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nhiimpl1-my.sharepoint.com/personal/vinayjindal_nhit_co_in/Documents/Documents/Procurement NHIT FY26-27 - VJ/RFP NHIT FY26-27/RFP Flexible Pavement Repair 02 - LMKRP NEPPL/"/>
    </mc:Choice>
  </mc:AlternateContent>
  <xr:revisionPtr revIDLastSave="2" documentId="8_{1B15FD24-0FC6-4062-B685-B19B499EEB5D}" xr6:coauthVersionLast="47" xr6:coauthVersionMax="47" xr10:uidLastSave="{DAEACF29-1328-45B5-9EB0-C2263D9C1D91}"/>
  <bookViews>
    <workbookView xWindow="-110" yWindow="-110" windowWidth="19420" windowHeight="10300" tabRatio="847" xr2:uid="{00000000-000D-0000-FFFF-FFFF00000000}"/>
  </bookViews>
  <sheets>
    <sheet name="Abstract Sheet" sheetId="3" r:id="rId1"/>
    <sheet name="Measurments" sheetId="4" r:id="rId2"/>
    <sheet name="RHS" sheetId="5" r:id="rId3"/>
    <sheet name="LHS" sheetId="6" r:id="rId4"/>
    <sheet name="RA Plantation" sheetId="10" r:id="rId5"/>
    <sheet name="Structure details" sheetId="11" r:id="rId6"/>
    <sheet name="Height Sheet (New)" sheetId="12" r:id="rId7"/>
    <sheet name="Quantity RHS As Per CA" sheetId="14" r:id="rId8"/>
    <sheet name="TCS Chainage As PER CA" sheetId="15" r:id="rId9"/>
    <sheet name="FRL Level Sheet" sheetId="16" r:id="rId10"/>
    <sheet name="Quantity RHS As Per COS" sheetId="17" r:id="rId11"/>
    <sheet name="TCS Chainage As PER COS" sheetId="18" r:id="rId12"/>
    <sheet name="Crust Detail" sheetId="19" r:id="rId13"/>
    <sheet name="Sheet2" sheetId="24" r:id="rId14"/>
    <sheet name="Unit weight" sheetId="25" r:id="rId15"/>
    <sheet name="Rutting Locations" sheetId="27" r:id="rId16"/>
    <sheet name="Existing Carriagway" sheetId="28" r:id="rId17"/>
    <sheet name="Milling Strtech" sheetId="29" r:id="rId18"/>
    <sheet name="Comparison RHS " sheetId="31" r:id="rId19"/>
    <sheet name="Comparison LHS " sheetId="32" r:id="rId20"/>
    <sheet name="Lead Statement" sheetId="9" r:id="rId21"/>
    <sheet name="BC" sheetId="34"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s>
  <definedNames>
    <definedName name="\0" localSheetId="6">#REF!</definedName>
    <definedName name="\0" localSheetId="7">Sheet2!#REF!</definedName>
    <definedName name="\0" localSheetId="10">Sheet2!#REF!</definedName>
    <definedName name="\0" localSheetId="4">#REF!</definedName>
    <definedName name="\0">#REF!</definedName>
    <definedName name="\a" localSheetId="0">#REF!</definedName>
    <definedName name="\a" localSheetId="6">#REF!</definedName>
    <definedName name="\a" localSheetId="7">#REF!</definedName>
    <definedName name="\a" localSheetId="10">#REF!</definedName>
    <definedName name="\a">#REF!</definedName>
    <definedName name="\b" localSheetId="6">#REF!</definedName>
    <definedName name="\b">#REF!</definedName>
    <definedName name="\c" localSheetId="0">#REF!</definedName>
    <definedName name="\c" localSheetId="6">#REF!</definedName>
    <definedName name="\c">#REF!</definedName>
    <definedName name="\d" localSheetId="0">#REF!</definedName>
    <definedName name="\d" localSheetId="6">#REF!</definedName>
    <definedName name="\e" localSheetId="6">#REF!</definedName>
    <definedName name="\e">#REF!</definedName>
    <definedName name="\f" localSheetId="0">#REF!</definedName>
    <definedName name="\f" localSheetId="6">#REF!</definedName>
    <definedName name="\f">#REF!</definedName>
    <definedName name="\g" localSheetId="6">#REF!</definedName>
    <definedName name="\g">#REF!</definedName>
    <definedName name="\h" localSheetId="6">#REF!</definedName>
    <definedName name="\h">#REF!</definedName>
    <definedName name="\i" localSheetId="0">#REF!</definedName>
    <definedName name="\i" localSheetId="6">#REF!</definedName>
    <definedName name="\i">#REF!</definedName>
    <definedName name="\j" localSheetId="0">#REF!</definedName>
    <definedName name="\j" localSheetId="6">#REF!</definedName>
    <definedName name="\j">#REF!</definedName>
    <definedName name="\k" localSheetId="0">#REF!</definedName>
    <definedName name="\k" localSheetId="6">#REF!</definedName>
    <definedName name="\k">#REF!</definedName>
    <definedName name="\m" localSheetId="0">#REF!</definedName>
    <definedName name="\m" localSheetId="6">#REF!</definedName>
    <definedName name="\m">#REF!</definedName>
    <definedName name="\p" localSheetId="7">Sheet2!#REF!</definedName>
    <definedName name="\p" localSheetId="10">Sheet2!#REF!</definedName>
    <definedName name="\r" localSheetId="0">#REF!</definedName>
    <definedName name="\r" localSheetId="6">#REF!</definedName>
    <definedName name="\r">#REF!</definedName>
    <definedName name="\s" localSheetId="0">#REF!</definedName>
    <definedName name="\s" localSheetId="6">#REF!</definedName>
    <definedName name="\s">#REF!</definedName>
    <definedName name="\t" localSheetId="0">#REF!</definedName>
    <definedName name="\t" localSheetId="6">#REF!</definedName>
    <definedName name="\t">#REF!</definedName>
    <definedName name="\z">'[1]BOQ (2)'!$IS$7931</definedName>
    <definedName name="_">#REF!</definedName>
    <definedName name="______________________pd1" localSheetId="7">#REF!</definedName>
    <definedName name="______________________pd1" localSheetId="10">#REF!</definedName>
    <definedName name="______________________pd2" localSheetId="7">#REF!</definedName>
    <definedName name="______________________pd2" localSheetId="10">#REF!</definedName>
    <definedName name="______________________tf3">[2]Intro!$J$148</definedName>
    <definedName name="______________________tf4">[2]Intro!$J$150</definedName>
    <definedName name="______________________tfd1">[2]Intro!$L$141</definedName>
    <definedName name="______________________tfd2">[2]Intro!$L$143</definedName>
    <definedName name="______________________tfd3">[2]Intro!$L$147</definedName>
    <definedName name="______________________tfd4">[2]Intro!$L$149</definedName>
    <definedName name="______________________tr1">[2]Intro!$C$140</definedName>
    <definedName name="______________________tr2">[2]Intro!$C$142</definedName>
    <definedName name="______________________tr3">[2]Intro!$C$150</definedName>
    <definedName name="______________________trd1">[2]Intro!$B$140</definedName>
    <definedName name="______________________trd2">[2]Intro!$B$142</definedName>
    <definedName name="______________________trd3">[2]Intro!$B$148</definedName>
    <definedName name="_____________________pd1" localSheetId="7">#REF!</definedName>
    <definedName name="_____________________pd1" localSheetId="10">#REF!</definedName>
    <definedName name="_____________________pd2" localSheetId="7">#REF!</definedName>
    <definedName name="_____________________pd2" localSheetId="10">#REF!</definedName>
    <definedName name="_____________________tf3">[2]Intro!$J$148</definedName>
    <definedName name="_____________________tf4">[2]Intro!$J$150</definedName>
    <definedName name="_____________________tfd1">[2]Intro!$L$141</definedName>
    <definedName name="_____________________tfd2">[2]Intro!$L$143</definedName>
    <definedName name="_____________________tfd3">[2]Intro!$L$147</definedName>
    <definedName name="_____________________tfd4">[2]Intro!$L$149</definedName>
    <definedName name="_____________________tr1">[2]Intro!$C$140</definedName>
    <definedName name="_____________________tr2">[2]Intro!$C$142</definedName>
    <definedName name="_____________________tr3">[2]Intro!$C$150</definedName>
    <definedName name="_____________________trd1">[2]Intro!$B$140</definedName>
    <definedName name="_____________________trd2">[2]Intro!$B$142</definedName>
    <definedName name="_____________________trd3">[2]Intro!$B$148</definedName>
    <definedName name="____________________pd1" localSheetId="7">#REF!</definedName>
    <definedName name="____________________pd1" localSheetId="10">#REF!</definedName>
    <definedName name="____________________pd2" localSheetId="7">#REF!</definedName>
    <definedName name="____________________pd2" localSheetId="10">#REF!</definedName>
    <definedName name="____________________tf3">[2]Intro!$J$148</definedName>
    <definedName name="____________________tf4">[2]Intro!$J$150</definedName>
    <definedName name="____________________tfd1">[2]Intro!$L$141</definedName>
    <definedName name="____________________tfd2">[2]Intro!$L$143</definedName>
    <definedName name="____________________tfd3">[2]Intro!$L$147</definedName>
    <definedName name="____________________tfd4">[2]Intro!$L$149</definedName>
    <definedName name="____________________tr1">[2]Intro!$C$140</definedName>
    <definedName name="____________________tr2">[2]Intro!$C$142</definedName>
    <definedName name="____________________tr3">[2]Intro!$C$150</definedName>
    <definedName name="____________________trd1">[2]Intro!$B$140</definedName>
    <definedName name="____________________trd2">[2]Intro!$B$142</definedName>
    <definedName name="____________________trd3">[2]Intro!$B$148</definedName>
    <definedName name="___________________pd1" localSheetId="7">#REF!</definedName>
    <definedName name="___________________pd1" localSheetId="10">#REF!</definedName>
    <definedName name="___________________pd2" localSheetId="7">#REF!</definedName>
    <definedName name="___________________pd2" localSheetId="10">#REF!</definedName>
    <definedName name="___________________tf3">[2]Intro!$J$148</definedName>
    <definedName name="___________________tf4">[2]Intro!$J$150</definedName>
    <definedName name="___________________tfd1">[2]Intro!$L$141</definedName>
    <definedName name="___________________tfd2">[2]Intro!$L$143</definedName>
    <definedName name="___________________tfd3">[2]Intro!$L$147</definedName>
    <definedName name="___________________tfd4">[2]Intro!$L$149</definedName>
    <definedName name="___________________tr1">[2]Intro!$C$140</definedName>
    <definedName name="___________________tr2">[2]Intro!$C$142</definedName>
    <definedName name="___________________tr3">[2]Intro!$C$150</definedName>
    <definedName name="___________________trd1">[2]Intro!$B$140</definedName>
    <definedName name="___________________trd2">[2]Intro!$B$142</definedName>
    <definedName name="___________________trd3">[2]Intro!$B$148</definedName>
    <definedName name="__________________pd1" localSheetId="7">#REF!</definedName>
    <definedName name="__________________pd1" localSheetId="10">#REF!</definedName>
    <definedName name="__________________pd2" localSheetId="7">#REF!</definedName>
    <definedName name="__________________pd2" localSheetId="10">#REF!</definedName>
    <definedName name="__________________tf3">[2]Intro!$J$148</definedName>
    <definedName name="__________________tf4">[2]Intro!$J$150</definedName>
    <definedName name="__________________tfd1">[2]Intro!$L$141</definedName>
    <definedName name="__________________tfd2">[2]Intro!$L$143</definedName>
    <definedName name="__________________tfd3">[2]Intro!$L$147</definedName>
    <definedName name="__________________tfd4">[2]Intro!$L$149</definedName>
    <definedName name="__________________tr1">[2]Intro!$C$140</definedName>
    <definedName name="__________________tr2">[2]Intro!$C$142</definedName>
    <definedName name="__________________tr3">[2]Intro!$C$150</definedName>
    <definedName name="__________________trd1">[2]Intro!$B$140</definedName>
    <definedName name="__________________trd2">[2]Intro!$B$142</definedName>
    <definedName name="__________________trd3">[2]Intro!$B$148</definedName>
    <definedName name="_________________pd1" localSheetId="7">#REF!</definedName>
    <definedName name="_________________pd1" localSheetId="10">#REF!</definedName>
    <definedName name="_________________pd2" localSheetId="7">#REF!</definedName>
    <definedName name="_________________pd2" localSheetId="10">#REF!</definedName>
    <definedName name="_________________tf3">[2]Intro!$J$148</definedName>
    <definedName name="_________________tf4">[2]Intro!$J$150</definedName>
    <definedName name="_________________tfd1">[2]Intro!$L$141</definedName>
    <definedName name="_________________tfd2">[2]Intro!$L$143</definedName>
    <definedName name="_________________tfd3">[2]Intro!$L$147</definedName>
    <definedName name="_________________tfd4">[2]Intro!$L$149</definedName>
    <definedName name="_________________tr1">[2]Intro!$C$140</definedName>
    <definedName name="_________________tr2">[2]Intro!$C$142</definedName>
    <definedName name="_________________tr3">[2]Intro!$C$150</definedName>
    <definedName name="_________________trd1">[2]Intro!$B$140</definedName>
    <definedName name="_________________trd2">[2]Intro!$B$142</definedName>
    <definedName name="_________________trd3">[2]Intro!$B$148</definedName>
    <definedName name="________________pd1" localSheetId="7">#REF!</definedName>
    <definedName name="________________pd1" localSheetId="10">#REF!</definedName>
    <definedName name="________________pd2" localSheetId="7">#REF!</definedName>
    <definedName name="________________pd2" localSheetId="10">#REF!</definedName>
    <definedName name="________________tf3">[2]Intro!$J$148</definedName>
    <definedName name="________________tf4">[2]Intro!$J$150</definedName>
    <definedName name="________________tfd1">[2]Intro!$L$141</definedName>
    <definedName name="________________tfd2">[2]Intro!$L$143</definedName>
    <definedName name="________________tfd3">[2]Intro!$L$147</definedName>
    <definedName name="________________tfd4">[2]Intro!$L$149</definedName>
    <definedName name="________________tr1">[2]Intro!$C$140</definedName>
    <definedName name="________________tr2">[2]Intro!$C$142</definedName>
    <definedName name="________________tr3">[2]Intro!$C$150</definedName>
    <definedName name="________________trd1">[2]Intro!$B$140</definedName>
    <definedName name="________________trd2">[2]Intro!$B$142</definedName>
    <definedName name="________________trd3">[2]Intro!$B$148</definedName>
    <definedName name="_______________MPF2">'[3]Package-2'!$B$5</definedName>
    <definedName name="_______________MPF3" localSheetId="7">#REF!</definedName>
    <definedName name="_______________MPF3" localSheetId="10">#REF!</definedName>
    <definedName name="_______________pd1" localSheetId="7">#REF!</definedName>
    <definedName name="_______________pd1" localSheetId="10">#REF!</definedName>
    <definedName name="_______________pd2" localSheetId="7">#REF!</definedName>
    <definedName name="_______________pd2" localSheetId="10">#REF!</definedName>
    <definedName name="_______________tf3">[2]Intro!$J$148</definedName>
    <definedName name="_______________tf4">[2]Intro!$J$150</definedName>
    <definedName name="_______________tfd1">[2]Intro!$L$141</definedName>
    <definedName name="_______________tfd2">[2]Intro!$L$143</definedName>
    <definedName name="_______________tfd3">[2]Intro!$L$147</definedName>
    <definedName name="_______________tfd4">[2]Intro!$L$149</definedName>
    <definedName name="_______________tr1">[2]Intro!$C$140</definedName>
    <definedName name="_______________tr2">[2]Intro!$C$142</definedName>
    <definedName name="_______________tr3">[2]Intro!$C$150</definedName>
    <definedName name="_______________trd1">[2]Intro!$B$140</definedName>
    <definedName name="_______________trd2">[2]Intro!$B$142</definedName>
    <definedName name="_______________trd3">[2]Intro!$B$148</definedName>
    <definedName name="______________MPF2">'[3]Package-2'!$B$5</definedName>
    <definedName name="______________MPF3" localSheetId="7">#REF!</definedName>
    <definedName name="______________MPF3" localSheetId="10">#REF!</definedName>
    <definedName name="______________pd1" localSheetId="7">#REF!</definedName>
    <definedName name="______________pd1" localSheetId="10">#REF!</definedName>
    <definedName name="______________pd2" localSheetId="7">#REF!</definedName>
    <definedName name="______________pd2" localSheetId="10">#REF!</definedName>
    <definedName name="______________tf3">[2]Intro!$J$148</definedName>
    <definedName name="______________tf4">[2]Intro!$J$150</definedName>
    <definedName name="______________tfd1">[2]Intro!$L$141</definedName>
    <definedName name="______________tfd2">[2]Intro!$L$143</definedName>
    <definedName name="______________tfd3">[2]Intro!$L$147</definedName>
    <definedName name="______________tfd4">[2]Intro!$L$149</definedName>
    <definedName name="______________tr1">[2]Intro!$C$140</definedName>
    <definedName name="______________tr2">[2]Intro!$C$142</definedName>
    <definedName name="______________tr3">[2]Intro!$C$150</definedName>
    <definedName name="______________trd1">[2]Intro!$B$140</definedName>
    <definedName name="______________trd2">[2]Intro!$B$142</definedName>
    <definedName name="______________trd3">[2]Intro!$B$148</definedName>
    <definedName name="_____________MPF1" localSheetId="7">#REF!</definedName>
    <definedName name="_____________MPF1" localSheetId="10">#REF!</definedName>
    <definedName name="_____________MPF3" localSheetId="7">#REF!</definedName>
    <definedName name="_____________MPF3" localSheetId="10">#REF!</definedName>
    <definedName name="_____________pd1" localSheetId="7">#REF!</definedName>
    <definedName name="_____________pd1" localSheetId="10">#REF!</definedName>
    <definedName name="_____________pd2" localSheetId="7">#REF!</definedName>
    <definedName name="_____________pd2" localSheetId="10">#REF!</definedName>
    <definedName name="_____________tf3">[2]Intro!$J$148</definedName>
    <definedName name="_____________tf4">[2]Intro!$J$150</definedName>
    <definedName name="_____________tfd1">[2]Intro!$L$141</definedName>
    <definedName name="_____________tfd2">[2]Intro!$L$143</definedName>
    <definedName name="_____________tfd3">[2]Intro!$L$147</definedName>
    <definedName name="_____________tfd4">[2]Intro!$L$149</definedName>
    <definedName name="_____________tr1">[2]Intro!$C$140</definedName>
    <definedName name="_____________tr2">[2]Intro!$C$142</definedName>
    <definedName name="_____________tr3">[2]Intro!$C$150</definedName>
    <definedName name="_____________trd1">[2]Intro!$B$140</definedName>
    <definedName name="_____________trd2">[2]Intro!$B$142</definedName>
    <definedName name="_____________trd3">[2]Intro!$B$148</definedName>
    <definedName name="____________MPF1" localSheetId="7">#REF!</definedName>
    <definedName name="____________MPF1" localSheetId="10">#REF!</definedName>
    <definedName name="____________MPF3" localSheetId="7">#REF!</definedName>
    <definedName name="____________MPF3" localSheetId="10">#REF!</definedName>
    <definedName name="____________pd1" localSheetId="7">#REF!</definedName>
    <definedName name="____________pd1" localSheetId="10">#REF!</definedName>
    <definedName name="____________pd2" localSheetId="7">#REF!</definedName>
    <definedName name="____________pd2" localSheetId="10">#REF!</definedName>
    <definedName name="____________tf3">[2]Intro!$J$148</definedName>
    <definedName name="____________tf4">[2]Intro!$J$150</definedName>
    <definedName name="____________tfd1">[2]Intro!$L$141</definedName>
    <definedName name="____________tfd2">[2]Intro!$L$143</definedName>
    <definedName name="____________tfd3">[2]Intro!$L$147</definedName>
    <definedName name="____________tfd4">[2]Intro!$L$149</definedName>
    <definedName name="____________tr1">[2]Intro!$C$140</definedName>
    <definedName name="____________tr2">[2]Intro!$C$142</definedName>
    <definedName name="____________tr3">[2]Intro!$C$150</definedName>
    <definedName name="____________trd1">[2]Intro!$B$140</definedName>
    <definedName name="____________trd2">[2]Intro!$B$142</definedName>
    <definedName name="____________trd3">[2]Intro!$B$148</definedName>
    <definedName name="___________MPF1" localSheetId="7">#REF!</definedName>
    <definedName name="___________MPF1" localSheetId="10">#REF!</definedName>
    <definedName name="___________MPF3" localSheetId="7">#REF!</definedName>
    <definedName name="___________MPF3" localSheetId="10">#REF!</definedName>
    <definedName name="___________pd1" localSheetId="7">#REF!</definedName>
    <definedName name="___________pd1" localSheetId="10">#REF!</definedName>
    <definedName name="___________pd2" localSheetId="7">#REF!</definedName>
    <definedName name="___________pd2" localSheetId="10">#REF!</definedName>
    <definedName name="___________tf3">[2]Intro!$J$148</definedName>
    <definedName name="___________tf4">[2]Intro!$J$150</definedName>
    <definedName name="___________tfd1">[2]Intro!$L$141</definedName>
    <definedName name="___________tfd2">[2]Intro!$L$143</definedName>
    <definedName name="___________tfd3">[2]Intro!$L$147</definedName>
    <definedName name="___________tfd4">[2]Intro!$L$149</definedName>
    <definedName name="___________tr1">[2]Intro!$C$140</definedName>
    <definedName name="___________tr2">[2]Intro!$C$142</definedName>
    <definedName name="___________tr3">[2]Intro!$C$150</definedName>
    <definedName name="___________trd1">[2]Intro!$B$140</definedName>
    <definedName name="___________trd2">[2]Intro!$B$142</definedName>
    <definedName name="___________trd3">[2]Intro!$B$148</definedName>
    <definedName name="__________MPF1" localSheetId="7">#REF!</definedName>
    <definedName name="__________MPF1" localSheetId="10">#REF!</definedName>
    <definedName name="__________MPF3" localSheetId="7">#REF!</definedName>
    <definedName name="__________MPF3" localSheetId="10">#REF!</definedName>
    <definedName name="__________pd1" localSheetId="7">#REF!</definedName>
    <definedName name="__________pd1" localSheetId="10">#REF!</definedName>
    <definedName name="__________pd2" localSheetId="7">#REF!</definedName>
    <definedName name="__________pd2" localSheetId="10">#REF!</definedName>
    <definedName name="__________tf3">[2]Intro!$J$148</definedName>
    <definedName name="__________tf4">[2]Intro!$J$150</definedName>
    <definedName name="__________tfd1">[2]Intro!$L$141</definedName>
    <definedName name="__________tfd2">[2]Intro!$L$143</definedName>
    <definedName name="__________tfd3">[2]Intro!$L$147</definedName>
    <definedName name="__________tfd4">[2]Intro!$L$149</definedName>
    <definedName name="__________tr1">[2]Intro!$C$140</definedName>
    <definedName name="__________tr2">[2]Intro!$C$142</definedName>
    <definedName name="__________tr3">[2]Intro!$C$150</definedName>
    <definedName name="__________trd1">[2]Intro!$B$140</definedName>
    <definedName name="__________trd2">[2]Intro!$B$142</definedName>
    <definedName name="__________trd3">[2]Intro!$B$148</definedName>
    <definedName name="_________A655600" localSheetId="7">#REF!</definedName>
    <definedName name="_________A655600" localSheetId="10">#REF!</definedName>
    <definedName name="_________chr1" localSheetId="7">#REF!</definedName>
    <definedName name="_________chr1" localSheetId="10">#REF!</definedName>
    <definedName name="_________dim4" localSheetId="7">#REF!</definedName>
    <definedName name="_________dim4" localSheetId="10">#REF!</definedName>
    <definedName name="_________MPF1" localSheetId="7">#REF!</definedName>
    <definedName name="_________MPF1" localSheetId="10">#REF!</definedName>
    <definedName name="_________MPF3" localSheetId="7">#REF!</definedName>
    <definedName name="_________MPF3" localSheetId="10">#REF!</definedName>
    <definedName name="_________pd1" localSheetId="7">#REF!</definedName>
    <definedName name="_________pd1" localSheetId="10">#REF!</definedName>
    <definedName name="_________pd2" localSheetId="7">#REF!</definedName>
    <definedName name="_________pd2" localSheetId="10">#REF!</definedName>
    <definedName name="_________rim4" localSheetId="7">#REF!</definedName>
    <definedName name="_________rim4" localSheetId="10">#REF!</definedName>
    <definedName name="_________tea1" localSheetId="7">#REF!</definedName>
    <definedName name="_________tea1" localSheetId="10">#REF!</definedName>
    <definedName name="_________tf3">[2]Intro!$J$148</definedName>
    <definedName name="_________tf4">[2]Intro!$J$150</definedName>
    <definedName name="_________tfd1">[2]Intro!$L$141</definedName>
    <definedName name="_________tfd2">[2]Intro!$L$143</definedName>
    <definedName name="_________tfd3">[2]Intro!$L$147</definedName>
    <definedName name="_________tfd4">[2]Intro!$L$149</definedName>
    <definedName name="_________tr1">[2]Intro!$C$140</definedName>
    <definedName name="_________tr2">[2]Intro!$C$142</definedName>
    <definedName name="_________tr3">[2]Intro!$C$150</definedName>
    <definedName name="_________trd1">[2]Intro!$B$140</definedName>
    <definedName name="_________trd2">[2]Intro!$B$142</definedName>
    <definedName name="_________trd3">[2]Intro!$B$148</definedName>
    <definedName name="________A655600" localSheetId="6">#REF!</definedName>
    <definedName name="________A655600" localSheetId="7">#REF!</definedName>
    <definedName name="________A655600" localSheetId="10">#REF!</definedName>
    <definedName name="________A655600">#REF!</definedName>
    <definedName name="________a65631" localSheetId="6">#REF!</definedName>
    <definedName name="________a65631">#REF!</definedName>
    <definedName name="________chr1" localSheetId="7">#REF!</definedName>
    <definedName name="________chr1" localSheetId="10">#REF!</definedName>
    <definedName name="________dim4" localSheetId="7">#REF!</definedName>
    <definedName name="________dim4" localSheetId="10">#REF!</definedName>
    <definedName name="________MPF1" localSheetId="7">#REF!</definedName>
    <definedName name="________MPF1" localSheetId="10">#REF!</definedName>
    <definedName name="________MPF3" localSheetId="7">#REF!</definedName>
    <definedName name="________MPF3" localSheetId="10">#REF!</definedName>
    <definedName name="________Mzd1">[4]Basicrates!$D$158</definedName>
    <definedName name="________pd1" localSheetId="7">#REF!</definedName>
    <definedName name="________pd1" localSheetId="10">#REF!</definedName>
    <definedName name="________pd2" localSheetId="7">#REF!</definedName>
    <definedName name="________pd2" localSheetId="10">#REF!</definedName>
    <definedName name="________rim4" localSheetId="7">#REF!</definedName>
    <definedName name="________rim4" localSheetId="10">#REF!</definedName>
    <definedName name="________tea1" localSheetId="7">#REF!</definedName>
    <definedName name="________tea1" localSheetId="10">#REF!</definedName>
    <definedName name="________tf3">[2]Intro!$J$148</definedName>
    <definedName name="________tf4">[2]Intro!$J$150</definedName>
    <definedName name="________tfd1">[2]Intro!$L$141</definedName>
    <definedName name="________tfd2">[2]Intro!$L$143</definedName>
    <definedName name="________tfd3">[2]Intro!$L$147</definedName>
    <definedName name="________tfd4">[2]Intro!$L$149</definedName>
    <definedName name="________tr1">[2]Intro!$C$140</definedName>
    <definedName name="________tr2">[2]Intro!$C$142</definedName>
    <definedName name="________tr3">[2]Intro!$C$150</definedName>
    <definedName name="________trd1">[2]Intro!$B$140</definedName>
    <definedName name="________trd2">[2]Intro!$B$142</definedName>
    <definedName name="________trd3">[2]Intro!$B$148</definedName>
    <definedName name="_______A655600" localSheetId="6">#REF!</definedName>
    <definedName name="_______A655600" localSheetId="7">#REF!</definedName>
    <definedName name="_______A655600" localSheetId="10">#REF!</definedName>
    <definedName name="_______A655600">#REF!</definedName>
    <definedName name="_______a65631" localSheetId="6">#REF!</definedName>
    <definedName name="_______a65631">#REF!</definedName>
    <definedName name="_______AXX1" localSheetId="6">#REF!</definedName>
    <definedName name="_______AXX1">#REF!</definedName>
    <definedName name="_______axx2" localSheetId="6">#REF!</definedName>
    <definedName name="_______axx2">#REF!</definedName>
    <definedName name="_______axx3" localSheetId="6">#REF!</definedName>
    <definedName name="_______axx3">#REF!</definedName>
    <definedName name="_______axx4" localSheetId="6">#REF!</definedName>
    <definedName name="_______axx4">#REF!</definedName>
    <definedName name="_______bol1" localSheetId="6">#REF!</definedName>
    <definedName name="_______bol1">#REF!</definedName>
    <definedName name="_______can430">40.73</definedName>
    <definedName name="_______can435">43.3</definedName>
    <definedName name="_______chr1" localSheetId="7">#REF!</definedName>
    <definedName name="_______chr1" localSheetId="10">#REF!</definedName>
    <definedName name="_______cra10">#REF!</definedName>
    <definedName name="_______cra11">#REF!</definedName>
    <definedName name="_______cra12">#REF!</definedName>
    <definedName name="_______cra13">#REF!</definedName>
    <definedName name="_______cra20">#REF!</definedName>
    <definedName name="_______cra22">#REF!</definedName>
    <definedName name="_______cra25">#REF!</definedName>
    <definedName name="_______cra26">#REF!</definedName>
    <definedName name="_______cra40">#REF!</definedName>
    <definedName name="_______cra45">#REF!</definedName>
    <definedName name="_______cra50">#REF!</definedName>
    <definedName name="_______cra6">#REF!</definedName>
    <definedName name="_______dep123" localSheetId="7">#REF!</definedName>
    <definedName name="_______dep123" localSheetId="10">#REF!</definedName>
    <definedName name="_______dim4" localSheetId="7">#REF!</definedName>
    <definedName name="_______dim4" localSheetId="10">#REF!</definedName>
    <definedName name="_______hfi04" localSheetId="6">#REF!</definedName>
    <definedName name="_______hfi04">#REF!</definedName>
    <definedName name="_______hfi1" localSheetId="6">#REF!</definedName>
    <definedName name="_______hfi1">#REF!</definedName>
    <definedName name="_______hfi2" localSheetId="6">#REF!</definedName>
    <definedName name="_______hfi2">#REF!</definedName>
    <definedName name="_______HPl1">#REF!</definedName>
    <definedName name="_______Ki1" localSheetId="6">#REF!</definedName>
    <definedName name="_______Ki1">#REF!</definedName>
    <definedName name="_______Ki2" localSheetId="6">#REF!</definedName>
    <definedName name="_______Ki2">#REF!</definedName>
    <definedName name="_______ll17">#REF!</definedName>
    <definedName name="_______MAN1" localSheetId="6">#REF!</definedName>
    <definedName name="_______MAN1">#REF!</definedName>
    <definedName name="_______MPF1" localSheetId="7">#REF!</definedName>
    <definedName name="_______MPF1" localSheetId="10">#REF!</definedName>
    <definedName name="_______MPF3" localSheetId="7">#REF!</definedName>
    <definedName name="_______MPF3" localSheetId="10">#REF!</definedName>
    <definedName name="_______Mzd1">[4]Basicrates!$D$158</definedName>
    <definedName name="_______np3">'[5]Material '!$G$50</definedName>
    <definedName name="_______PB1" localSheetId="6">#REF!</definedName>
    <definedName name="_______PB1">#REF!</definedName>
    <definedName name="_______pcc1">#REF!</definedName>
    <definedName name="_______pcc2">#REF!</definedName>
    <definedName name="_______pcc5">#REF!</definedName>
    <definedName name="_______pcc6">#REF!</definedName>
    <definedName name="_______pd1" localSheetId="7">#REF!</definedName>
    <definedName name="_______pd1" localSheetId="10">#REF!</definedName>
    <definedName name="_______pd2" localSheetId="7">#REF!</definedName>
    <definedName name="_______pd2" localSheetId="10">#REF!</definedName>
    <definedName name="_______rcc1">#REF!</definedName>
    <definedName name="_______rcc2">#REF!</definedName>
    <definedName name="_______rcc3">#REF!</definedName>
    <definedName name="_______rcc4">#REF!</definedName>
    <definedName name="_______rcc5">#REF!</definedName>
    <definedName name="_______Re1" localSheetId="6">#REF!</definedName>
    <definedName name="_______Re1">#REF!</definedName>
    <definedName name="_______rim4" localSheetId="7">#REF!</definedName>
    <definedName name="_______rim4" localSheetId="10">#REF!</definedName>
    <definedName name="_______Rs1" localSheetId="6">#REF!</definedName>
    <definedName name="_______Rs1">#REF!</definedName>
    <definedName name="_______SH1" localSheetId="6">#REF!</definedName>
    <definedName name="_______SH1">#REF!</definedName>
    <definedName name="_______SH2" localSheetId="6">#REF!</definedName>
    <definedName name="_______SH2">#REF!</definedName>
    <definedName name="_______SH3" localSheetId="6">#REF!</definedName>
    <definedName name="_______SH3">#REF!</definedName>
    <definedName name="_______SH4" localSheetId="6">#REF!</definedName>
    <definedName name="_______SH4">#REF!</definedName>
    <definedName name="_______SH5" localSheetId="6">#REF!</definedName>
    <definedName name="_______SH5">#REF!</definedName>
    <definedName name="_______te1" localSheetId="6">#REF!</definedName>
    <definedName name="_______te1">#REF!</definedName>
    <definedName name="_______tea1" localSheetId="7">#REF!</definedName>
    <definedName name="_______tea1" localSheetId="10">#REF!</definedName>
    <definedName name="_______tf3">[2]Intro!$J$148</definedName>
    <definedName name="_______tf4">[2]Intro!$J$150</definedName>
    <definedName name="_______tfd1">[2]Intro!$L$141</definedName>
    <definedName name="_______tfd2">[2]Intro!$L$143</definedName>
    <definedName name="_______tfd3">[2]Intro!$L$147</definedName>
    <definedName name="_______tfd4">[2]Intro!$L$149</definedName>
    <definedName name="_______TP1">[6]TP1!$A$177:$AU$212</definedName>
    <definedName name="_______tr1">[2]Intro!$C$140</definedName>
    <definedName name="_______tr2">[2]Intro!$C$142</definedName>
    <definedName name="_______tr3">[2]Intro!$C$150</definedName>
    <definedName name="_______trd1">[2]Intro!$B$140</definedName>
    <definedName name="_______trd2">[2]Intro!$B$142</definedName>
    <definedName name="_______trd3">[2]Intro!$B$148</definedName>
    <definedName name="______A2" localSheetId="6">#REF!</definedName>
    <definedName name="______A2">#REF!</definedName>
    <definedName name="______A655600" localSheetId="7">#REF!</definedName>
    <definedName name="______A655600" localSheetId="10">#REF!</definedName>
    <definedName name="______Aoc1">'[7]1'!$F$81</definedName>
    <definedName name="______Aoc10">'[7]10'!$F$65</definedName>
    <definedName name="______Aoc2">'[7]2'!$F$28</definedName>
    <definedName name="______Aoc3">'[7]3'!$F$12</definedName>
    <definedName name="______Aoc4">'[7]4'!$F$35</definedName>
    <definedName name="______Aoc5">'[7]5'!$F$56</definedName>
    <definedName name="______Aoc6">'[7]6'!$F$169</definedName>
    <definedName name="______Aoc7">'[7]7'!$F$90</definedName>
    <definedName name="______Aoc8">'[7]8'!$F$12</definedName>
    <definedName name="______Aoc9">'[7]9'!$F$94</definedName>
    <definedName name="______AXX1" localSheetId="6">#REF!</definedName>
    <definedName name="______AXX1">#REF!</definedName>
    <definedName name="______axx2" localSheetId="6">#REF!</definedName>
    <definedName name="______axx2">#REF!</definedName>
    <definedName name="______axx3" localSheetId="6">#REF!</definedName>
    <definedName name="______axx3">#REF!</definedName>
    <definedName name="______axx4" localSheetId="6">#REF!</definedName>
    <definedName name="______axx4">#REF!</definedName>
    <definedName name="______bol1" localSheetId="6">#REF!</definedName>
    <definedName name="______bol1">#REF!</definedName>
    <definedName name="______can430">40.73</definedName>
    <definedName name="______can435">43.3</definedName>
    <definedName name="______chr1" localSheetId="7">#REF!</definedName>
    <definedName name="______chr1" localSheetId="10">#REF!</definedName>
    <definedName name="______dep123" localSheetId="7">#REF!</definedName>
    <definedName name="______dep123" localSheetId="10">#REF!</definedName>
    <definedName name="______dim4" localSheetId="7">#REF!</definedName>
    <definedName name="______dim4" localSheetId="10">#REF!</definedName>
    <definedName name="______hfi04" localSheetId="6">#REF!</definedName>
    <definedName name="______hfi04">#REF!</definedName>
    <definedName name="______hfi1" localSheetId="6">#REF!</definedName>
    <definedName name="______hfi1">#REF!</definedName>
    <definedName name="______hfi2" localSheetId="6">#REF!</definedName>
    <definedName name="______hfi2">#REF!</definedName>
    <definedName name="______Ki1" localSheetId="6">#REF!</definedName>
    <definedName name="______Ki1">#REF!</definedName>
    <definedName name="______Ki2" localSheetId="6">#REF!</definedName>
    <definedName name="______Ki2">#REF!</definedName>
    <definedName name="______MAN1" localSheetId="6">#REF!</definedName>
    <definedName name="______MAN1">#REF!</definedName>
    <definedName name="______mnk1" localSheetId="6">#REF!</definedName>
    <definedName name="______mnk1">#REF!</definedName>
    <definedName name="______MPF1" localSheetId="7">#REF!</definedName>
    <definedName name="______MPF1" localSheetId="10">#REF!</definedName>
    <definedName name="______MPF3" localSheetId="7">#REF!</definedName>
    <definedName name="______MPF3" localSheetId="10">#REF!</definedName>
    <definedName name="______Mzd1">[4]Basicrates!$D$158</definedName>
    <definedName name="______np3">'[5]Material '!$G$50</definedName>
    <definedName name="______PB1" localSheetId="6">#REF!</definedName>
    <definedName name="______PB1">#REF!</definedName>
    <definedName name="______pd1" localSheetId="7">#REF!</definedName>
    <definedName name="______pd1" localSheetId="10">#REF!</definedName>
    <definedName name="______pd2" localSheetId="7">#REF!</definedName>
    <definedName name="______pd2" localSheetId="10">#REF!</definedName>
    <definedName name="______Re1" localSheetId="6">#REF!</definedName>
    <definedName name="______Re1">#REF!</definedName>
    <definedName name="______rim4" localSheetId="7">#REF!</definedName>
    <definedName name="______rim4" localSheetId="10">#REF!</definedName>
    <definedName name="______Rs1" localSheetId="6">#REF!</definedName>
    <definedName name="______Rs1">#REF!</definedName>
    <definedName name="______S3" localSheetId="6">#REF!</definedName>
    <definedName name="______S3">#REF!</definedName>
    <definedName name="______SH1" localSheetId="6">#REF!</definedName>
    <definedName name="______SH1">#REF!</definedName>
    <definedName name="______SH2" localSheetId="6">#REF!</definedName>
    <definedName name="______SH2">#REF!</definedName>
    <definedName name="______SH3" localSheetId="6">#REF!</definedName>
    <definedName name="______SH3">#REF!</definedName>
    <definedName name="______SH4" localSheetId="6">#REF!</definedName>
    <definedName name="______SH4">#REF!</definedName>
    <definedName name="______SH5" localSheetId="6">#REF!</definedName>
    <definedName name="______SH5">#REF!</definedName>
    <definedName name="______te1" localSheetId="6">#REF!</definedName>
    <definedName name="______te1">#REF!</definedName>
    <definedName name="______tea1" localSheetId="7">#REF!</definedName>
    <definedName name="______tea1" localSheetId="10">#REF!</definedName>
    <definedName name="______tf3">[2]Intro!$J$148</definedName>
    <definedName name="______tf4">[2]Intro!$J$150</definedName>
    <definedName name="______tfd1">[2]Intro!$L$141</definedName>
    <definedName name="______tfd2">[2]Intro!$L$143</definedName>
    <definedName name="______tfd3">[2]Intro!$L$147</definedName>
    <definedName name="______tfd4">[2]Intro!$L$149</definedName>
    <definedName name="______TP1">[6]TP1!$A$177:$AU$212</definedName>
    <definedName name="______tr1">[2]Intro!$C$140</definedName>
    <definedName name="______tr2">[2]Intro!$C$142</definedName>
    <definedName name="______tr3">[2]Intro!$C$150</definedName>
    <definedName name="______trd1">[2]Intro!$B$140</definedName>
    <definedName name="______trd2">[2]Intro!$B$142</definedName>
    <definedName name="______trd3">[2]Intro!$B$148</definedName>
    <definedName name="______xx1" hidden="1">{"'Typical Costs Estimates'!$C$158:$H$161"}</definedName>
    <definedName name="_____A2" localSheetId="6">#REF!</definedName>
    <definedName name="_____A2">#REF!</definedName>
    <definedName name="_____A655600" localSheetId="6">#REF!</definedName>
    <definedName name="_____A655600" localSheetId="7">#REF!</definedName>
    <definedName name="_____A655600" localSheetId="10">#REF!</definedName>
    <definedName name="_____A655600">#REF!</definedName>
    <definedName name="_____a65631" localSheetId="6">#REF!</definedName>
    <definedName name="_____a65631">#REF!</definedName>
    <definedName name="_____Aoc1">'[7]1'!$F$81</definedName>
    <definedName name="_____Aoc10">'[7]10'!$F$65</definedName>
    <definedName name="_____Aoc2">'[7]2'!$F$28</definedName>
    <definedName name="_____Aoc3">'[7]3'!$F$12</definedName>
    <definedName name="_____Aoc4">'[7]4'!$F$35</definedName>
    <definedName name="_____Aoc5">'[7]5'!$F$56</definedName>
    <definedName name="_____Aoc6">'[7]6'!$F$169</definedName>
    <definedName name="_____Aoc7">'[7]7'!$F$90</definedName>
    <definedName name="_____Aoc8">'[7]8'!$F$12</definedName>
    <definedName name="_____Aoc9">'[7]9'!$F$94</definedName>
    <definedName name="_____AXX1" localSheetId="6">#REF!</definedName>
    <definedName name="_____AXX1">#REF!</definedName>
    <definedName name="_____axx2" localSheetId="6">#REF!</definedName>
    <definedName name="_____axx2">#REF!</definedName>
    <definedName name="_____axx3" localSheetId="6">#REF!</definedName>
    <definedName name="_____axx3">#REF!</definedName>
    <definedName name="_____axx4" localSheetId="6">#REF!</definedName>
    <definedName name="_____axx4">#REF!</definedName>
    <definedName name="_____bol1" localSheetId="6">#REF!</definedName>
    <definedName name="_____bol1">#REF!</definedName>
    <definedName name="_____can430">40.73</definedName>
    <definedName name="_____can435">43.3</definedName>
    <definedName name="_____chr1" localSheetId="7">#REF!</definedName>
    <definedName name="_____chr1" localSheetId="10">#REF!</definedName>
    <definedName name="_____dep123" localSheetId="7">#REF!</definedName>
    <definedName name="_____dep123" localSheetId="10">#REF!</definedName>
    <definedName name="_____dim4" localSheetId="7">#REF!</definedName>
    <definedName name="_____dim4" localSheetId="10">#REF!</definedName>
    <definedName name="_____hfi04" localSheetId="6">#REF!</definedName>
    <definedName name="_____hfi04">#REF!</definedName>
    <definedName name="_____hfi1" localSheetId="6">#REF!</definedName>
    <definedName name="_____hfi1">#REF!</definedName>
    <definedName name="_____hfi2" localSheetId="6">#REF!</definedName>
    <definedName name="_____hfi2">#REF!</definedName>
    <definedName name="_____Ki1" localSheetId="6">#REF!</definedName>
    <definedName name="_____Ki1">#REF!</definedName>
    <definedName name="_____Ki2" localSheetId="6">#REF!</definedName>
    <definedName name="_____Ki2">#REF!</definedName>
    <definedName name="_____MAN1" localSheetId="6">#REF!</definedName>
    <definedName name="_____MAN1">#REF!</definedName>
    <definedName name="_____mnk1" localSheetId="6">#REF!</definedName>
    <definedName name="_____mnk1">#REF!</definedName>
    <definedName name="_____MPF1" localSheetId="7">#REF!</definedName>
    <definedName name="_____MPF1" localSheetId="10">#REF!</definedName>
    <definedName name="_____MPF3" localSheetId="7">#REF!</definedName>
    <definedName name="_____MPF3" localSheetId="10">#REF!</definedName>
    <definedName name="_____Mzd1">[4]Basicrates!$D$158</definedName>
    <definedName name="_____np3">'[5]Material '!$G$50</definedName>
    <definedName name="_____PB1" localSheetId="6">#REF!</definedName>
    <definedName name="_____PB1">#REF!</definedName>
    <definedName name="_____pd1" localSheetId="7">#REF!</definedName>
    <definedName name="_____pd1" localSheetId="10">#REF!</definedName>
    <definedName name="_____pd2" localSheetId="7">#REF!</definedName>
    <definedName name="_____pd2" localSheetId="10">#REF!</definedName>
    <definedName name="_____Re1" localSheetId="6">#REF!</definedName>
    <definedName name="_____Re1">#REF!</definedName>
    <definedName name="_____rim4" localSheetId="7">#REF!</definedName>
    <definedName name="_____rim4" localSheetId="10">#REF!</definedName>
    <definedName name="_____Rs1" localSheetId="6">#REF!</definedName>
    <definedName name="_____Rs1">#REF!</definedName>
    <definedName name="_____S3" localSheetId="6">#REF!</definedName>
    <definedName name="_____S3">#REF!</definedName>
    <definedName name="_____SH1" localSheetId="6">#REF!</definedName>
    <definedName name="_____SH1">#REF!</definedName>
    <definedName name="_____SH2" localSheetId="6">#REF!</definedName>
    <definedName name="_____SH2">#REF!</definedName>
    <definedName name="_____SH3" localSheetId="6">#REF!</definedName>
    <definedName name="_____SH3">#REF!</definedName>
    <definedName name="_____SH4" localSheetId="6">#REF!</definedName>
    <definedName name="_____SH4">#REF!</definedName>
    <definedName name="_____SH5" localSheetId="6">#REF!</definedName>
    <definedName name="_____SH5">#REF!</definedName>
    <definedName name="_____te1" localSheetId="6">#REF!</definedName>
    <definedName name="_____te1">#REF!</definedName>
    <definedName name="_____tea1" localSheetId="7">#REF!</definedName>
    <definedName name="_____tea1" localSheetId="10">#REF!</definedName>
    <definedName name="_____tf3">[2]Intro!$J$148</definedName>
    <definedName name="_____tf4">[2]Intro!$J$150</definedName>
    <definedName name="_____tfd1">[2]Intro!$L$141</definedName>
    <definedName name="_____tfd2">[2]Intro!$L$143</definedName>
    <definedName name="_____tfd3">[2]Intro!$L$147</definedName>
    <definedName name="_____tfd4">[2]Intro!$L$149</definedName>
    <definedName name="_____TP1">[6]TP1!$A$177:$AU$212</definedName>
    <definedName name="_____tr1">[2]Intro!$C$140</definedName>
    <definedName name="_____tr2">[2]Intro!$C$142</definedName>
    <definedName name="_____tr3">[2]Intro!$C$150</definedName>
    <definedName name="_____trd1">[2]Intro!$B$140</definedName>
    <definedName name="_____trd2">[2]Intro!$B$142</definedName>
    <definedName name="_____trd3">[2]Intro!$B$148</definedName>
    <definedName name="_____wb1" hidden="1">{"form-D1",#N/A,FALSE,"FORM-D1";"form-D1_amt",#N/A,FALSE,"FORM-D1"}</definedName>
    <definedName name="____A2" localSheetId="6">#REF!</definedName>
    <definedName name="____A2">#REF!</definedName>
    <definedName name="____A655600" localSheetId="6">#REF!</definedName>
    <definedName name="____A655600" localSheetId="7">#REF!</definedName>
    <definedName name="____A655600" localSheetId="10">#REF!</definedName>
    <definedName name="____A655600">#REF!</definedName>
    <definedName name="____a65631" localSheetId="6">#REF!</definedName>
    <definedName name="____a65631">#REF!</definedName>
    <definedName name="____Aoc1">'[7]1'!$F$81</definedName>
    <definedName name="____Aoc10">'[7]10'!$F$65</definedName>
    <definedName name="____Aoc2">'[7]2'!$F$28</definedName>
    <definedName name="____Aoc3">'[7]3'!$F$12</definedName>
    <definedName name="____Aoc4">'[7]4'!$F$35</definedName>
    <definedName name="____Aoc5">'[7]5'!$F$56</definedName>
    <definedName name="____Aoc6">'[7]6'!$F$169</definedName>
    <definedName name="____Aoc7">'[7]7'!$F$90</definedName>
    <definedName name="____Aoc8">'[7]8'!$F$12</definedName>
    <definedName name="____Aoc9">'[7]9'!$F$94</definedName>
    <definedName name="____AXX1" localSheetId="6">#REF!</definedName>
    <definedName name="____AXX1">#REF!</definedName>
    <definedName name="____axx2" localSheetId="6">#REF!</definedName>
    <definedName name="____axx2">#REF!</definedName>
    <definedName name="____axx3" localSheetId="6">#REF!</definedName>
    <definedName name="____axx3">#REF!</definedName>
    <definedName name="____axx4" localSheetId="6">#REF!</definedName>
    <definedName name="____axx4">#REF!</definedName>
    <definedName name="____bol1" localSheetId="6">#REF!</definedName>
    <definedName name="____bol1">#REF!</definedName>
    <definedName name="____Brk1" localSheetId="6">#REF!</definedName>
    <definedName name="____Brk1">#REF!</definedName>
    <definedName name="____CAN1">[8]PROCTOR!$B$2</definedName>
    <definedName name="____CAN10">[8]PROCTOR!$B$11</definedName>
    <definedName name="____CAN104">'[9]Cont.Wt.'!$B$104</definedName>
    <definedName name="____CAN11">[8]PROCTOR!$B$12</definedName>
    <definedName name="____CAN112">13.42</definedName>
    <definedName name="____CAN113">12.98</definedName>
    <definedName name="____CAN117">12.7</definedName>
    <definedName name="____CAN118">13.27</definedName>
    <definedName name="____CAN12">[8]PROCTOR!$B$12</definedName>
    <definedName name="____CAN120">11.72</definedName>
    <definedName name="____CAN13">[8]PROCTOR!$B$14</definedName>
    <definedName name="____CAN14">[8]PROCTOR!$B$15</definedName>
    <definedName name="____CAN15">[8]PROCTOR!$B$16</definedName>
    <definedName name="____CAN16">[8]PROCTOR!$B$16</definedName>
    <definedName name="____CAN17">[8]PROCTOR!$B$18</definedName>
    <definedName name="____CAN179">'[9]Cont.Wt.'!$B$179</definedName>
    <definedName name="____CAN18">[8]PROCTOR!$B$19</definedName>
    <definedName name="____CAN180">'[9]Cont.Wt.'!$B$180</definedName>
    <definedName name="____CAN19">[8]PROCTOR!$B$20</definedName>
    <definedName name="____CAN2">[8]PROCTOR!$B$3</definedName>
    <definedName name="____CAN20">[8]PROCTOR!$B$21</definedName>
    <definedName name="____CAN21">[8]PROCTOR!$B$22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[8]PROCTOR!$B$23</definedName>
    <definedName name="____CAN220">11.09</definedName>
    <definedName name="____CAN221">11.25</definedName>
    <definedName name="____CAN222">10.17</definedName>
    <definedName name="____CAN223">9.89</definedName>
    <definedName name="____CAN23">[8]PROCTOR!$B$24</definedName>
    <definedName name="____CAN230">10.79</definedName>
    <definedName name="____CAN24">[8]PROCTOR!$B$25</definedName>
    <definedName name="____CAN25">[8]PROCTOR!$B$26</definedName>
    <definedName name="____CAN26">[8]PROCTOR!$B$27</definedName>
    <definedName name="____CAN27">[8]PROCTOR!$B$28</definedName>
    <definedName name="____CAN28">[8]PROCTOR!$B$29</definedName>
    <definedName name="____CAN3">[8]PROCTOR!$B$4</definedName>
    <definedName name="____CAN30">[8]PROCTOR!$B$31</definedName>
    <definedName name="____CAN32">[8]PROCTOR!$B$33</definedName>
    <definedName name="____CAN33">[8]PROCTOR!$B$34</definedName>
    <definedName name="____CAN34">[8]PROCTOR!$B$35</definedName>
    <definedName name="____CAN36">[8]PROCTOR!$B$37</definedName>
    <definedName name="____CAN37">[8]PROCTOR!$B$38</definedName>
    <definedName name="____CAN38">[8]PROCTOR!$B$39</definedName>
    <definedName name="____CAN39">[8]PROCTOR!$B$40</definedName>
    <definedName name="____CAN4">[8]PROCTOR!$B$5</definedName>
    <definedName name="____CAN40">[8]PROCTOR!$B$41</definedName>
    <definedName name="____CAN42">[8]PROCTOR!$B$43</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[8]PROCTOR!$B$44</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[8]PROCTOR!$B$46</definedName>
    <definedName name="____CAN46">[8]PROCTOR!$B$47</definedName>
    <definedName name="____CAN48">[8]PROCTOR!$B$49</definedName>
    <definedName name="____CAN49">[8]PROCTOR!$B$50</definedName>
    <definedName name="____CAN5">[8]PROCTOR!$B$6</definedName>
    <definedName name="____CAN50">[8]PROCTOR!$B$51</definedName>
    <definedName name="____CAN51">[8]PROCTOR!$B$52</definedName>
    <definedName name="____CAN52">[8]PROCTOR!$B$53</definedName>
    <definedName name="____CAN53">[8]PROCTOR!$B$54</definedName>
    <definedName name="____CAN54">[8]PROCTOR!$B$55</definedName>
    <definedName name="____CAN55">[8]PROCTOR!$B$56</definedName>
    <definedName name="____CAN6">[8]PROCTOR!$B$7</definedName>
    <definedName name="____CAN7">[8]PROCTOR!$B$8</definedName>
    <definedName name="____CAN8">[8]PROCTOR!$B$9</definedName>
    <definedName name="____CAN9">[8]PROCTOR!$B$10</definedName>
    <definedName name="____chr1" localSheetId="7">#REF!</definedName>
    <definedName name="____chr1" localSheetId="10">#REF!</definedName>
    <definedName name="____cra10" localSheetId="6">#REF!</definedName>
    <definedName name="____cra10">#REF!</definedName>
    <definedName name="____cra11" localSheetId="6">#REF!</definedName>
    <definedName name="____cra11">#REF!</definedName>
    <definedName name="____cra12" localSheetId="6">#REF!</definedName>
    <definedName name="____cra12">#REF!</definedName>
    <definedName name="____cra13" localSheetId="6">#REF!</definedName>
    <definedName name="____cra13">#REF!</definedName>
    <definedName name="____cra20" localSheetId="6">#REF!</definedName>
    <definedName name="____cra20">#REF!</definedName>
    <definedName name="____cra22" localSheetId="6">#REF!</definedName>
    <definedName name="____cra22">#REF!</definedName>
    <definedName name="____cra25" localSheetId="6">#REF!</definedName>
    <definedName name="____cra25">#REF!</definedName>
    <definedName name="____cra40" localSheetId="6">#REF!</definedName>
    <definedName name="____cra40">#REF!</definedName>
    <definedName name="____cra45" localSheetId="6">#REF!</definedName>
    <definedName name="____cra45">#REF!</definedName>
    <definedName name="____cra50" localSheetId="6">#REF!</definedName>
    <definedName name="____cra50">#REF!</definedName>
    <definedName name="____cra6" localSheetId="6">#REF!</definedName>
    <definedName name="____cra6">#REF!</definedName>
    <definedName name="____dep123" localSheetId="7">#REF!</definedName>
    <definedName name="____dep123" localSheetId="10">#REF!</definedName>
    <definedName name="____dim4" localSheetId="7">#REF!</definedName>
    <definedName name="____dim4" localSheetId="10">#REF!</definedName>
    <definedName name="____hfi04" localSheetId="6">#REF!</definedName>
    <definedName name="____hfi04">#REF!</definedName>
    <definedName name="____hfi1" localSheetId="6">#REF!</definedName>
    <definedName name="____hfi1">#REF!</definedName>
    <definedName name="____hfi2" localSheetId="6">#REF!</definedName>
    <definedName name="____hfi2">#REF!</definedName>
    <definedName name="____HPl1" localSheetId="6">#REF!</definedName>
    <definedName name="____HPl1">#REF!</definedName>
    <definedName name="____HPl2" localSheetId="6">#REF!</definedName>
    <definedName name="____HPl2">#REF!</definedName>
    <definedName name="____Ki1" localSheetId="6">#REF!</definedName>
    <definedName name="____Ki1">#REF!</definedName>
    <definedName name="____Ki2" localSheetId="6">#REF!</definedName>
    <definedName name="____Ki2">#REF!</definedName>
    <definedName name="____MAN1" localSheetId="6">#REF!</definedName>
    <definedName name="____MAN1">#REF!</definedName>
    <definedName name="____mnk1" localSheetId="6">#REF!</definedName>
    <definedName name="____mnk1">#REF!</definedName>
    <definedName name="____MPF1" localSheetId="7">#REF!</definedName>
    <definedName name="____MPF1" localSheetId="10">#REF!</definedName>
    <definedName name="____MPF3" localSheetId="7">#REF!</definedName>
    <definedName name="____MPF3" localSheetId="10">#REF!</definedName>
    <definedName name="____MSS11" localSheetId="6">#REF!</definedName>
    <definedName name="____MSS11">#REF!</definedName>
    <definedName name="____Mzd1">[4]Basicrates!$D$158</definedName>
    <definedName name="____np3">'[5]Material '!$G$50</definedName>
    <definedName name="____PB1" localSheetId="6">#REF!</definedName>
    <definedName name="____PB1">#REF!</definedName>
    <definedName name="____pcc1" localSheetId="6">#REF!</definedName>
    <definedName name="____pcc1">#REF!</definedName>
    <definedName name="____pcc10" localSheetId="6">#REF!</definedName>
    <definedName name="____pcc10">#REF!</definedName>
    <definedName name="____pcc11" localSheetId="6">#REF!</definedName>
    <definedName name="____pcc11">#REF!</definedName>
    <definedName name="____pcc12" localSheetId="6">#REF!</definedName>
    <definedName name="____pcc12">#REF!</definedName>
    <definedName name="____pcc13" localSheetId="6">#REF!</definedName>
    <definedName name="____pcc13">#REF!</definedName>
    <definedName name="____pcc14" localSheetId="6">#REF!</definedName>
    <definedName name="____pcc14">#REF!</definedName>
    <definedName name="____pcc15" localSheetId="6">#REF!</definedName>
    <definedName name="____pcc15">#REF!</definedName>
    <definedName name="____pcc16" localSheetId="6">#REF!</definedName>
    <definedName name="____pcc16">#REF!</definedName>
    <definedName name="____pcc17" localSheetId="6">#REF!</definedName>
    <definedName name="____pcc17">#REF!</definedName>
    <definedName name="____pcc18" localSheetId="6">#REF!</definedName>
    <definedName name="____pcc18">#REF!</definedName>
    <definedName name="____pcc19" localSheetId="6">#REF!</definedName>
    <definedName name="____pcc19">#REF!</definedName>
    <definedName name="____pcc2" localSheetId="6">#REF!</definedName>
    <definedName name="____pcc2">#REF!</definedName>
    <definedName name="____pcc20" localSheetId="6">#REF!</definedName>
    <definedName name="____pcc20">#REF!</definedName>
    <definedName name="____pcc21" localSheetId="6">#REF!</definedName>
    <definedName name="____pcc21">#REF!</definedName>
    <definedName name="____pcc22" localSheetId="6">#REF!</definedName>
    <definedName name="____pcc22">#REF!</definedName>
    <definedName name="____pcc23" localSheetId="6">#REF!</definedName>
    <definedName name="____pcc23">#REF!</definedName>
    <definedName name="____pcc24" localSheetId="6">#REF!</definedName>
    <definedName name="____pcc24">#REF!</definedName>
    <definedName name="____pcc25" localSheetId="6">#REF!</definedName>
    <definedName name="____pcc25">#REF!</definedName>
    <definedName name="____pcc26" localSheetId="6">#REF!</definedName>
    <definedName name="____pcc26">#REF!</definedName>
    <definedName name="____pcc27" localSheetId="6">#REF!</definedName>
    <definedName name="____pcc27">#REF!</definedName>
    <definedName name="____pcc28" localSheetId="6">#REF!</definedName>
    <definedName name="____pcc28">#REF!</definedName>
    <definedName name="____pcc29" localSheetId="6">#REF!</definedName>
    <definedName name="____pcc29">#REF!</definedName>
    <definedName name="____pcc3" localSheetId="6">#REF!</definedName>
    <definedName name="____pcc3">#REF!</definedName>
    <definedName name="____pcc30" localSheetId="6">#REF!</definedName>
    <definedName name="____pcc30">#REF!</definedName>
    <definedName name="____pcc32" localSheetId="6">#REF!</definedName>
    <definedName name="____pcc32">#REF!</definedName>
    <definedName name="____pcc33" localSheetId="6">#REF!</definedName>
    <definedName name="____pcc33">#REF!</definedName>
    <definedName name="____pcc34" localSheetId="6">#REF!</definedName>
    <definedName name="____pcc34">#REF!</definedName>
    <definedName name="____pcc4" localSheetId="6">#REF!</definedName>
    <definedName name="____pcc4">#REF!</definedName>
    <definedName name="____pcc5" localSheetId="6">#REF!</definedName>
    <definedName name="____pcc5">#REF!</definedName>
    <definedName name="____pcc6" localSheetId="6">#REF!</definedName>
    <definedName name="____pcc6">#REF!</definedName>
    <definedName name="____pcc7" localSheetId="6">#REF!</definedName>
    <definedName name="____pcc7">#REF!</definedName>
    <definedName name="____pcc8" localSheetId="6">#REF!</definedName>
    <definedName name="____pcc8">#REF!</definedName>
    <definedName name="____pcc9" localSheetId="6">#REF!</definedName>
    <definedName name="____pcc9">#REF!</definedName>
    <definedName name="____pd1" localSheetId="7">#REF!</definedName>
    <definedName name="____pd1" localSheetId="10">#REF!</definedName>
    <definedName name="____pd2" localSheetId="7">#REF!</definedName>
    <definedName name="____pd2" localSheetId="10">#REF!</definedName>
    <definedName name="____PM20" localSheetId="6">#REF!</definedName>
    <definedName name="____PM20">#REF!</definedName>
    <definedName name="____rcc1" localSheetId="6">#REF!</definedName>
    <definedName name="____rcc1">#REF!</definedName>
    <definedName name="____rcc10" localSheetId="6">#REF!</definedName>
    <definedName name="____rcc10">#REF!</definedName>
    <definedName name="____rcc11" localSheetId="6">#REF!</definedName>
    <definedName name="____rcc11">#REF!</definedName>
    <definedName name="____rcc12" localSheetId="6">#REF!</definedName>
    <definedName name="____rcc12">#REF!</definedName>
    <definedName name="____rcc13" localSheetId="6">#REF!</definedName>
    <definedName name="____rcc13">#REF!</definedName>
    <definedName name="____rcc14" localSheetId="6">#REF!</definedName>
    <definedName name="____rcc14">#REF!</definedName>
    <definedName name="____rcc15" localSheetId="6">#REF!</definedName>
    <definedName name="____rcc15">#REF!</definedName>
    <definedName name="____rcc16" localSheetId="6">#REF!</definedName>
    <definedName name="____rcc16">#REF!</definedName>
    <definedName name="____rcc17" localSheetId="6">#REF!</definedName>
    <definedName name="____rcc17">#REF!</definedName>
    <definedName name="____rcc18" localSheetId="6">#REF!</definedName>
    <definedName name="____rcc18">#REF!</definedName>
    <definedName name="____rcc19" localSheetId="6">#REF!</definedName>
    <definedName name="____rcc19">#REF!</definedName>
    <definedName name="____rcc2" localSheetId="6">#REF!</definedName>
    <definedName name="____rcc2">#REF!</definedName>
    <definedName name="____rcc20" localSheetId="6">#REF!</definedName>
    <definedName name="____rcc20">#REF!</definedName>
    <definedName name="____rcc21" localSheetId="6">#REF!</definedName>
    <definedName name="____rcc21">#REF!</definedName>
    <definedName name="____rcc22" localSheetId="6">#REF!</definedName>
    <definedName name="____rcc22">#REF!</definedName>
    <definedName name="____rcc23" localSheetId="6">#REF!</definedName>
    <definedName name="____rcc23">#REF!</definedName>
    <definedName name="____rcc24" localSheetId="6">#REF!</definedName>
    <definedName name="____rcc24">#REF!</definedName>
    <definedName name="____rcc25" localSheetId="6">#REF!</definedName>
    <definedName name="____rcc25">#REF!</definedName>
    <definedName name="____rcc26" localSheetId="6">#REF!</definedName>
    <definedName name="____rcc26">#REF!</definedName>
    <definedName name="____rcc27" localSheetId="6">#REF!</definedName>
    <definedName name="____rcc27">#REF!</definedName>
    <definedName name="____rcc28" localSheetId="6">#REF!</definedName>
    <definedName name="____rcc28">#REF!</definedName>
    <definedName name="____rcc29" localSheetId="6">#REF!</definedName>
    <definedName name="____rcc29">#REF!</definedName>
    <definedName name="____rcc3" localSheetId="6">#REF!</definedName>
    <definedName name="____rcc3">#REF!</definedName>
    <definedName name="____rcc4" localSheetId="6">#REF!</definedName>
    <definedName name="____rcc4">#REF!</definedName>
    <definedName name="____rcc5" localSheetId="6">#REF!</definedName>
    <definedName name="____rcc5">#REF!</definedName>
    <definedName name="____rcc6" localSheetId="6">#REF!</definedName>
    <definedName name="____rcc6">#REF!</definedName>
    <definedName name="____rcc7" localSheetId="6">#REF!</definedName>
    <definedName name="____rcc7">#REF!</definedName>
    <definedName name="____rcc8" localSheetId="6">#REF!</definedName>
    <definedName name="____rcc8">#REF!</definedName>
    <definedName name="____rcc9" localSheetId="6">#REF!</definedName>
    <definedName name="____rcc9">#REF!</definedName>
    <definedName name="____Re1" localSheetId="6">#REF!</definedName>
    <definedName name="____Re1">#REF!</definedName>
    <definedName name="____rim4" localSheetId="7">#REF!</definedName>
    <definedName name="____rim4" localSheetId="10">#REF!</definedName>
    <definedName name="____Rs1" localSheetId="6">#REF!</definedName>
    <definedName name="____Rs1">#REF!</definedName>
    <definedName name="____S3" localSheetId="6">#REF!</definedName>
    <definedName name="____S3">#REF!</definedName>
    <definedName name="____SH1" localSheetId="6">#REF!</definedName>
    <definedName name="____SH1">#REF!</definedName>
    <definedName name="____SH2" localSheetId="6">#REF!</definedName>
    <definedName name="____SH2">#REF!</definedName>
    <definedName name="____SH3" localSheetId="6">#REF!</definedName>
    <definedName name="____SH3">#REF!</definedName>
    <definedName name="____SH4" localSheetId="6">#REF!</definedName>
    <definedName name="____SH4">#REF!</definedName>
    <definedName name="____SH5" localSheetId="6">#REF!</definedName>
    <definedName name="____SH5">#REF!</definedName>
    <definedName name="____te1" localSheetId="6">#REF!</definedName>
    <definedName name="____te1">#REF!</definedName>
    <definedName name="____tea1" localSheetId="7">#REF!</definedName>
    <definedName name="____tea1" localSheetId="10">#REF!</definedName>
    <definedName name="____tf3">[2]Intro!$J$148</definedName>
    <definedName name="____tf4">[2]Intro!$J$150</definedName>
    <definedName name="____tfd1">[2]Intro!$L$141</definedName>
    <definedName name="____tfd2">[2]Intro!$L$143</definedName>
    <definedName name="____tfd3">[2]Intro!$L$147</definedName>
    <definedName name="____tfd4">[2]Intro!$L$149</definedName>
    <definedName name="____TP1">[6]TP1!$A$177:$AU$212</definedName>
    <definedName name="____tr1">[2]Intro!$C$140</definedName>
    <definedName name="____tr1800" localSheetId="6">#REF!</definedName>
    <definedName name="____tr1800">#REF!</definedName>
    <definedName name="____tr2">[2]Intro!$C$142</definedName>
    <definedName name="____tr3">[2]Intro!$C$150</definedName>
    <definedName name="____tr6001" localSheetId="6">#REF!</definedName>
    <definedName name="____tr6001">#REF!</definedName>
    <definedName name="____tr900" localSheetId="6">#REF!</definedName>
    <definedName name="____tr900">#REF!</definedName>
    <definedName name="____trd1">[2]Intro!$B$140</definedName>
    <definedName name="____trd2">[2]Intro!$B$142</definedName>
    <definedName name="____trd3">[2]Intro!$B$148</definedName>
    <definedName name="____wb1" hidden="1">{"form-D1",#N/A,FALSE,"FORM-D1";"form-D1_amt",#N/A,FALSE,"FORM-D1"}</definedName>
    <definedName name="____x1" localSheetId="6">#REF!</definedName>
    <definedName name="____x1">#REF!</definedName>
    <definedName name="___A2" localSheetId="6">#REF!</definedName>
    <definedName name="___A2">#REF!</definedName>
    <definedName name="___A655600" localSheetId="6">#REF!</definedName>
    <definedName name="___A655600" localSheetId="7">#REF!</definedName>
    <definedName name="___A655600" localSheetId="10">#REF!</definedName>
    <definedName name="___A655600">#REF!</definedName>
    <definedName name="___a65631" localSheetId="6">#REF!</definedName>
    <definedName name="___a65631">#REF!</definedName>
    <definedName name="___Aoc1">'[7]1'!$F$81</definedName>
    <definedName name="___Aoc10">'[7]10'!$F$65</definedName>
    <definedName name="___Aoc2">'[7]2'!$F$28</definedName>
    <definedName name="___Aoc3">'[7]3'!$F$12</definedName>
    <definedName name="___Aoc4">'[7]4'!$F$35</definedName>
    <definedName name="___Aoc5">'[7]5'!$F$56</definedName>
    <definedName name="___Aoc6">'[7]6'!$F$169</definedName>
    <definedName name="___Aoc7">'[7]7'!$F$90</definedName>
    <definedName name="___Aoc8">'[7]8'!$F$12</definedName>
    <definedName name="___Aoc9">'[7]9'!$F$94</definedName>
    <definedName name="___AXX1" localSheetId="6">#REF!</definedName>
    <definedName name="___AXX1">#REF!</definedName>
    <definedName name="___axx2" localSheetId="6">#REF!</definedName>
    <definedName name="___axx2">#REF!</definedName>
    <definedName name="___axx3" localSheetId="6">#REF!</definedName>
    <definedName name="___axx3">#REF!</definedName>
    <definedName name="___axx4" localSheetId="6">#REF!</definedName>
    <definedName name="___axx4">#REF!</definedName>
    <definedName name="___bol1" localSheetId="6">#REF!</definedName>
    <definedName name="___bol1">#REF!</definedName>
    <definedName name="___Brk1" localSheetId="6">#REF!</definedName>
    <definedName name="___Brk1">#REF!</definedName>
    <definedName name="___CAN1">[8]PROCTOR!$B$2</definedName>
    <definedName name="___CAN10">[8]PROCTOR!$B$11</definedName>
    <definedName name="___CAN104">'[10]Cont.Wt.'!$B$104</definedName>
    <definedName name="___CAN11">[8]PROCTOR!$B$12</definedName>
    <definedName name="___CAN112">13.42</definedName>
    <definedName name="___CAN113">12.98</definedName>
    <definedName name="___CAN117">12.7</definedName>
    <definedName name="___CAN118">13.27</definedName>
    <definedName name="___CAN12">[8]PROCTOR!$B$12</definedName>
    <definedName name="___CAN120">11.72</definedName>
    <definedName name="___CAN13">[8]PROCTOR!$B$14</definedName>
    <definedName name="___CAN14">[8]PROCTOR!$B$15</definedName>
    <definedName name="___CAN15">[8]PROCTOR!$B$16</definedName>
    <definedName name="___CAN16">[8]PROCTOR!$B$16</definedName>
    <definedName name="___CAN17">[8]PROCTOR!$B$18</definedName>
    <definedName name="___CAN179">'[10]Cont.Wt.'!$B$179</definedName>
    <definedName name="___CAN18">[8]PROCTOR!$B$19</definedName>
    <definedName name="___CAN180">'[10]Cont.Wt.'!$B$180</definedName>
    <definedName name="___CAN19">[8]PROCTOR!$B$20</definedName>
    <definedName name="___CAN2">[8]PROCTOR!$B$3</definedName>
    <definedName name="___CAN20">[8]PROCTOR!$B$21</definedName>
    <definedName name="___CAN21">[8]PROCTOR!$B$22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[8]PROCTOR!$B$23</definedName>
    <definedName name="___CAN220">11.09</definedName>
    <definedName name="___CAN221">11.25</definedName>
    <definedName name="___CAN222">10.17</definedName>
    <definedName name="___CAN223">9.89</definedName>
    <definedName name="___CAN23">[8]PROCTOR!$B$24</definedName>
    <definedName name="___CAN230">10.79</definedName>
    <definedName name="___CAN24">[8]PROCTOR!$B$25</definedName>
    <definedName name="___CAN25">[8]PROCTOR!$B$26</definedName>
    <definedName name="___CAN26">[8]PROCTOR!$B$27</definedName>
    <definedName name="___CAN27">[8]PROCTOR!$B$28</definedName>
    <definedName name="___CAN28">[8]PROCTOR!$B$29</definedName>
    <definedName name="___CAN3">[8]PROCTOR!$B$4</definedName>
    <definedName name="___CAN30">[8]PROCTOR!$B$31</definedName>
    <definedName name="___CAN32">[8]PROCTOR!$B$33</definedName>
    <definedName name="___CAN33">[8]PROCTOR!$B$34</definedName>
    <definedName name="___CAN34">[8]PROCTOR!$B$35</definedName>
    <definedName name="___CAN36">[8]PROCTOR!$B$37</definedName>
    <definedName name="___CAN37">[8]PROCTOR!$B$38</definedName>
    <definedName name="___CAN38">[8]PROCTOR!$B$39</definedName>
    <definedName name="___CAN39">[8]PROCTOR!$B$40</definedName>
    <definedName name="___CAN4">[8]PROCTOR!$B$5</definedName>
    <definedName name="___CAN40">[8]PROCTOR!$B$41</definedName>
    <definedName name="___CAN42">[8]PROCTOR!$B$43</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[8]PROCTOR!$B$44</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[8]PROCTOR!$B$46</definedName>
    <definedName name="___CAN46">[8]PROCTOR!$B$47</definedName>
    <definedName name="___CAN48">[8]PROCTOR!$B$49</definedName>
    <definedName name="___CAN49">[8]PROCTOR!$B$50</definedName>
    <definedName name="___CAN5">[8]PROCTOR!$B$6</definedName>
    <definedName name="___CAN50">[8]PROCTOR!$B$51</definedName>
    <definedName name="___CAN51">[8]PROCTOR!$B$52</definedName>
    <definedName name="___CAN52">[8]PROCTOR!$B$53</definedName>
    <definedName name="___CAN53">[8]PROCTOR!$B$54</definedName>
    <definedName name="___CAN54">[8]PROCTOR!$B$55</definedName>
    <definedName name="___CAN55">[8]PROCTOR!$B$56</definedName>
    <definedName name="___CAN6">[8]PROCTOR!$B$7</definedName>
    <definedName name="___CAN7">[8]PROCTOR!$B$8</definedName>
    <definedName name="___CAN8">[8]PROCTOR!$B$9</definedName>
    <definedName name="___CAN9">[8]PROCTOR!$B$10</definedName>
    <definedName name="___chr1" localSheetId="7">#REF!</definedName>
    <definedName name="___chr1" localSheetId="10">#REF!</definedName>
    <definedName name="___cra10" localSheetId="6">#REF!</definedName>
    <definedName name="___cra10">#REF!</definedName>
    <definedName name="___cra11" localSheetId="6">#REF!</definedName>
    <definedName name="___cra11">#REF!</definedName>
    <definedName name="___cra12" localSheetId="6">#REF!</definedName>
    <definedName name="___cra12">#REF!</definedName>
    <definedName name="___cra13" localSheetId="6">#REF!</definedName>
    <definedName name="___cra13">#REF!</definedName>
    <definedName name="___cra20" localSheetId="6">#REF!</definedName>
    <definedName name="___cra20">#REF!</definedName>
    <definedName name="___cra22" localSheetId="6">#REF!</definedName>
    <definedName name="___cra22">#REF!</definedName>
    <definedName name="___cra25" localSheetId="6">#REF!</definedName>
    <definedName name="___cra25">#REF!</definedName>
    <definedName name="___cra26" localSheetId="6">#REF!</definedName>
    <definedName name="___cra26">#REF!</definedName>
    <definedName name="___cra40" localSheetId="6">#REF!</definedName>
    <definedName name="___cra40">#REF!</definedName>
    <definedName name="___cra45" localSheetId="6">#REF!</definedName>
    <definedName name="___cra45">#REF!</definedName>
    <definedName name="___cra50" localSheetId="6">#REF!</definedName>
    <definedName name="___cra50">#REF!</definedName>
    <definedName name="___cra6" localSheetId="6">#REF!</definedName>
    <definedName name="___cra6">#REF!</definedName>
    <definedName name="___dep123" localSheetId="7">#REF!</definedName>
    <definedName name="___dep123" localSheetId="10">#REF!</definedName>
    <definedName name="___dim4" localSheetId="7">#REF!</definedName>
    <definedName name="___dim4" localSheetId="10">#REF!</definedName>
    <definedName name="___hfi04" localSheetId="6">#REF!</definedName>
    <definedName name="___hfi04">#REF!</definedName>
    <definedName name="___hfi1" localSheetId="6">#REF!</definedName>
    <definedName name="___hfi1">#REF!</definedName>
    <definedName name="___hfi2" localSheetId="6">#REF!</definedName>
    <definedName name="___hfi2">#REF!</definedName>
    <definedName name="___HPl1" localSheetId="6">#REF!</definedName>
    <definedName name="___HPl1">#REF!</definedName>
    <definedName name="___HPl2" localSheetId="6">#REF!</definedName>
    <definedName name="___HPl2">#REF!</definedName>
    <definedName name="___Ki1" localSheetId="6">#REF!</definedName>
    <definedName name="___Ki1">#REF!</definedName>
    <definedName name="___Ki2" localSheetId="6">#REF!</definedName>
    <definedName name="___Ki2">#REF!</definedName>
    <definedName name="___MAN1" localSheetId="6">#REF!</definedName>
    <definedName name="___MAN1">#REF!</definedName>
    <definedName name="___mnk1" localSheetId="6">#REF!</definedName>
    <definedName name="___mnk1">#REF!</definedName>
    <definedName name="___MPF1" localSheetId="7">#REF!</definedName>
    <definedName name="___MPF1" localSheetId="10">#REF!</definedName>
    <definedName name="___MPF3" localSheetId="7">#REF!</definedName>
    <definedName name="___MPF3" localSheetId="10">#REF!</definedName>
    <definedName name="___MSS11" localSheetId="6">#REF!</definedName>
    <definedName name="___MSS11">#REF!</definedName>
    <definedName name="___Mzd1">[4]Basicrates!$D$158</definedName>
    <definedName name="___np3">'[5]Material '!$G$50</definedName>
    <definedName name="___PB1" localSheetId="6">#REF!</definedName>
    <definedName name="___PB1">#REF!</definedName>
    <definedName name="___pcc1" localSheetId="6">#REF!</definedName>
    <definedName name="___pcc1">#REF!</definedName>
    <definedName name="___pcc10" localSheetId="6">#REF!</definedName>
    <definedName name="___pcc10">#REF!</definedName>
    <definedName name="___pcc11" localSheetId="6">#REF!</definedName>
    <definedName name="___pcc11">#REF!</definedName>
    <definedName name="___pcc12" localSheetId="6">#REF!</definedName>
    <definedName name="___pcc12">#REF!</definedName>
    <definedName name="___pcc13" localSheetId="6">#REF!</definedName>
    <definedName name="___pcc13">#REF!</definedName>
    <definedName name="___pcc14" localSheetId="6">#REF!</definedName>
    <definedName name="___pcc14">#REF!</definedName>
    <definedName name="___pcc15" localSheetId="6">#REF!</definedName>
    <definedName name="___pcc15">#REF!</definedName>
    <definedName name="___pcc16" localSheetId="6">#REF!</definedName>
    <definedName name="___pcc16">#REF!</definedName>
    <definedName name="___pcc17" localSheetId="6">#REF!</definedName>
    <definedName name="___pcc17">#REF!</definedName>
    <definedName name="___pcc18" localSheetId="6">#REF!</definedName>
    <definedName name="___pcc18">#REF!</definedName>
    <definedName name="___pcc19" localSheetId="6">#REF!</definedName>
    <definedName name="___pcc19">#REF!</definedName>
    <definedName name="___pcc2" localSheetId="6">#REF!</definedName>
    <definedName name="___pcc2">#REF!</definedName>
    <definedName name="___pcc20" localSheetId="6">#REF!</definedName>
    <definedName name="___pcc20">#REF!</definedName>
    <definedName name="___pcc21" localSheetId="6">#REF!</definedName>
    <definedName name="___pcc21">#REF!</definedName>
    <definedName name="___pcc22" localSheetId="6">#REF!</definedName>
    <definedName name="___pcc22">#REF!</definedName>
    <definedName name="___pcc23" localSheetId="6">#REF!</definedName>
    <definedName name="___pcc23">#REF!</definedName>
    <definedName name="___pcc24" localSheetId="6">#REF!</definedName>
    <definedName name="___pcc24">#REF!</definedName>
    <definedName name="___pcc25" localSheetId="6">#REF!</definedName>
    <definedName name="___pcc25">#REF!</definedName>
    <definedName name="___pcc26" localSheetId="6">#REF!</definedName>
    <definedName name="___pcc26">#REF!</definedName>
    <definedName name="___pcc27" localSheetId="6">#REF!</definedName>
    <definedName name="___pcc27">#REF!</definedName>
    <definedName name="___pcc28" localSheetId="6">#REF!</definedName>
    <definedName name="___pcc28">#REF!</definedName>
    <definedName name="___pcc29" localSheetId="6">#REF!</definedName>
    <definedName name="___pcc29">#REF!</definedName>
    <definedName name="___pcc3" localSheetId="6">#REF!</definedName>
    <definedName name="___pcc3">#REF!</definedName>
    <definedName name="___pcc30" localSheetId="6">#REF!</definedName>
    <definedName name="___pcc30">#REF!</definedName>
    <definedName name="___pcc31" localSheetId="6">#REF!</definedName>
    <definedName name="___pcc31">#REF!</definedName>
    <definedName name="___pcc32" localSheetId="6">#REF!</definedName>
    <definedName name="___pcc32">#REF!</definedName>
    <definedName name="___pcc33" localSheetId="6">#REF!</definedName>
    <definedName name="___pcc33">#REF!</definedName>
    <definedName name="___pcc34" localSheetId="6">#REF!</definedName>
    <definedName name="___pcc34">#REF!</definedName>
    <definedName name="___pcc4" localSheetId="6">#REF!</definedName>
    <definedName name="___pcc4">#REF!</definedName>
    <definedName name="___pcc5" localSheetId="6">#REF!</definedName>
    <definedName name="___pcc5">#REF!</definedName>
    <definedName name="___pcc6" localSheetId="6">#REF!</definedName>
    <definedName name="___pcc6">#REF!</definedName>
    <definedName name="___pcc7" localSheetId="6">#REF!</definedName>
    <definedName name="___pcc7">#REF!</definedName>
    <definedName name="___pcc8" localSheetId="6">#REF!</definedName>
    <definedName name="___pcc8">#REF!</definedName>
    <definedName name="___pcc9" localSheetId="6">#REF!</definedName>
    <definedName name="___pcc9">#REF!</definedName>
    <definedName name="___pd1" localSheetId="7">#REF!</definedName>
    <definedName name="___pd1" localSheetId="10">#REF!</definedName>
    <definedName name="___pd2" localSheetId="7">#REF!</definedName>
    <definedName name="___pd2" localSheetId="10">#REF!</definedName>
    <definedName name="___PM20" localSheetId="6">#REF!</definedName>
    <definedName name="___PM20">#REF!</definedName>
    <definedName name="___rcc1" localSheetId="6">#REF!</definedName>
    <definedName name="___rcc1">#REF!</definedName>
    <definedName name="___rcc10" localSheetId="6">#REF!</definedName>
    <definedName name="___rcc10">#REF!</definedName>
    <definedName name="___rcc11" localSheetId="6">#REF!</definedName>
    <definedName name="___rcc11">#REF!</definedName>
    <definedName name="___rcc12" localSheetId="6">#REF!</definedName>
    <definedName name="___rcc12">#REF!</definedName>
    <definedName name="___rcc13" localSheetId="6">#REF!</definedName>
    <definedName name="___rcc13">#REF!</definedName>
    <definedName name="___rcc14" localSheetId="6">#REF!</definedName>
    <definedName name="___rcc14">#REF!</definedName>
    <definedName name="___rcc15" localSheetId="6">#REF!</definedName>
    <definedName name="___rcc15">#REF!</definedName>
    <definedName name="___rcc16" localSheetId="6">#REF!</definedName>
    <definedName name="___rcc16">#REF!</definedName>
    <definedName name="___rcc17" localSheetId="6">#REF!</definedName>
    <definedName name="___rcc17">#REF!</definedName>
    <definedName name="___rcc18" localSheetId="6">#REF!</definedName>
    <definedName name="___rcc18">#REF!</definedName>
    <definedName name="___rcc19" localSheetId="6">#REF!</definedName>
    <definedName name="___rcc19">#REF!</definedName>
    <definedName name="___rcc2" localSheetId="6">#REF!</definedName>
    <definedName name="___rcc2">#REF!</definedName>
    <definedName name="___rcc20" localSheetId="6">#REF!</definedName>
    <definedName name="___rcc20">#REF!</definedName>
    <definedName name="___rcc21" localSheetId="6">#REF!</definedName>
    <definedName name="___rcc21">#REF!</definedName>
    <definedName name="___rcc22" localSheetId="6">#REF!</definedName>
    <definedName name="___rcc22">#REF!</definedName>
    <definedName name="___rcc23" localSheetId="6">#REF!</definedName>
    <definedName name="___rcc23">#REF!</definedName>
    <definedName name="___rcc24" localSheetId="6">#REF!</definedName>
    <definedName name="___rcc24">#REF!</definedName>
    <definedName name="___rcc25" localSheetId="6">#REF!</definedName>
    <definedName name="___rcc25">#REF!</definedName>
    <definedName name="___rcc26" localSheetId="6">#REF!</definedName>
    <definedName name="___rcc26">#REF!</definedName>
    <definedName name="___rcc27" localSheetId="6">#REF!</definedName>
    <definedName name="___rcc27">#REF!</definedName>
    <definedName name="___rcc28" localSheetId="6">#REF!</definedName>
    <definedName name="___rcc28">#REF!</definedName>
    <definedName name="___rcc29" localSheetId="6">#REF!</definedName>
    <definedName name="___rcc29">#REF!</definedName>
    <definedName name="___rcc3" localSheetId="6">#REF!</definedName>
    <definedName name="___rcc3">#REF!</definedName>
    <definedName name="___rcc4" localSheetId="6">#REF!</definedName>
    <definedName name="___rcc4">#REF!</definedName>
    <definedName name="___rcc5" localSheetId="6">#REF!</definedName>
    <definedName name="___rcc5">#REF!</definedName>
    <definedName name="___rcc6" localSheetId="6">#REF!</definedName>
    <definedName name="___rcc6">#REF!</definedName>
    <definedName name="___rcc7" localSheetId="6">#REF!</definedName>
    <definedName name="___rcc7">#REF!</definedName>
    <definedName name="___rcc8" localSheetId="6">#REF!</definedName>
    <definedName name="___rcc8">#REF!</definedName>
    <definedName name="___rcc9" localSheetId="6">#REF!</definedName>
    <definedName name="___rcc9">#REF!</definedName>
    <definedName name="___Re1" localSheetId="6">#REF!</definedName>
    <definedName name="___Re1">#REF!</definedName>
    <definedName name="___rim4" localSheetId="7">#REF!</definedName>
    <definedName name="___rim4" localSheetId="10">#REF!</definedName>
    <definedName name="___Rs1" localSheetId="6">#REF!</definedName>
    <definedName name="___Rs1">#REF!</definedName>
    <definedName name="___S3" localSheetId="6">#REF!</definedName>
    <definedName name="___S3">#REF!</definedName>
    <definedName name="___SH1" localSheetId="6">#REF!</definedName>
    <definedName name="___SH1">#REF!</definedName>
    <definedName name="___SH2" localSheetId="6">#REF!</definedName>
    <definedName name="___SH2">#REF!</definedName>
    <definedName name="___SH3" localSheetId="6">#REF!</definedName>
    <definedName name="___SH3">#REF!</definedName>
    <definedName name="___SH4" localSheetId="6">#REF!</definedName>
    <definedName name="___SH4">#REF!</definedName>
    <definedName name="___SH5" localSheetId="6">#REF!</definedName>
    <definedName name="___SH5">#REF!</definedName>
    <definedName name="___te1" localSheetId="6">#REF!</definedName>
    <definedName name="___te1">#REF!</definedName>
    <definedName name="___tea1" localSheetId="7">#REF!</definedName>
    <definedName name="___tea1" localSheetId="10">#REF!</definedName>
    <definedName name="___tf3">[2]Intro!$J$148</definedName>
    <definedName name="___tf4">[2]Intro!$J$150</definedName>
    <definedName name="___tfd1">[2]Intro!$L$141</definedName>
    <definedName name="___tfd2">[2]Intro!$L$143</definedName>
    <definedName name="___tfd3">[2]Intro!$L$147</definedName>
    <definedName name="___tfd4">[2]Intro!$L$149</definedName>
    <definedName name="___TP1">[6]TP1!$A$177:$AU$212</definedName>
    <definedName name="___tr1">[2]Intro!$C$140</definedName>
    <definedName name="___tr1800" localSheetId="6">#REF!</definedName>
    <definedName name="___tr1800">#REF!</definedName>
    <definedName name="___tr2">[2]Intro!$C$142</definedName>
    <definedName name="___tr3">[2]Intro!$C$150</definedName>
    <definedName name="___tr6001" localSheetId="6">#REF!</definedName>
    <definedName name="___tr6001">#REF!</definedName>
    <definedName name="___tr900" localSheetId="6">#REF!</definedName>
    <definedName name="___tr900">#REF!</definedName>
    <definedName name="___trd1">[2]Intro!$B$140</definedName>
    <definedName name="___trd2">[2]Intro!$B$142</definedName>
    <definedName name="___trd3">[2]Intro!$B$148</definedName>
    <definedName name="___wb1" hidden="1">{"form-D1",#N/A,FALSE,"FORM-D1";"form-D1_amt",#N/A,FALSE,"FORM-D1"}</definedName>
    <definedName name="___x1" localSheetId="6">#REF!</definedName>
    <definedName name="___x1">#REF!</definedName>
    <definedName name="___xx1" hidden="1">{"'Typical Costs Estimates'!$C$158:$H$161"}</definedName>
    <definedName name="__A2" localSheetId="6">#REF!</definedName>
    <definedName name="__A2">#REF!</definedName>
    <definedName name="__A655600" localSheetId="6">#REF!</definedName>
    <definedName name="__A655600" localSheetId="7">#REF!</definedName>
    <definedName name="__A655600" localSheetId="10">#REF!</definedName>
    <definedName name="__A655600">#REF!</definedName>
    <definedName name="__a65631" localSheetId="6">#REF!</definedName>
    <definedName name="__a65631">#REF!</definedName>
    <definedName name="__Aoc1">'[7]1'!$F$81</definedName>
    <definedName name="__Aoc10">'[7]10'!$F$65</definedName>
    <definedName name="__Aoc2">'[7]2'!$F$28</definedName>
    <definedName name="__Aoc3">'[7]3'!$F$12</definedName>
    <definedName name="__Aoc4">'[7]4'!$F$35</definedName>
    <definedName name="__Aoc5">'[7]5'!$F$56</definedName>
    <definedName name="__Aoc6">'[7]6'!$F$169</definedName>
    <definedName name="__Aoc7">'[7]7'!$F$90</definedName>
    <definedName name="__Aoc8">'[7]8'!$F$12</definedName>
    <definedName name="__Aoc9">'[7]9'!$F$94</definedName>
    <definedName name="__AXX1" localSheetId="6">#REF!</definedName>
    <definedName name="__AXX1">#REF!</definedName>
    <definedName name="__axx2" localSheetId="6">#REF!</definedName>
    <definedName name="__axx2">#REF!</definedName>
    <definedName name="__axx3" localSheetId="6">#REF!</definedName>
    <definedName name="__axx3">#REF!</definedName>
    <definedName name="__axx4" localSheetId="6">#REF!</definedName>
    <definedName name="__axx4">#REF!</definedName>
    <definedName name="__bol1" localSheetId="6">#REF!</definedName>
    <definedName name="__bol1">#REF!</definedName>
    <definedName name="__Brk1" localSheetId="6">#REF!</definedName>
    <definedName name="__Brk1">#REF!</definedName>
    <definedName name="__CAN1">[8]PROCTOR!$B$2</definedName>
    <definedName name="__CAN10">[8]PROCTOR!$B$11</definedName>
    <definedName name="__CAN104">'[9]Cont.Wt.'!$B$104</definedName>
    <definedName name="__CAN11">[8]PROCTOR!$B$12</definedName>
    <definedName name="__CAN112">13.42</definedName>
    <definedName name="__CAN113">12.98</definedName>
    <definedName name="__CAN117">12.7</definedName>
    <definedName name="__CAN118">13.27</definedName>
    <definedName name="__CAN12">[8]PROCTOR!$B$12</definedName>
    <definedName name="__CAN120">11.72</definedName>
    <definedName name="__CAN13">[8]PROCTOR!$B$14</definedName>
    <definedName name="__CAN14">[8]PROCTOR!$B$15</definedName>
    <definedName name="__CAN15">[8]PROCTOR!$B$16</definedName>
    <definedName name="__CAN16">[8]PROCTOR!$B$16</definedName>
    <definedName name="__CAN17">[8]PROCTOR!$B$18</definedName>
    <definedName name="__CAN179">'[9]Cont.Wt.'!$B$179</definedName>
    <definedName name="__CAN18">[8]PROCTOR!$B$19</definedName>
    <definedName name="__CAN180">'[9]Cont.Wt.'!$B$180</definedName>
    <definedName name="__CAN19">[8]PROCTOR!$B$20</definedName>
    <definedName name="__CAN2">[8]PROCTOR!$B$3</definedName>
    <definedName name="__CAN20">[8]PROCTOR!$B$21</definedName>
    <definedName name="__CAN21">[8]PROCTOR!$B$22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[8]PROCTOR!$B$23</definedName>
    <definedName name="__CAN220">11.09</definedName>
    <definedName name="__CAN221">11.25</definedName>
    <definedName name="__CAN222">10.17</definedName>
    <definedName name="__CAN223">9.89</definedName>
    <definedName name="__CAN23">[8]PROCTOR!$B$24</definedName>
    <definedName name="__CAN230">10.79</definedName>
    <definedName name="__CAN24">[8]PROCTOR!$B$25</definedName>
    <definedName name="__CAN25">[8]PROCTOR!$B$26</definedName>
    <definedName name="__CAN26">[8]PROCTOR!$B$27</definedName>
    <definedName name="__CAN27">[8]PROCTOR!$B$28</definedName>
    <definedName name="__CAN28">[8]PROCTOR!$B$29</definedName>
    <definedName name="__CAN3">[8]PROCTOR!$B$4</definedName>
    <definedName name="__CAN30">[8]PROCTOR!$B$31</definedName>
    <definedName name="__CAN32">[8]PROCTOR!$B$33</definedName>
    <definedName name="__CAN33">[8]PROCTOR!$B$34</definedName>
    <definedName name="__CAN34">[8]PROCTOR!$B$35</definedName>
    <definedName name="__CAN36">[8]PROCTOR!$B$37</definedName>
    <definedName name="__CAN37">[8]PROCTOR!$B$38</definedName>
    <definedName name="__CAN38">[8]PROCTOR!$B$39</definedName>
    <definedName name="__CAN39">[8]PROCTOR!$B$40</definedName>
    <definedName name="__CAN4">[8]PROCTOR!$B$5</definedName>
    <definedName name="__CAN40">[8]PROCTOR!$B$41</definedName>
    <definedName name="__CAN42">[8]PROCTOR!$B$43</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[8]PROCTOR!$B$44</definedName>
    <definedName name="__can430">40.73</definedName>
    <definedName name="__can431">42.52</definedName>
    <definedName name="__can432">42.53</definedName>
    <definedName name="__can433">43.69</definedName>
    <definedName name="__can434">40.43</definedName>
    <definedName name="__can435">43.3</definedName>
    <definedName name="__CAN45">[8]PROCTOR!$B$46</definedName>
    <definedName name="__CAN46">[8]PROCTOR!$B$47</definedName>
    <definedName name="__CAN48">[8]PROCTOR!$B$49</definedName>
    <definedName name="__CAN49">[8]PROCTOR!$B$50</definedName>
    <definedName name="__CAN5">[8]PROCTOR!$B$6</definedName>
    <definedName name="__CAN50">[8]PROCTOR!$B$51</definedName>
    <definedName name="__CAN51">[8]PROCTOR!$B$52</definedName>
    <definedName name="__CAN52">[8]PROCTOR!$B$53</definedName>
    <definedName name="__CAN53">[8]PROCTOR!$B$54</definedName>
    <definedName name="__CAN54">[8]PROCTOR!$B$55</definedName>
    <definedName name="__CAN55">[8]PROCTOR!$B$56</definedName>
    <definedName name="__CAN6">[8]PROCTOR!$B$7</definedName>
    <definedName name="__CAN7">[8]PROCTOR!$B$8</definedName>
    <definedName name="__CAN8">[8]PROCTOR!$B$9</definedName>
    <definedName name="__CAN9">[8]PROCTOR!$B$10</definedName>
    <definedName name="__chr1" localSheetId="7">#REF!</definedName>
    <definedName name="__chr1" localSheetId="10">#REF!</definedName>
    <definedName name="__cra10" localSheetId="6">#REF!</definedName>
    <definedName name="__cra10">#REF!</definedName>
    <definedName name="__cra11" localSheetId="6">#REF!</definedName>
    <definedName name="__cra11">#REF!</definedName>
    <definedName name="__cra12" localSheetId="6">#REF!</definedName>
    <definedName name="__cra12">#REF!</definedName>
    <definedName name="__cra13" localSheetId="6">#REF!</definedName>
    <definedName name="__cra13">#REF!</definedName>
    <definedName name="__cra20" localSheetId="6">#REF!</definedName>
    <definedName name="__cra20">#REF!</definedName>
    <definedName name="__cra22" localSheetId="6">#REF!</definedName>
    <definedName name="__cra22">#REF!</definedName>
    <definedName name="__cra25" localSheetId="6">#REF!</definedName>
    <definedName name="__cra25">#REF!</definedName>
    <definedName name="__cra26" localSheetId="6">#REF!</definedName>
    <definedName name="__cra26">#REF!</definedName>
    <definedName name="__cra40" localSheetId="6">#REF!</definedName>
    <definedName name="__cra40">#REF!</definedName>
    <definedName name="__cra45" localSheetId="6">#REF!</definedName>
    <definedName name="__cra45">#REF!</definedName>
    <definedName name="__cra50" localSheetId="6">#REF!</definedName>
    <definedName name="__cra50">#REF!</definedName>
    <definedName name="__cra6" localSheetId="6">#REF!</definedName>
    <definedName name="__cra6">#REF!</definedName>
    <definedName name="__dep123" localSheetId="7">#REF!</definedName>
    <definedName name="__dep123" localSheetId="10">#REF!</definedName>
    <definedName name="__dim4" localSheetId="7">#REF!</definedName>
    <definedName name="__dim4" localSheetId="10">#REF!</definedName>
    <definedName name="__hfi04" localSheetId="6">#REF!</definedName>
    <definedName name="__hfi04">#REF!</definedName>
    <definedName name="__hfi1" localSheetId="6">#REF!</definedName>
    <definedName name="__hfi1">#REF!</definedName>
    <definedName name="__hfi2" localSheetId="6">#REF!</definedName>
    <definedName name="__hfi2">#REF!</definedName>
    <definedName name="__HPl1" localSheetId="6">#REF!</definedName>
    <definedName name="__HPl1">#REF!</definedName>
    <definedName name="__HPl2" localSheetId="6">#REF!</definedName>
    <definedName name="__HPl2">#REF!</definedName>
    <definedName name="__Ki1" localSheetId="6">#REF!</definedName>
    <definedName name="__Ki1">#REF!</definedName>
    <definedName name="__Ki2" localSheetId="6">#REF!</definedName>
    <definedName name="__Ki2">#REF!</definedName>
    <definedName name="__ku2">#REF!</definedName>
    <definedName name="__MAN1" localSheetId="6">#REF!</definedName>
    <definedName name="__MAN1">#REF!</definedName>
    <definedName name="__mnk1" localSheetId="6">#REF!</definedName>
    <definedName name="__mnk1">#REF!</definedName>
    <definedName name="__MPF1" localSheetId="7">#REF!</definedName>
    <definedName name="__MPF1" localSheetId="10">#REF!</definedName>
    <definedName name="__MPF3" localSheetId="7">#REF!</definedName>
    <definedName name="__MPF3" localSheetId="10">#REF!</definedName>
    <definedName name="__MSS11" localSheetId="6">#REF!</definedName>
    <definedName name="__MSS11">#REF!</definedName>
    <definedName name="__Mzd1">[4]Basicrates!$D$158</definedName>
    <definedName name="__No1" localSheetId="6">#REF!</definedName>
    <definedName name="__No1">#REF!</definedName>
    <definedName name="__No2" localSheetId="6">#REF!</definedName>
    <definedName name="__No2">#REF!</definedName>
    <definedName name="__No3" localSheetId="6">#REF!</definedName>
    <definedName name="__No3">#REF!</definedName>
    <definedName name="__np3">'[5]Material '!$G$50</definedName>
    <definedName name="__PB1" localSheetId="6">#REF!</definedName>
    <definedName name="__PB1">#REF!</definedName>
    <definedName name="__pcc1" localSheetId="6">#REF!</definedName>
    <definedName name="__pcc1">#REF!</definedName>
    <definedName name="__pcc10" localSheetId="6">#REF!</definedName>
    <definedName name="__pcc10">#REF!</definedName>
    <definedName name="__pcc11" localSheetId="6">#REF!</definedName>
    <definedName name="__pcc11">#REF!</definedName>
    <definedName name="__pcc12" localSheetId="6">#REF!</definedName>
    <definedName name="__pcc12">#REF!</definedName>
    <definedName name="__pcc13" localSheetId="6">#REF!</definedName>
    <definedName name="__pcc13">#REF!</definedName>
    <definedName name="__pcc14" localSheetId="6">#REF!</definedName>
    <definedName name="__pcc14">#REF!</definedName>
    <definedName name="__pcc15" localSheetId="6">#REF!</definedName>
    <definedName name="__pcc15">#REF!</definedName>
    <definedName name="__pcc16" localSheetId="6">#REF!</definedName>
    <definedName name="__pcc16">#REF!</definedName>
    <definedName name="__pcc17" localSheetId="6">#REF!</definedName>
    <definedName name="__pcc17">#REF!</definedName>
    <definedName name="__pcc18" localSheetId="6">#REF!</definedName>
    <definedName name="__pcc18">#REF!</definedName>
    <definedName name="__pcc19" localSheetId="6">#REF!</definedName>
    <definedName name="__pcc19">#REF!</definedName>
    <definedName name="__pcc2" localSheetId="6">#REF!</definedName>
    <definedName name="__pcc2">#REF!</definedName>
    <definedName name="__pcc20" localSheetId="6">#REF!</definedName>
    <definedName name="__pcc20">#REF!</definedName>
    <definedName name="__pcc21" localSheetId="6">#REF!</definedName>
    <definedName name="__pcc21">#REF!</definedName>
    <definedName name="__pcc22" localSheetId="6">#REF!</definedName>
    <definedName name="__pcc22">#REF!</definedName>
    <definedName name="__pcc23" localSheetId="6">#REF!</definedName>
    <definedName name="__pcc23">#REF!</definedName>
    <definedName name="__pcc24" localSheetId="6">#REF!</definedName>
    <definedName name="__pcc24">#REF!</definedName>
    <definedName name="__pcc25" localSheetId="6">#REF!</definedName>
    <definedName name="__pcc25">#REF!</definedName>
    <definedName name="__pcc26" localSheetId="6">#REF!</definedName>
    <definedName name="__pcc26">#REF!</definedName>
    <definedName name="__pcc27" localSheetId="6">#REF!</definedName>
    <definedName name="__pcc27">#REF!</definedName>
    <definedName name="__pcc28" localSheetId="6">#REF!</definedName>
    <definedName name="__pcc28">#REF!</definedName>
    <definedName name="__pcc29" localSheetId="6">#REF!</definedName>
    <definedName name="__pcc29">#REF!</definedName>
    <definedName name="__pcc3" localSheetId="6">#REF!</definedName>
    <definedName name="__pcc3">#REF!</definedName>
    <definedName name="__pcc30" localSheetId="6">#REF!</definedName>
    <definedName name="__pcc30">#REF!</definedName>
    <definedName name="__pcc31" localSheetId="6">#REF!</definedName>
    <definedName name="__pcc31">#REF!</definedName>
    <definedName name="__pcc32" localSheetId="6">#REF!</definedName>
    <definedName name="__pcc32">#REF!</definedName>
    <definedName name="__pcc33" localSheetId="6">#REF!</definedName>
    <definedName name="__pcc33">#REF!</definedName>
    <definedName name="__pcc34" localSheetId="6">#REF!</definedName>
    <definedName name="__pcc34">#REF!</definedName>
    <definedName name="__pcc4" localSheetId="6">#REF!</definedName>
    <definedName name="__pcc4">#REF!</definedName>
    <definedName name="__pcc5" localSheetId="6">#REF!</definedName>
    <definedName name="__pcc5">#REF!</definedName>
    <definedName name="__pcc6" localSheetId="6">#REF!</definedName>
    <definedName name="__pcc6">#REF!</definedName>
    <definedName name="__pcc7" localSheetId="6">#REF!</definedName>
    <definedName name="__pcc7">#REF!</definedName>
    <definedName name="__pcc8" localSheetId="6">#REF!</definedName>
    <definedName name="__pcc8">#REF!</definedName>
    <definedName name="__pcc9" localSheetId="6">#REF!</definedName>
    <definedName name="__pcc9">#REF!</definedName>
    <definedName name="__pd1" localSheetId="7">#REF!</definedName>
    <definedName name="__pd1" localSheetId="10">#REF!</definedName>
    <definedName name="__pd2" localSheetId="7">#REF!</definedName>
    <definedName name="__pd2" localSheetId="10">#REF!</definedName>
    <definedName name="__PM20" localSheetId="6">#REF!</definedName>
    <definedName name="__PM20">#REF!</definedName>
    <definedName name="__rcc1" localSheetId="6">#REF!</definedName>
    <definedName name="__rcc1">#REF!</definedName>
    <definedName name="__rcc10" localSheetId="6">#REF!</definedName>
    <definedName name="__rcc10">#REF!</definedName>
    <definedName name="__rcc11" localSheetId="6">#REF!</definedName>
    <definedName name="__rcc11">#REF!</definedName>
    <definedName name="__rcc12" localSheetId="6">#REF!</definedName>
    <definedName name="__rcc12">#REF!</definedName>
    <definedName name="__rcc13" localSheetId="6">#REF!</definedName>
    <definedName name="__rcc13">#REF!</definedName>
    <definedName name="__rcc14" localSheetId="6">#REF!</definedName>
    <definedName name="__rcc14">#REF!</definedName>
    <definedName name="__rcc15" localSheetId="6">#REF!</definedName>
    <definedName name="__rcc15">#REF!</definedName>
    <definedName name="__rcc16" localSheetId="6">#REF!</definedName>
    <definedName name="__rcc16">#REF!</definedName>
    <definedName name="__rcc17" localSheetId="6">#REF!</definedName>
    <definedName name="__rcc17">#REF!</definedName>
    <definedName name="__rcc18" localSheetId="6">#REF!</definedName>
    <definedName name="__rcc18">#REF!</definedName>
    <definedName name="__rcc19" localSheetId="6">#REF!</definedName>
    <definedName name="__rcc19">#REF!</definedName>
    <definedName name="__rcc2" localSheetId="6">#REF!</definedName>
    <definedName name="__rcc2">#REF!</definedName>
    <definedName name="__rcc20" localSheetId="6">#REF!</definedName>
    <definedName name="__rcc20">#REF!</definedName>
    <definedName name="__rcc21" localSheetId="6">#REF!</definedName>
    <definedName name="__rcc21">#REF!</definedName>
    <definedName name="__rcc22" localSheetId="6">#REF!</definedName>
    <definedName name="__rcc22">#REF!</definedName>
    <definedName name="__rcc23" localSheetId="6">#REF!</definedName>
    <definedName name="__rcc23">#REF!</definedName>
    <definedName name="__rcc24" localSheetId="6">#REF!</definedName>
    <definedName name="__rcc24">#REF!</definedName>
    <definedName name="__rcc25" localSheetId="6">#REF!</definedName>
    <definedName name="__rcc25">#REF!</definedName>
    <definedName name="__rcc26" localSheetId="6">#REF!</definedName>
    <definedName name="__rcc26">#REF!</definedName>
    <definedName name="__rcc27" localSheetId="6">#REF!</definedName>
    <definedName name="__rcc27">#REF!</definedName>
    <definedName name="__rcc28" localSheetId="6">#REF!</definedName>
    <definedName name="__rcc28">#REF!</definedName>
    <definedName name="__rcc29" localSheetId="6">#REF!</definedName>
    <definedName name="__rcc29">#REF!</definedName>
    <definedName name="__rcc3" localSheetId="6">#REF!</definedName>
    <definedName name="__rcc3">#REF!</definedName>
    <definedName name="__rcc4" localSheetId="6">#REF!</definedName>
    <definedName name="__rcc4">#REF!</definedName>
    <definedName name="__rcc5" localSheetId="6">#REF!</definedName>
    <definedName name="__rcc5">#REF!</definedName>
    <definedName name="__rcc6" localSheetId="6">#REF!</definedName>
    <definedName name="__rcc6">#REF!</definedName>
    <definedName name="__rcc7" localSheetId="6">#REF!</definedName>
    <definedName name="__rcc7">#REF!</definedName>
    <definedName name="__rcc8" localSheetId="6">#REF!</definedName>
    <definedName name="__rcc8">#REF!</definedName>
    <definedName name="__rcc9" localSheetId="6">#REF!</definedName>
    <definedName name="__rcc9">#REF!</definedName>
    <definedName name="__Re1" localSheetId="6">#REF!</definedName>
    <definedName name="__Re1">#REF!</definedName>
    <definedName name="__rim4" localSheetId="7">#REF!</definedName>
    <definedName name="__rim4" localSheetId="10">#REF!</definedName>
    <definedName name="__Rs1" localSheetId="6">#REF!</definedName>
    <definedName name="__Rs1">#REF!</definedName>
    <definedName name="__S3" localSheetId="6">#REF!</definedName>
    <definedName name="__S3">#REF!</definedName>
    <definedName name="__SH1" localSheetId="6">#REF!</definedName>
    <definedName name="__SH1">#REF!</definedName>
    <definedName name="__SH2" localSheetId="6">#REF!</definedName>
    <definedName name="__SH2">#REF!</definedName>
    <definedName name="__SH3" localSheetId="6">#REF!</definedName>
    <definedName name="__SH3">#REF!</definedName>
    <definedName name="__SH4" localSheetId="6">#REF!</definedName>
    <definedName name="__SH4">#REF!</definedName>
    <definedName name="__SH5" localSheetId="6">#REF!</definedName>
    <definedName name="__SH5">#REF!</definedName>
    <definedName name="__te1" localSheetId="6">#REF!</definedName>
    <definedName name="__te1">#REF!</definedName>
    <definedName name="__tea1" localSheetId="7">#REF!</definedName>
    <definedName name="__tea1" localSheetId="10">#REF!</definedName>
    <definedName name="__tf3">[2]Intro!$J$148</definedName>
    <definedName name="__tf4">[2]Intro!$J$150</definedName>
    <definedName name="__tfd1">[2]Intro!$L$141</definedName>
    <definedName name="__tfd2">[2]Intro!$L$143</definedName>
    <definedName name="__tfd3">[2]Intro!$L$147</definedName>
    <definedName name="__tfd4">[2]Intro!$L$149</definedName>
    <definedName name="__TP1">[6]TP1!$A$177:$AU$212</definedName>
    <definedName name="__tr1">[2]Intro!$C$140</definedName>
    <definedName name="__tr1800" localSheetId="6">#REF!</definedName>
    <definedName name="__tr1800">#REF!</definedName>
    <definedName name="__tr2">[2]Intro!$C$142</definedName>
    <definedName name="__tr3">[2]Intro!$C$150</definedName>
    <definedName name="__tr6001" localSheetId="6">#REF!</definedName>
    <definedName name="__tr6001">#REF!</definedName>
    <definedName name="__tr900" localSheetId="6">#REF!</definedName>
    <definedName name="__tr900">#REF!</definedName>
    <definedName name="__trd1">[2]Intro!$B$140</definedName>
    <definedName name="__trd2">[2]Intro!$B$142</definedName>
    <definedName name="__trd3">[2]Intro!$B$148</definedName>
    <definedName name="__wb1" hidden="1">{"form-D1",#N/A,FALSE,"FORM-D1";"form-D1_amt",#N/A,FALSE,"FORM-D1"}</definedName>
    <definedName name="__x1" localSheetId="6">#REF!</definedName>
    <definedName name="__x1">#REF!</definedName>
    <definedName name="_0" localSheetId="6">#REF!</definedName>
    <definedName name="_0">#REF!</definedName>
    <definedName name="_0___0" localSheetId="6">#REF!</definedName>
    <definedName name="_0___0">#REF!</definedName>
    <definedName name="_2_2">[11]Evaluate!$M$46</definedName>
    <definedName name="_A2" localSheetId="6">#REF!</definedName>
    <definedName name="_A2">#REF!</definedName>
    <definedName name="_A655600" localSheetId="6">#REF!</definedName>
    <definedName name="_A655600" localSheetId="7">#REF!</definedName>
    <definedName name="_A655600" localSheetId="10">#REF!</definedName>
    <definedName name="_A655600">#REF!</definedName>
    <definedName name="_a65631" localSheetId="6">#REF!</definedName>
    <definedName name="_a65631">#REF!</definedName>
    <definedName name="_Aoc1">'[7]1'!$F$81</definedName>
    <definedName name="_Aoc10">'[7]10'!$F$65</definedName>
    <definedName name="_Aoc2">'[7]2'!$F$28</definedName>
    <definedName name="_Aoc3">'[7]3'!$F$12</definedName>
    <definedName name="_Aoc4">'[7]4'!$F$35</definedName>
    <definedName name="_Aoc5">'[7]5'!$F$56</definedName>
    <definedName name="_Aoc6">'[7]6'!$F$169</definedName>
    <definedName name="_Aoc7">'[7]7'!$F$90</definedName>
    <definedName name="_Aoc8">'[7]8'!$F$12</definedName>
    <definedName name="_Aoc9">'[7]9'!$F$94</definedName>
    <definedName name="_AXX1" localSheetId="6">#REF!</definedName>
    <definedName name="_AXX1">#REF!</definedName>
    <definedName name="_axx2" localSheetId="6">#REF!</definedName>
    <definedName name="_axx2">#REF!</definedName>
    <definedName name="_axx3" localSheetId="6">#REF!</definedName>
    <definedName name="_axx3">#REF!</definedName>
    <definedName name="_axx4" localSheetId="6">#REF!</definedName>
    <definedName name="_axx4">#REF!</definedName>
    <definedName name="_BLK2">[12]BLK2!$1:$1048576</definedName>
    <definedName name="_BLK3">[12]BLK3!$1:$1048576</definedName>
    <definedName name="_bol1" localSheetId="6">#REF!</definedName>
    <definedName name="_bol1">#REF!</definedName>
    <definedName name="_Brk1" localSheetId="6">#REF!</definedName>
    <definedName name="_Brk1">#REF!</definedName>
    <definedName name="_C" localSheetId="6">#REF!</definedName>
    <definedName name="_C">#REF!</definedName>
    <definedName name="_C___0" localSheetId="6">#REF!</definedName>
    <definedName name="_C___0">#REF!</definedName>
    <definedName name="_C___13" localSheetId="6">#REF!</definedName>
    <definedName name="_C___13">#REF!</definedName>
    <definedName name="_CAN1">[8]PROCTOR!$B$2</definedName>
    <definedName name="_CAN10">[8]PROCTOR!$B$11</definedName>
    <definedName name="_CAN100">'[10]Cont.Wt.'!$B$100</definedName>
    <definedName name="_CAN101">'[10]Cont.Wt.'!$B$101</definedName>
    <definedName name="_CAN102">'[10]Cont.Wt.'!$B$102</definedName>
    <definedName name="_CAN104" localSheetId="4">'[9]Cont.Wt.'!$B$104</definedName>
    <definedName name="_CAN104">'[13]Cont.Wt.'!$B$104</definedName>
    <definedName name="_CAN105">'[10]Cont.Wt.'!$B$105</definedName>
    <definedName name="_CAN106">'[10]Cont.Wt.'!$B$106</definedName>
    <definedName name="_CAN107">'[10]Cont.Wt.'!$B$107</definedName>
    <definedName name="_CAN108">'[10]Cont.Wt.'!$B$108</definedName>
    <definedName name="_CAN109">'[10]Cont.Wt.'!$B$109</definedName>
    <definedName name="_CAN11">[8]PROCTOR!$B$12</definedName>
    <definedName name="_CAN110">'[10]Cont.Wt.'!$B$110</definedName>
    <definedName name="_CAN111">'[10]Cont.Wt.'!$B$111</definedName>
    <definedName name="_CAN112">13.42</definedName>
    <definedName name="_CAN113">12.98</definedName>
    <definedName name="_CAN114">'[10]Cont.Wt.'!$B$114</definedName>
    <definedName name="_CAN115">'[10]Cont.Wt.'!$B$115</definedName>
    <definedName name="_CAN116">'[10]Cont.Wt.'!$B$116</definedName>
    <definedName name="_CAN117">12.7</definedName>
    <definedName name="_CAN118">13.27</definedName>
    <definedName name="_CAN119">'[10]Cont.Wt.'!$B$119</definedName>
    <definedName name="_CAN12">[8]PROCTOR!$B$12</definedName>
    <definedName name="_CAN120">11.72</definedName>
    <definedName name="_CAN121">'[10]Cont.Wt.'!$B$121</definedName>
    <definedName name="_CAN122">'[10]Cont.Wt.'!$B$122</definedName>
    <definedName name="_CAN123">'[10]Cont.Wt.'!$B$123</definedName>
    <definedName name="_CAN124">'[10]Cont.Wt.'!$B$124</definedName>
    <definedName name="_CAN125">'[10]Cont.Wt.'!$B$125</definedName>
    <definedName name="_CAN126">'[10]Cont.Wt.'!$B$126</definedName>
    <definedName name="_CAN127">'[10]Cont.Wt.'!$B$127</definedName>
    <definedName name="_CAN128">'[10]Cont.Wt.'!$B$128</definedName>
    <definedName name="_CAN129">'[10]Cont.Wt.'!$B$129</definedName>
    <definedName name="_CAN13">[8]PROCTOR!$B$14</definedName>
    <definedName name="_CAN130">'[10]Cont.Wt.'!$B$130</definedName>
    <definedName name="_CAN131">'[10]Cont.Wt.'!$B$131</definedName>
    <definedName name="_CAN132">'[10]Cont.Wt.'!$B$132</definedName>
    <definedName name="_CAN133">'[10]Cont.Wt.'!$B$133</definedName>
    <definedName name="_CAN134">'[10]Cont.Wt.'!$B$134</definedName>
    <definedName name="_CAN135">'[10]Cont.Wt.'!$B$135</definedName>
    <definedName name="_CAN136">'[10]Cont.Wt.'!$B$136</definedName>
    <definedName name="_CAN137">'[10]Cont.Wt.'!$B$137</definedName>
    <definedName name="_CAN138">'[10]Cont.Wt.'!$B$138</definedName>
    <definedName name="_CAN139">'[10]Cont.Wt.'!$B$139</definedName>
    <definedName name="_CAN14">[8]PROCTOR!$B$15</definedName>
    <definedName name="_CAN140">'[10]Cont.Wt.'!$B$140</definedName>
    <definedName name="_CAN141">'[10]Cont.Wt.'!$B$141</definedName>
    <definedName name="_CAN142">'[10]Cont.Wt.'!$B$142</definedName>
    <definedName name="_CAN143">'[10]Cont.Wt.'!$B$143</definedName>
    <definedName name="_CAN144">'[10]Cont.Wt.'!$B$144</definedName>
    <definedName name="_CAN145">'[10]Cont.Wt.'!$B$145</definedName>
    <definedName name="_CAN146">'[10]Cont.Wt.'!$B$146</definedName>
    <definedName name="_CAN147">'[10]Cont.Wt.'!$B$147</definedName>
    <definedName name="_CAN148">'[10]Cont.Wt.'!$B$148</definedName>
    <definedName name="_CAN149">'[10]Cont.Wt.'!$B$149</definedName>
    <definedName name="_CAN15">[8]PROCTOR!$B$16</definedName>
    <definedName name="_CAN150">'[10]Cont.Wt.'!$B$150</definedName>
    <definedName name="_CAN151">'[10]Cont.Wt.'!$B$151</definedName>
    <definedName name="_CAN152">'[10]Cont.Wt.'!$B$152</definedName>
    <definedName name="_CAN153">'[10]Cont.Wt.'!$B$153</definedName>
    <definedName name="_CAN154">'[10]Cont.Wt.'!$B$154</definedName>
    <definedName name="_CAN155">'[10]Cont.Wt.'!$B$155</definedName>
    <definedName name="_CAN156">'[10]Cont.Wt.'!$B$156</definedName>
    <definedName name="_CAN157">'[10]Cont.Wt.'!$B$157</definedName>
    <definedName name="_CAN158">'[10]Cont.Wt.'!$B$158</definedName>
    <definedName name="_CAN159">'[10]Cont.Wt.'!$B$159</definedName>
    <definedName name="_CAN16">[8]PROCTOR!$B$16</definedName>
    <definedName name="_CAN160">'[10]Cont.Wt.'!$B$160</definedName>
    <definedName name="_CAN161">'[10]Cont.Wt.'!$B$161</definedName>
    <definedName name="_CAN162">'[10]Cont.Wt.'!$B$162</definedName>
    <definedName name="_CAN163">'[10]Cont.Wt.'!$B$163</definedName>
    <definedName name="_CAN164">'[10]Cont.Wt.'!$B$164</definedName>
    <definedName name="_CAN165">'[10]Cont.Wt.'!$B$165</definedName>
    <definedName name="_CAN166">'[10]Cont.Wt.'!$B$166</definedName>
    <definedName name="_CAN167">'[10]Cont.Wt.'!$B$167</definedName>
    <definedName name="_CAN168">'[10]Cont.Wt.'!$B$168</definedName>
    <definedName name="_CAN169">'[10]Cont.Wt.'!$B$169</definedName>
    <definedName name="_CAN17">[8]PROCTOR!$B$18</definedName>
    <definedName name="_CAN170">'[10]Cont.Wt.'!$B$170</definedName>
    <definedName name="_CAN171">'[10]Cont.Wt.'!$B$171</definedName>
    <definedName name="_CAN172">'[10]Cont.Wt.'!$B$172</definedName>
    <definedName name="_CAN173">'[10]Cont.Wt.'!$B$173</definedName>
    <definedName name="_CAN174">'[10]Cont.Wt.'!$B$174</definedName>
    <definedName name="_CAN175">'[10]Cont.Wt.'!$B$175</definedName>
    <definedName name="_CAN176">'[10]Cont.Wt.'!$B$176</definedName>
    <definedName name="_CAN177">'[10]Cont.Wt.'!$B$177</definedName>
    <definedName name="_CAN178">'[10]Cont.Wt.'!$B$178</definedName>
    <definedName name="_CAN179" localSheetId="4">'[9]Cont.Wt.'!$B$179</definedName>
    <definedName name="_CAN179">'[13]Cont.Wt.'!$B$179</definedName>
    <definedName name="_CAN18">[8]PROCTOR!$B$19</definedName>
    <definedName name="_CAN180" localSheetId="4">'[9]Cont.Wt.'!$B$180</definedName>
    <definedName name="_CAN180">'[13]Cont.Wt.'!$B$180</definedName>
    <definedName name="_CAN181">'[10]Cont.Wt.'!$B$181</definedName>
    <definedName name="_CAN182">'[10]Cont.Wt.'!$B$182</definedName>
    <definedName name="_CAN183">'[10]Cont.Wt.'!$B$183</definedName>
    <definedName name="_CAN184">'[10]Cont.Wt.'!$B$184</definedName>
    <definedName name="_CAN185">'[10]Cont.Wt.'!$B$185</definedName>
    <definedName name="_CAN186">'[10]Cont.Wt.'!$B$186</definedName>
    <definedName name="_CAN187">'[10]Cont.Wt.'!$B$187</definedName>
    <definedName name="_CAN188">'[10]Cont.Wt.'!$B$188</definedName>
    <definedName name="_CAN189">'[10]Cont.Wt.'!$B$189</definedName>
    <definedName name="_CAN19">[8]PROCTOR!$B$20</definedName>
    <definedName name="_CAN190">'[10]Cont.Wt.'!$B$190</definedName>
    <definedName name="_CAN191">'[10]Cont.Wt.'!$B$191</definedName>
    <definedName name="_CAN192">'[10]Cont.Wt.'!$B$192</definedName>
    <definedName name="_CAN193">'[10]Cont.Wt.'!$B$193</definedName>
    <definedName name="_CAN194">'[10]Cont.Wt.'!$B$194</definedName>
    <definedName name="_CAN195">'[10]Cont.Wt.'!$B$195</definedName>
    <definedName name="_CAN196">'[10]Cont.Wt.'!$B$196</definedName>
    <definedName name="_CAN197">'[10]Cont.Wt.'!$B$197</definedName>
    <definedName name="_CAN198">'[10]Cont.Wt.'!$B$198</definedName>
    <definedName name="_CAN199">'[10]Cont.Wt.'!$B$199</definedName>
    <definedName name="_CAN2">[8]PROCTOR!$B$3</definedName>
    <definedName name="_CAN20">[8]PROCTOR!$B$21</definedName>
    <definedName name="_CAN200">'[10]Cont.Wt.'!$B$200</definedName>
    <definedName name="_CAN201">'[10]Cont.Wt.'!$B$201</definedName>
    <definedName name="_CAN202">'[10]Cont.Wt.'!$B$202</definedName>
    <definedName name="_CAN203">'[10]Cont.Wt.'!$B$203</definedName>
    <definedName name="_CAN204">'[10]Cont.Wt.'!$B$204</definedName>
    <definedName name="_CAN205">'[10]Cont.Wt.'!$B$205</definedName>
    <definedName name="_CAN206">'[10]Cont.Wt.'!$B$206</definedName>
    <definedName name="_CAN207">'[10]Cont.Wt.'!$B$207</definedName>
    <definedName name="_CAN208">'[10]Cont.Wt.'!$B$208</definedName>
    <definedName name="_CAN209">'[10]Cont.Wt.'!$B$209</definedName>
    <definedName name="_CAN21">[8]PROCTOR!$B$22</definedName>
    <definedName name="_CAN210">10.38</definedName>
    <definedName name="_CAN211">10.58</definedName>
    <definedName name="_CAN212">'[10]Cont.Wt.'!$B$212</definedName>
    <definedName name="_CAN213">10.56</definedName>
    <definedName name="_CAN214">'[10]Cont.Wt.'!$B$214</definedName>
    <definedName name="_CAN215">10.22</definedName>
    <definedName name="_CAN216">9.61</definedName>
    <definedName name="_CAN217">10.47</definedName>
    <definedName name="_CAN218">'[10]Cont.Wt.'!$B$218</definedName>
    <definedName name="_CAN219">10.91</definedName>
    <definedName name="_CAN22">[8]PROCTOR!$B$23</definedName>
    <definedName name="_CAN220">11.09</definedName>
    <definedName name="_CAN221">11.25</definedName>
    <definedName name="_CAN222">10.17</definedName>
    <definedName name="_CAN223">9.89</definedName>
    <definedName name="_CAN224">'[10]Cont.Wt.'!$B$224</definedName>
    <definedName name="_CAN225">'[10]Cont.Wt.'!$B$225</definedName>
    <definedName name="_CAN226">'[10]Cont.Wt.'!$B$226</definedName>
    <definedName name="_CAN227">'[10]Cont.Wt.'!$B$227</definedName>
    <definedName name="_CAN228">'[10]Cont.Wt.'!$B$228</definedName>
    <definedName name="_CAN229">'[10]Cont.Wt.'!$B$229</definedName>
    <definedName name="_CAN23">[8]PROCTOR!$B$24</definedName>
    <definedName name="_CAN230">10.79</definedName>
    <definedName name="_CAN231">'[10]Cont.Wt.'!$B$231</definedName>
    <definedName name="_CAN232">'[10]Cont.Wt.'!$B$232</definedName>
    <definedName name="_CAN233">'[10]Cont.Wt.'!$B$233</definedName>
    <definedName name="_CAN234">'[10]Cont.Wt.'!$B$234</definedName>
    <definedName name="_CAN235">'[10]Cont.Wt.'!$B$235</definedName>
    <definedName name="_CAN236">'[10]Cont.Wt.'!$B$236</definedName>
    <definedName name="_CAN237">'[10]Cont.Wt.'!$B$237</definedName>
    <definedName name="_CAN238">'[10]Cont.Wt.'!$B$238</definedName>
    <definedName name="_CAN239">'[10]Cont.Wt.'!$B$239</definedName>
    <definedName name="_CAN24">[8]PROCTOR!$B$25</definedName>
    <definedName name="_CAN240">'[10]Cont.Wt.'!$B$240</definedName>
    <definedName name="_CAN241">'[10]Cont.Wt.'!$B$241</definedName>
    <definedName name="_CAN242">'[10]Cont.Wt.'!$B$242</definedName>
    <definedName name="_CAN243">'[10]Cont.Wt.'!$B$243</definedName>
    <definedName name="_CAN244">'[10]Cont.Wt.'!$B$244</definedName>
    <definedName name="_CAN245">'[10]Cont.Wt.'!$B$245</definedName>
    <definedName name="_CAN246">'[10]Cont.Wt.'!$B$246</definedName>
    <definedName name="_CAN247">'[10]Cont.Wt.'!$B$247</definedName>
    <definedName name="_CAN248">'[10]Cont.Wt.'!$B$248</definedName>
    <definedName name="_CAN249">'[10]Cont.Wt.'!$B$249</definedName>
    <definedName name="_CAN25">[8]PROCTOR!$B$26</definedName>
    <definedName name="_CAN250">'[10]Cont.Wt.'!$B$250</definedName>
    <definedName name="_CAN251">'[10]Cont.Wt.'!$B$251</definedName>
    <definedName name="_CAN252">'[10]Cont.Wt.'!$B$252</definedName>
    <definedName name="_CAN253">'[10]Cont.Wt.'!$B$253</definedName>
    <definedName name="_CAN254">'[10]Cont.Wt.'!$B$254</definedName>
    <definedName name="_CAN255">'[10]Cont.Wt.'!$B$255</definedName>
    <definedName name="_CAN256">'[10]Cont.Wt.'!$B$256</definedName>
    <definedName name="_CAN257">'[10]Cont.Wt.'!$B$257</definedName>
    <definedName name="_CAN258">'[10]Cont.Wt.'!$B$258</definedName>
    <definedName name="_CAN259">'[10]Cont.Wt.'!$B$259</definedName>
    <definedName name="_CAN26">[8]PROCTOR!$B$27</definedName>
    <definedName name="_CAN260">'[10]Cont.Wt.'!$B$260</definedName>
    <definedName name="_CAN261">'[10]Cont.Wt.'!$B$261</definedName>
    <definedName name="_CAN262">'[10]Cont.Wt.'!$B$262</definedName>
    <definedName name="_CAN263">'[10]Cont.Wt.'!$B$263</definedName>
    <definedName name="_CAN264">'[10]Cont.Wt.'!$B$264</definedName>
    <definedName name="_CAN265">'[10]Cont.Wt.'!$B$265</definedName>
    <definedName name="_CAN266">'[10]Cont.Wt.'!$B$266</definedName>
    <definedName name="_CAN267">'[10]Cont.Wt.'!$B$267</definedName>
    <definedName name="_CAN268">'[10]Cont.Wt.'!$B$268</definedName>
    <definedName name="_CAN269">'[10]Cont.Wt.'!$B$269</definedName>
    <definedName name="_CAN27">[8]PROCTOR!$B$28</definedName>
    <definedName name="_CAN270">'[10]Cont.Wt.'!$B$270</definedName>
    <definedName name="_CAN271">'[10]Cont.Wt.'!$B$271</definedName>
    <definedName name="_CAN272">'[10]Cont.Wt.'!$B$272</definedName>
    <definedName name="_CAN273">'[10]Cont.Wt.'!$B$273</definedName>
    <definedName name="_CAN274">'[10]Cont.Wt.'!$B$274</definedName>
    <definedName name="_CAN275">'[10]Cont.Wt.'!$B$275</definedName>
    <definedName name="_CAN276">'[10]Cont.Wt.'!$B$276</definedName>
    <definedName name="_CAN277">'[10]Cont.Wt.'!$B$277</definedName>
    <definedName name="_CAN278">'[10]Cont.Wt.'!$B$278</definedName>
    <definedName name="_CAN279">'[10]Cont.Wt.'!$B$279</definedName>
    <definedName name="_CAN28">[8]PROCTOR!$B$29</definedName>
    <definedName name="_CAN280">'[10]Cont.Wt.'!$B$280</definedName>
    <definedName name="_CAN281">'[10]Cont.Wt.'!$B$281</definedName>
    <definedName name="_CAN282">'[10]Cont.Wt.'!$B$282</definedName>
    <definedName name="_CAN283">'[10]Cont.Wt.'!$B$283</definedName>
    <definedName name="_CAN284">'[10]Cont.Wt.'!$B$284</definedName>
    <definedName name="_CAN285">'[10]Cont.Wt.'!$B$285</definedName>
    <definedName name="_CAN286">'[10]Cont.Wt.'!$B$286</definedName>
    <definedName name="_CAN287">'[10]Cont.Wt.'!$B$287</definedName>
    <definedName name="_CAN288">'[10]Cont.Wt.'!$B$288</definedName>
    <definedName name="_CAN289">'[10]Cont.Wt.'!$B$289</definedName>
    <definedName name="_CAN29">'[10]Cont.Wt.'!$B$29</definedName>
    <definedName name="_CAN290">'[10]Cont.Wt.'!$B$290</definedName>
    <definedName name="_CAN291">'[10]Cont.Wt.'!$B$291</definedName>
    <definedName name="_CAN292">'[10]Cont.Wt.'!$B$292</definedName>
    <definedName name="_CAN293">'[10]Cont.Wt.'!$B$293</definedName>
    <definedName name="_CAN294">'[10]Cont.Wt.'!$B$294</definedName>
    <definedName name="_CAN295">'[10]Cont.Wt.'!$B$295</definedName>
    <definedName name="_CAN296">'[10]Cont.Wt.'!$B$296</definedName>
    <definedName name="_CAN297">'[10]Cont.Wt.'!$B$297</definedName>
    <definedName name="_CAN298">'[10]Cont.Wt.'!$B$298</definedName>
    <definedName name="_CAN299">'[10]Cont.Wt.'!$B$299</definedName>
    <definedName name="_CAN3">[8]PROCTOR!$B$4</definedName>
    <definedName name="_CAN30">[8]PROCTOR!$B$31</definedName>
    <definedName name="_CAN300">'[10]Cont.Wt.'!$B$300</definedName>
    <definedName name="_CAN301">'[10]Cont.Wt.'!$B$301</definedName>
    <definedName name="_CAN302">'[10]Cont.Wt.'!$B$302</definedName>
    <definedName name="_CAN303">'[10]Cont.Wt.'!$B$303</definedName>
    <definedName name="_CAN304">'[10]Cont.Wt.'!$B$304</definedName>
    <definedName name="_CAN305">'[10]Cont.Wt.'!$B$305</definedName>
    <definedName name="_CAN306">'[10]Cont.Wt.'!$B$306</definedName>
    <definedName name="_CAN307">'[10]Cont.Wt.'!$B$307</definedName>
    <definedName name="_CAN308">'[10]Cont.Wt.'!$B$308</definedName>
    <definedName name="_CAN309">'[10]Cont.Wt.'!$B$309</definedName>
    <definedName name="_CAN31">'[10]Cont.Wt.'!$B$31</definedName>
    <definedName name="_CAN310">'[10]Cont.Wt.'!$B$310</definedName>
    <definedName name="_CAN311">'[10]Cont.Wt.'!$B$311</definedName>
    <definedName name="_CAN312">'[10]Cont.Wt.'!$B$312</definedName>
    <definedName name="_CAN313">'[10]Cont.Wt.'!$B$313</definedName>
    <definedName name="_CAN314">'[10]Cont.Wt.'!$B$314</definedName>
    <definedName name="_CAN315">'[10]Cont.Wt.'!$B$315</definedName>
    <definedName name="_CAN316">'[10]Cont.Wt.'!$B$316</definedName>
    <definedName name="_CAN317">'[10]Cont.Wt.'!$B$317</definedName>
    <definedName name="_CAN318">'[10]Cont.Wt.'!$B$318</definedName>
    <definedName name="_CAN319">'[10]Cont.Wt.'!$B$319</definedName>
    <definedName name="_CAN32">[8]PROCTOR!$B$33</definedName>
    <definedName name="_CAN320">'[10]Cont.Wt.'!$B$320</definedName>
    <definedName name="_CAN321">'[10]Cont.Wt.'!$B$321</definedName>
    <definedName name="_CAN322">'[10]Cont.Wt.'!$B$322</definedName>
    <definedName name="_CAN323">'[10]Cont.Wt.'!$B$323</definedName>
    <definedName name="_CAN324">'[10]Cont.Wt.'!$B$324</definedName>
    <definedName name="_CAN325">'[10]Cont.Wt.'!$B$325</definedName>
    <definedName name="_CAN326">'[10]Cont.Wt.'!$B$326</definedName>
    <definedName name="_CAN327">'[10]Cont.Wt.'!$B$327</definedName>
    <definedName name="_CAN328">'[10]Cont.Wt.'!$B$328</definedName>
    <definedName name="_CAN329">'[10]Cont.Wt.'!$B$329</definedName>
    <definedName name="_CAN33">[8]PROCTOR!$B$34</definedName>
    <definedName name="_CAN330">'[10]Cont.Wt.'!$B$330</definedName>
    <definedName name="_CAN331">'[10]Cont.Wt.'!$B$331</definedName>
    <definedName name="_CAN332">'[10]Cont.Wt.'!$B$332</definedName>
    <definedName name="_CAN333">'[10]Cont.Wt.'!$B$333</definedName>
    <definedName name="_CAN334">'[10]Cont.Wt.'!$B$334</definedName>
    <definedName name="_CAN335">'[10]Cont.Wt.'!$B$335</definedName>
    <definedName name="_CAN336">'[10]Cont.Wt.'!$B$336</definedName>
    <definedName name="_CAN337">'[10]Cont.Wt.'!$B$337</definedName>
    <definedName name="_CAN338">'[10]Cont.Wt.'!$B$338</definedName>
    <definedName name="_CAN339">'[10]Cont.Wt.'!$B$339</definedName>
    <definedName name="_CAN34">[8]PROCTOR!$B$35</definedName>
    <definedName name="_CAN340">'[10]Cont.Wt.'!$B$340</definedName>
    <definedName name="_CAN341">'[10]Cont.Wt.'!$B$341</definedName>
    <definedName name="_CAN342">'[10]Cont.Wt.'!$B$342</definedName>
    <definedName name="_CAN343">'[10]Cont.Wt.'!$B$343</definedName>
    <definedName name="_CAN344">'[10]Cont.Wt.'!$B$344</definedName>
    <definedName name="_CAN345">'[10]Cont.Wt.'!$B$345</definedName>
    <definedName name="_CAN346">'[10]Cont.Wt.'!$B$346</definedName>
    <definedName name="_CAN347">'[10]Cont.Wt.'!$B$347</definedName>
    <definedName name="_CAN348">'[10]Cont.Wt.'!$B$348</definedName>
    <definedName name="_CAN349">'[10]Cont.Wt.'!$B$349</definedName>
    <definedName name="_CAN35">'[10]Cont.Wt.'!$B$35</definedName>
    <definedName name="_CAN350">'[10]Cont.Wt.'!$B$350</definedName>
    <definedName name="_CAN351">'[10]Cont.Wt.'!$B$351</definedName>
    <definedName name="_CAN352">'[10]Cont.Wt.'!$B$352</definedName>
    <definedName name="_CAN353">'[10]Cont.Wt.'!$B$353</definedName>
    <definedName name="_CAN354">'[10]Cont.Wt.'!$B$354</definedName>
    <definedName name="_CAN355">'[10]Cont.Wt.'!$B$355</definedName>
    <definedName name="_CAN356">'[10]Cont.Wt.'!$B$356</definedName>
    <definedName name="_CAN357">'[10]Cont.Wt.'!$B$357</definedName>
    <definedName name="_CAN358">'[10]Cont.Wt.'!$B$358</definedName>
    <definedName name="_CAN359">'[10]Cont.Wt.'!$B$359</definedName>
    <definedName name="_CAN36">[8]PROCTOR!$B$37</definedName>
    <definedName name="_CAN360">'[10]Cont.Wt.'!$B$360</definedName>
    <definedName name="_CAN361">'[10]Cont.Wt.'!$B$361</definedName>
    <definedName name="_CAN362">'[10]Cont.Wt.'!$B$362</definedName>
    <definedName name="_CAN363">'[10]Cont.Wt.'!$B$363</definedName>
    <definedName name="_CAN364">'[10]Cont.Wt.'!$B$364</definedName>
    <definedName name="_CAN365">'[10]Cont.Wt.'!$B$365</definedName>
    <definedName name="_CAN366">'[10]Cont.Wt.'!$B$366</definedName>
    <definedName name="_CAN367">'[10]Cont.Wt.'!$B$367</definedName>
    <definedName name="_CAN368">'[10]Cont.Wt.'!$B$368</definedName>
    <definedName name="_CAN369">'[10]Cont.Wt.'!$B$369</definedName>
    <definedName name="_CAN37">[8]PROCTOR!$B$38</definedName>
    <definedName name="_CAN370">'[10]Cont.Wt.'!$B$370</definedName>
    <definedName name="_CAN371">'[10]Cont.Wt.'!$B$371</definedName>
    <definedName name="_CAN372">'[10]Cont.Wt.'!$B$372</definedName>
    <definedName name="_CAN373">'[10]Cont.Wt.'!$B$373</definedName>
    <definedName name="_CAN374">'[10]Cont.Wt.'!$B$374</definedName>
    <definedName name="_CAN375">'[10]Cont.Wt.'!$B$375</definedName>
    <definedName name="_CAN376">'[10]Cont.Wt.'!$B$376</definedName>
    <definedName name="_CAN377">'[10]Cont.Wt.'!$B$377</definedName>
    <definedName name="_CAN378">'[10]Cont.Wt.'!$B$378</definedName>
    <definedName name="_CAN379">'[10]Cont.Wt.'!$B$379</definedName>
    <definedName name="_CAN38">[8]PROCTOR!$B$39</definedName>
    <definedName name="_CAN380">'[10]Cont.Wt.'!$B$380</definedName>
    <definedName name="_CAN381">'[10]Cont.Wt.'!$B$381</definedName>
    <definedName name="_CAN382">'[10]Cont.Wt.'!$B$382</definedName>
    <definedName name="_CAN383">'[10]Cont.Wt.'!$B$383</definedName>
    <definedName name="_CAN384">'[10]Cont.Wt.'!$B$384</definedName>
    <definedName name="_CAN385">'[10]Cont.Wt.'!$B$385</definedName>
    <definedName name="_CAN386">'[10]Cont.Wt.'!$B$386</definedName>
    <definedName name="_CAN387">'[10]Cont.Wt.'!$B$387</definedName>
    <definedName name="_CAN388">'[10]Cont.Wt.'!$B$388</definedName>
    <definedName name="_CAN389">'[10]Cont.Wt.'!$B$389</definedName>
    <definedName name="_CAN39">[8]PROCTOR!$B$40</definedName>
    <definedName name="_CAN390">'[10]Cont.Wt.'!$B$390</definedName>
    <definedName name="_CAN391">'[10]Cont.Wt.'!$B$391</definedName>
    <definedName name="_CAN392">'[10]Cont.Wt.'!$B$392</definedName>
    <definedName name="_CAN393">'[10]Cont.Wt.'!$B$393</definedName>
    <definedName name="_CAN394">'[10]Cont.Wt.'!$B$394</definedName>
    <definedName name="_CAN395">'[10]Cont.Wt.'!$B$395</definedName>
    <definedName name="_CAN396">'[10]Cont.Wt.'!$B$396</definedName>
    <definedName name="_CAN397">'[10]Cont.Wt.'!$B$397</definedName>
    <definedName name="_CAN398">'[10]Cont.Wt.'!$B$398</definedName>
    <definedName name="_CAN399">'[10]Cont.Wt.'!$B$399</definedName>
    <definedName name="_CAN4">[8]PROCTOR!$B$5</definedName>
    <definedName name="_CAN40">[8]PROCTOR!$B$41</definedName>
    <definedName name="_CAN400">'[10]Cont.Wt.'!$B$400</definedName>
    <definedName name="_CAN401">'[10]Cont.Wt.'!$B$401</definedName>
    <definedName name="_CAN402">'[10]Cont.Wt.'!$B$402</definedName>
    <definedName name="_CAN403">'[10]Cont.Wt.'!$B$403</definedName>
    <definedName name="_CAN404">'[10]Cont.Wt.'!$B$404</definedName>
    <definedName name="_CAN405">'[10]Cont.Wt.'!$B$405</definedName>
    <definedName name="_CAN406">'[10]Cont.Wt.'!$B$406</definedName>
    <definedName name="_CAN407">'[10]Cont.Wt.'!$B$407</definedName>
    <definedName name="_CAN408">'[10]Cont.Wt.'!$B$408</definedName>
    <definedName name="_CAN409">'[10]Cont.Wt.'!$B$409</definedName>
    <definedName name="_CAN41">'[10]Cont.Wt.'!$B$41</definedName>
    <definedName name="_CAN410">'[10]Cont.Wt.'!$B$410</definedName>
    <definedName name="_CAN411">'[10]Cont.Wt.'!$B$411</definedName>
    <definedName name="_CAN412">'[10]Cont.Wt.'!$B$412</definedName>
    <definedName name="_CAN413">'[10]Cont.Wt.'!$B$413</definedName>
    <definedName name="_CAN414">'[10]Cont.Wt.'!$B$414</definedName>
    <definedName name="_CAN415">'[10]Cont.Wt.'!$B$415</definedName>
    <definedName name="_CAN416">'[10]Cont.Wt.'!$B$416</definedName>
    <definedName name="_CAN417">'[10]Cont.Wt.'!$B$417</definedName>
    <definedName name="_CAN418">'[10]Cont.Wt.'!$B$418</definedName>
    <definedName name="_CAN419">'[10]Cont.Wt.'!$B$419</definedName>
    <definedName name="_CAN42">[8]PROCTOR!$B$43</definedName>
    <definedName name="_CAN420">'[10]Cont.Wt.'!$B$420</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[8]PROCTOR!$B$44</definedName>
    <definedName name="_can430">40.73</definedName>
    <definedName name="_can431">42.52</definedName>
    <definedName name="_can432">42.53</definedName>
    <definedName name="_can433">43.69</definedName>
    <definedName name="_can434">40.43</definedName>
    <definedName name="_can435">43.3</definedName>
    <definedName name="_CAN436">'[10]Cont.Wt.'!$B$436</definedName>
    <definedName name="_CAN437">'[10]Cont.Wt.'!$B$437</definedName>
    <definedName name="_CAN438">'[10]Cont.Wt.'!$B$438</definedName>
    <definedName name="_CAN439">'[10]Cont.Wt.'!$B$439</definedName>
    <definedName name="_CAN44">'[10]Cont.Wt.'!$B$44</definedName>
    <definedName name="_CAN440">'[10]Cont.Wt.'!$B$440</definedName>
    <definedName name="_CAN441">'[10]Cont.Wt.'!$B$441</definedName>
    <definedName name="_CAN442">'[10]Cont.Wt.'!$B$442</definedName>
    <definedName name="_CAN443">'[10]Cont.Wt.'!$B$443</definedName>
    <definedName name="_CAN444">'[10]Cont.Wt.'!$B$444</definedName>
    <definedName name="_CAN445">'[10]Cont.Wt.'!$B$445</definedName>
    <definedName name="_CAN446">'[10]Cont.Wt.'!$B$446</definedName>
    <definedName name="_CAN447">'[10]Cont.Wt.'!$B$447</definedName>
    <definedName name="_CAN448">'[10]Cont.Wt.'!$B$448</definedName>
    <definedName name="_CAN449">'[10]Cont.Wt.'!$B$449</definedName>
    <definedName name="_CAN45">[8]PROCTOR!$B$46</definedName>
    <definedName name="_CAN450">'[10]Cont.Wt.'!$B$450</definedName>
    <definedName name="_CAN451">'[10]Cont.Wt.'!$B$451</definedName>
    <definedName name="_CAN452">'[10]Cont.Wt.'!$B$452</definedName>
    <definedName name="_CAN453">'[10]Cont.Wt.'!$B$453</definedName>
    <definedName name="_CAN454">'[10]Cont.Wt.'!$B$454</definedName>
    <definedName name="_CAN455">'[10]Cont.Wt.'!$B$455</definedName>
    <definedName name="_CAN456">'[10]Cont.Wt.'!$B$456</definedName>
    <definedName name="_CAN457">'[10]Cont.Wt.'!$B$457</definedName>
    <definedName name="_CAN459">'[10]Cont.Wt.'!$B$459</definedName>
    <definedName name="_CAN46">[8]PROCTOR!$B$47</definedName>
    <definedName name="_CAN460">'[10]Cont.Wt.'!$B$460</definedName>
    <definedName name="_CAN461">'[10]Cont.Wt.'!$B$461</definedName>
    <definedName name="_CAN462">'[10]Cont.Wt.'!$B$462</definedName>
    <definedName name="_CAN463">'[10]Cont.Wt.'!$B$463</definedName>
    <definedName name="_CAN464">'[10]Cont.Wt.'!$B$464</definedName>
    <definedName name="_CAN465">'[10]Cont.Wt.'!$B$465</definedName>
    <definedName name="_CAN466">'[10]Cont.Wt.'!$B$466</definedName>
    <definedName name="_CAN467">'[10]Cont.Wt.'!$B$467</definedName>
    <definedName name="_CAN468">'[10]Cont.Wt.'!$B$468</definedName>
    <definedName name="_CAN469">'[10]Cont.Wt.'!$B$469</definedName>
    <definedName name="_CAN47">'[10]Cont.Wt.'!$B$47</definedName>
    <definedName name="_CAN470">'[10]Cont.Wt.'!$B$470</definedName>
    <definedName name="_CAN471">'[10]Cont.Wt.'!$B$471</definedName>
    <definedName name="_CAN472">'[10]Cont.Wt.'!$B$472</definedName>
    <definedName name="_CAN473">'[10]Cont.Wt.'!$B$473</definedName>
    <definedName name="_CAN474">'[10]Cont.Wt.'!$B$474</definedName>
    <definedName name="_CAN475">'[10]Cont.Wt.'!$B$475</definedName>
    <definedName name="_CAN476">'[10]Cont.Wt.'!$B$476</definedName>
    <definedName name="_CAN477">'[10]Cont.Wt.'!$B$477</definedName>
    <definedName name="_CAN478">'[10]Cont.Wt.'!$B$478</definedName>
    <definedName name="_CAN479">'[10]Cont.Wt.'!$B$479</definedName>
    <definedName name="_CAN48">[8]PROCTOR!$B$49</definedName>
    <definedName name="_CAN480">'[10]Cont.Wt.'!$B$480</definedName>
    <definedName name="_CAN481">'[10]Cont.Wt.'!$B$481</definedName>
    <definedName name="_CAN482">'[10]Cont.Wt.'!$B$482</definedName>
    <definedName name="_CAN483">'[10]Cont.Wt.'!$B$483</definedName>
    <definedName name="_CAN485">'[10]Cont.Wt.'!$B$485</definedName>
    <definedName name="_CAN49">[8]PROCTOR!$B$50</definedName>
    <definedName name="_CAN5">[8]PROCTOR!$B$6</definedName>
    <definedName name="_CAN50">[8]PROCTOR!$B$51</definedName>
    <definedName name="_CAN501">'[10]Cont.Wt.'!$B$501</definedName>
    <definedName name="_CAN502">'[10]Cont.Wt.'!$B$502</definedName>
    <definedName name="_CAN503">'[10]Cont.Wt.'!$B$503</definedName>
    <definedName name="_CAN504">'[10]Cont.Wt.'!$B$504</definedName>
    <definedName name="_CAN505">'[10]Cont.Wt.'!$B$505</definedName>
    <definedName name="_CAN506">'[10]Cont.Wt.'!$B$506</definedName>
    <definedName name="_CAN507">'[10]Cont.Wt.'!$B$507</definedName>
    <definedName name="_CAN508">'[10]Cont.Wt.'!$B$508</definedName>
    <definedName name="_CAN509">'[10]Cont.Wt.'!$B$509</definedName>
    <definedName name="_CAN51">[8]PROCTOR!$B$52</definedName>
    <definedName name="_CAN510">'[10]Cont.Wt.'!$B$510</definedName>
    <definedName name="_CAN511">'[10]Cont.Wt.'!$B$511</definedName>
    <definedName name="_CAN512">'[10]Cont.Wt.'!$B$512</definedName>
    <definedName name="_CAN513">'[10]Cont.Wt.'!$B$513</definedName>
    <definedName name="_CAN514">'[10]Cont.Wt.'!$B$514</definedName>
    <definedName name="_CAN515">'[10]Cont.Wt.'!$B$515</definedName>
    <definedName name="_CAN516">'[10]Cont.Wt.'!$B$516</definedName>
    <definedName name="_CAN517">'[10]Cont.Wt.'!$B$517</definedName>
    <definedName name="_CAN518">'[10]Cont.Wt.'!$B$518</definedName>
    <definedName name="_CAN519">'[10]Cont.Wt.'!$B$519</definedName>
    <definedName name="_CAN52">[8]PROCTOR!$B$53</definedName>
    <definedName name="_CAN520">'[10]Cont.Wt.'!$B$520</definedName>
    <definedName name="_CAN521">'[10]Cont.Wt.'!$B$521</definedName>
    <definedName name="_CAN522">'[10]Cont.Wt.'!$B$522</definedName>
    <definedName name="_CAN523">'[10]Cont.Wt.'!$B$523</definedName>
    <definedName name="_CAN524">'[10]Cont.Wt.'!$B$524</definedName>
    <definedName name="_CAN525">'[10]Cont.Wt.'!$B$525</definedName>
    <definedName name="_CAN526">'[10]Cont.Wt.'!$B$526</definedName>
    <definedName name="_CAN527">'[10]Cont.Wt.'!$B$527</definedName>
    <definedName name="_CAN528">'[10]Cont.Wt.'!$B$528</definedName>
    <definedName name="_CAN529">'[10]Cont.Wt.'!$B$529</definedName>
    <definedName name="_CAN53">[8]PROCTOR!$B$54</definedName>
    <definedName name="_CAN530">'[10]Cont.Wt.'!$B$530</definedName>
    <definedName name="_CAN531">'[10]Cont.Wt.'!$B$531</definedName>
    <definedName name="_CAN532">'[10]Cont.Wt.'!$B$532</definedName>
    <definedName name="_CAN533">'[10]Cont.Wt.'!$B$533</definedName>
    <definedName name="_CAN534">'[10]Cont.Wt.'!$B$534</definedName>
    <definedName name="_CAN535">'[10]Cont.Wt.'!$B$535</definedName>
    <definedName name="_CAN536">'[10]Cont.Wt.'!$B$536</definedName>
    <definedName name="_CAN537">'[10]Cont.Wt.'!$B$537</definedName>
    <definedName name="_CAN538">'[10]Cont.Wt.'!$B$538</definedName>
    <definedName name="_CAN539">'[10]Cont.Wt.'!$B$539</definedName>
    <definedName name="_CAN54">[8]PROCTOR!$B$55</definedName>
    <definedName name="_CAN540">'[10]Cont.Wt.'!$B$540</definedName>
    <definedName name="_CAN541">'[10]Cont.Wt.'!$B$541</definedName>
    <definedName name="_CAN542">'[10]Cont.Wt.'!$B$542</definedName>
    <definedName name="_CAN543">'[10]Cont.Wt.'!$B$543</definedName>
    <definedName name="_CAN544">'[10]Cont.Wt.'!$B$544</definedName>
    <definedName name="_CAN545">'[10]Cont.Wt.'!$B$545</definedName>
    <definedName name="_CAN546">'[10]Cont.Wt.'!$B$546</definedName>
    <definedName name="_CAN547">'[10]Cont.Wt.'!$B$547</definedName>
    <definedName name="_CAN548">'[10]Cont.Wt.'!$B$548</definedName>
    <definedName name="_CAN549">'[10]Cont.Wt.'!$B$549</definedName>
    <definedName name="_CAN55">[8]PROCTOR!$B$56</definedName>
    <definedName name="_CAN550">'[10]Cont.Wt.'!$B$550</definedName>
    <definedName name="_CAN551">'[10]Cont.Wt.'!$B$551</definedName>
    <definedName name="_CAN552">'[10]Cont.Wt.'!$B$552</definedName>
    <definedName name="_CAN553">'[10]Cont.Wt.'!$B$553</definedName>
    <definedName name="_CAN554">'[10]Cont.Wt.'!$B$554</definedName>
    <definedName name="_CAN555">'[10]Cont.Wt.'!$B$555</definedName>
    <definedName name="_CAN556">'[10]Cont.Wt.'!$B$556</definedName>
    <definedName name="_CAN557">'[10]Cont.Wt.'!$B$557</definedName>
    <definedName name="_CAN558">'[10]Cont.Wt.'!$B$558</definedName>
    <definedName name="_CAN559">'[10]Cont.Wt.'!$B$559</definedName>
    <definedName name="_CAN56">'[10]Cont.Wt.'!$B$56</definedName>
    <definedName name="_CAN560">'[10]Cont.Wt.'!$B$560</definedName>
    <definedName name="_CAN561">'[10]Cont.Wt.'!$B$561</definedName>
    <definedName name="_CAN562">'[10]Cont.Wt.'!$B$562</definedName>
    <definedName name="_CAN563">'[10]Cont.Wt.'!$B$563</definedName>
    <definedName name="_CAN564">'[10]Cont.Wt.'!$B$564</definedName>
    <definedName name="_CAN565">'[10]Cont.Wt.'!$B$565</definedName>
    <definedName name="_CAN566">'[10]Cont.Wt.'!$B$566</definedName>
    <definedName name="_CAN567">'[10]Cont.Wt.'!$B$567</definedName>
    <definedName name="_CAN568">'[10]Cont.Wt.'!$B$568</definedName>
    <definedName name="_CAN569">'[10]Cont.Wt.'!$B$569</definedName>
    <definedName name="_CAN57">'[10]Cont.Wt.'!$B$57</definedName>
    <definedName name="_CAN570">'[10]Cont.Wt.'!$B$570</definedName>
    <definedName name="_CAN571">'[10]Cont.Wt.'!$B$571</definedName>
    <definedName name="_CAN572">'[10]Cont.Wt.'!$B$572</definedName>
    <definedName name="_CAN573">'[10]Cont.Wt.'!$B$573</definedName>
    <definedName name="_CAN574">'[10]Cont.Wt.'!$B$574</definedName>
    <definedName name="_CAN575">'[10]Cont.Wt.'!$B$575</definedName>
    <definedName name="_CAN576">'[10]Cont.Wt.'!$B$576</definedName>
    <definedName name="_CAN577">'[10]Cont.Wt.'!$B$577</definedName>
    <definedName name="_CAN578">'[10]Cont.Wt.'!$B$578</definedName>
    <definedName name="_CAN579">'[10]Cont.Wt.'!$B$579</definedName>
    <definedName name="_CAN58">'[10]Cont.Wt.'!$B$58</definedName>
    <definedName name="_CAN580">'[10]Cont.Wt.'!$B$580</definedName>
    <definedName name="_CAN581">'[10]Cont.Wt.'!$B$581</definedName>
    <definedName name="_CAN582">'[10]Cont.Wt.'!$B$582</definedName>
    <definedName name="_CAN583">'[10]Cont.Wt.'!$B$583</definedName>
    <definedName name="_CAN584">'[10]Cont.Wt.'!$B$584</definedName>
    <definedName name="_CAN585">'[10]Cont.Wt.'!$B$585</definedName>
    <definedName name="_CAN586">'[10]Cont.Wt.'!$B$586</definedName>
    <definedName name="_CAN587">'[10]Cont.Wt.'!$B$587</definedName>
    <definedName name="_CAN588">'[10]Cont.Wt.'!$B$588</definedName>
    <definedName name="_CAN589">'[10]Cont.Wt.'!$B$589</definedName>
    <definedName name="_CAN59">'[10]Cont.Wt.'!$B$59</definedName>
    <definedName name="_CAN590">'[10]Cont.Wt.'!$B$590</definedName>
    <definedName name="_CAN591">'[10]Cont.Wt.'!$B$591</definedName>
    <definedName name="_CAN592">'[10]Cont.Wt.'!$B$592</definedName>
    <definedName name="_CAN593">'[10]Cont.Wt.'!$B$593</definedName>
    <definedName name="_CAN594">'[10]Cont.Wt.'!$B$594</definedName>
    <definedName name="_CAN595">'[10]Cont.Wt.'!$B$595</definedName>
    <definedName name="_CAN596">'[10]Cont.Wt.'!$B$596</definedName>
    <definedName name="_CAN597">'[10]Cont.Wt.'!$B$597</definedName>
    <definedName name="_CAN598">'[10]Cont.Wt.'!$B$598</definedName>
    <definedName name="_CAN599">'[10]Cont.Wt.'!$B$599</definedName>
    <definedName name="_CAN6">[8]PROCTOR!$B$7</definedName>
    <definedName name="_CAN60">'[10]Cont.Wt.'!$B$60</definedName>
    <definedName name="_CAN600">'[10]Cont.Wt.'!$B$600</definedName>
    <definedName name="_CAN601">'[10]Cont.Wt.'!$B$601</definedName>
    <definedName name="_CAN602">'[10]Cont.Wt.'!$B$602</definedName>
    <definedName name="_CAN603">'[10]Cont.Wt.'!$B$603</definedName>
    <definedName name="_CAN604">'[10]Cont.Wt.'!$B$604</definedName>
    <definedName name="_CAN605">'[10]Cont.Wt.'!$B$605</definedName>
    <definedName name="_CAN606">'[10]Cont.Wt.'!$B$606</definedName>
    <definedName name="_CAN607">'[10]Cont.Wt.'!$B$607</definedName>
    <definedName name="_CAN608">'[10]Cont.Wt.'!$B$608</definedName>
    <definedName name="_CAN609">'[10]Cont.Wt.'!$B$609</definedName>
    <definedName name="_CAN61">'[10]Cont.Wt.'!$B$61</definedName>
    <definedName name="_CAN610">'[10]Cont.Wt.'!$B$610</definedName>
    <definedName name="_CAN611">'[10]Cont.Wt.'!$B$611</definedName>
    <definedName name="_CAN612">'[10]Cont.Wt.'!$B$612</definedName>
    <definedName name="_CAN613">'[10]Cont.Wt.'!$B$613</definedName>
    <definedName name="_CAN614">'[10]Cont.Wt.'!$B$614</definedName>
    <definedName name="_CAN615">'[10]Cont.Wt.'!$B$615</definedName>
    <definedName name="_CAN616">'[10]Cont.Wt.'!$B$616</definedName>
    <definedName name="_CAN617">'[10]Cont.Wt.'!$B$617</definedName>
    <definedName name="_CAN618">'[10]Cont.Wt.'!$B$618</definedName>
    <definedName name="_CAN619">'[10]Cont.Wt.'!$B$619</definedName>
    <definedName name="_CAN62">'[10]Cont.Wt.'!$B$62</definedName>
    <definedName name="_CAN620">'[10]Cont.Wt.'!$B$620</definedName>
    <definedName name="_CAN621">'[10]Cont.Wt.'!$B$621</definedName>
    <definedName name="_CAN622">'[10]Cont.Wt.'!$B$622</definedName>
    <definedName name="_CAN623">'[10]Cont.Wt.'!$B$623</definedName>
    <definedName name="_CAN624">'[10]Cont.Wt.'!$B$624</definedName>
    <definedName name="_CAN625">'[10]Cont.Wt.'!$B$625</definedName>
    <definedName name="_CAN626">'[10]Cont.Wt.'!$B$626</definedName>
    <definedName name="_CAN627">'[10]Cont.Wt.'!$B$627</definedName>
    <definedName name="_CAN628">'[10]Cont.Wt.'!$B$628</definedName>
    <definedName name="_CAN629">'[10]Cont.Wt.'!$B$629</definedName>
    <definedName name="_CAN63">'[10]Cont.Wt.'!$B$63</definedName>
    <definedName name="_CAN630">'[10]Cont.Wt.'!$B$630</definedName>
    <definedName name="_CAN631">'[10]Cont.Wt.'!$B$631</definedName>
    <definedName name="_CAN632">'[10]Cont.Wt.'!$B$632</definedName>
    <definedName name="_CAN633">'[10]Cont.Wt.'!$B$633</definedName>
    <definedName name="_CAN634">'[10]Cont.Wt.'!$B$634</definedName>
    <definedName name="_CAN635">'[10]Cont.Wt.'!$B$635</definedName>
    <definedName name="_CAN636">'[10]Cont.Wt.'!$B$636</definedName>
    <definedName name="_CAN637">'[10]Cont.Wt.'!$B$637</definedName>
    <definedName name="_CAN638">'[10]Cont.Wt.'!$B$638</definedName>
    <definedName name="_CAN639">'[10]Cont.Wt.'!$B$639</definedName>
    <definedName name="_CAN64">'[10]Cont.Wt.'!$B$64</definedName>
    <definedName name="_CAN640">'[10]Cont.Wt.'!$B$640</definedName>
    <definedName name="_CAN641">'[10]Cont.Wt.'!$B$641</definedName>
    <definedName name="_CAN642">'[10]Cont.Wt.'!$B$642</definedName>
    <definedName name="_CAN643">'[10]Cont.Wt.'!$B$643</definedName>
    <definedName name="_CAN644">'[10]Cont.Wt.'!$B$644</definedName>
    <definedName name="_CAN645">'[10]Cont.Wt.'!$B$645</definedName>
    <definedName name="_CAN646">'[10]Cont.Wt.'!$B$646</definedName>
    <definedName name="_CAN647">'[10]Cont.Wt.'!$B$647</definedName>
    <definedName name="_CAN648">'[10]Cont.Wt.'!$B$648</definedName>
    <definedName name="_CAN649">'[10]Cont.Wt.'!$B$649</definedName>
    <definedName name="_CAN65">'[10]Cont.Wt.'!$B$65</definedName>
    <definedName name="_CAN650">'[10]Cont.Wt.'!$B$650</definedName>
    <definedName name="_CAN651">'[10]Cont.Wt.'!$B$651</definedName>
    <definedName name="_CAN652">'[10]Cont.Wt.'!$B$652</definedName>
    <definedName name="_CAN653">'[10]Cont.Wt.'!$B$653</definedName>
    <definedName name="_CAN654">'[10]Cont.Wt.'!$B$654</definedName>
    <definedName name="_CAN655">'[10]Cont.Wt.'!$B$655</definedName>
    <definedName name="_CAN656">'[10]Cont.Wt.'!$B$656</definedName>
    <definedName name="_CAN657">'[10]Cont.Wt.'!$B$657</definedName>
    <definedName name="_CAN658">'[10]Cont.Wt.'!$B$658</definedName>
    <definedName name="_CAN659">'[10]Cont.Wt.'!$B$659</definedName>
    <definedName name="_CAN66">'[10]Cont.Wt.'!$B$66</definedName>
    <definedName name="_CAN660">'[10]Cont.Wt.'!$B$660</definedName>
    <definedName name="_CAN661">'[10]Cont.Wt.'!$B$661</definedName>
    <definedName name="_CAN662">'[10]Cont.Wt.'!$B$662</definedName>
    <definedName name="_CAN663">'[10]Cont.Wt.'!$B$663</definedName>
    <definedName name="_CAN664">'[10]Cont.Wt.'!$B$664</definedName>
    <definedName name="_CAN665">'[10]Cont.Wt.'!$B$665</definedName>
    <definedName name="_CAN666">'[10]Cont.Wt.'!$B$666</definedName>
    <definedName name="_CAN667">'[10]Cont.Wt.'!$B$667</definedName>
    <definedName name="_CAN668">'[10]Cont.Wt.'!$B$668</definedName>
    <definedName name="_CAN669">'[10]Cont.Wt.'!$B$669</definedName>
    <definedName name="_CAN67">'[10]Cont.Wt.'!$B$67</definedName>
    <definedName name="_CAN670">'[10]Cont.Wt.'!$B$670</definedName>
    <definedName name="_CAN671">'[10]Cont.Wt.'!$B$671</definedName>
    <definedName name="_CAN672">'[10]Cont.Wt.'!$B$672</definedName>
    <definedName name="_CAN673">'[10]Cont.Wt.'!$B$673</definedName>
    <definedName name="_CAN674">'[10]Cont.Wt.'!$B$674</definedName>
    <definedName name="_CAN675">'[10]Cont.Wt.'!$B$675</definedName>
    <definedName name="_CAN676">'[10]Cont.Wt.'!$B$676</definedName>
    <definedName name="_CAN677">'[10]Cont.Wt.'!$B$677</definedName>
    <definedName name="_CAN678">'[10]Cont.Wt.'!$B$678</definedName>
    <definedName name="_CAN679">'[10]Cont.Wt.'!$B$679</definedName>
    <definedName name="_CAN68">'[10]Cont.Wt.'!$B$68</definedName>
    <definedName name="_CAN680">'[10]Cont.Wt.'!$B$680</definedName>
    <definedName name="_CAN681">'[10]Cont.Wt.'!$B$681</definedName>
    <definedName name="_CAN682">'[10]Cont.Wt.'!$B$682</definedName>
    <definedName name="_CAN683">'[10]Cont.Wt.'!$B$683</definedName>
    <definedName name="_CAN684">'[10]Cont.Wt.'!$B$684</definedName>
    <definedName name="_CAN685">'[10]Cont.Wt.'!$B$685</definedName>
    <definedName name="_CAN686">'[10]Cont.Wt.'!$B$686</definedName>
    <definedName name="_CAN687">'[10]Cont.Wt.'!$B$687</definedName>
    <definedName name="_CAN688">'[10]Cont.Wt.'!$B$688</definedName>
    <definedName name="_CAN689">'[10]Cont.Wt.'!$B$689</definedName>
    <definedName name="_CAN69">'[10]Cont.Wt.'!$B$69</definedName>
    <definedName name="_CAN690">'[10]Cont.Wt.'!$B$690</definedName>
    <definedName name="_CAN691">'[10]Cont.Wt.'!$B$691</definedName>
    <definedName name="_CAN692">'[10]Cont.Wt.'!$B$692</definedName>
    <definedName name="_CAN693">'[10]Cont.Wt.'!$B$693</definedName>
    <definedName name="_CAN694">'[10]Cont.Wt.'!$B$694</definedName>
    <definedName name="_CAN695">'[10]Cont.Wt.'!$B$695</definedName>
    <definedName name="_CAN696">'[10]Cont.Wt.'!$B$696</definedName>
    <definedName name="_CAN697">'[10]Cont.Wt.'!$B$697</definedName>
    <definedName name="_CAN698">'[10]Cont.Wt.'!$B$698</definedName>
    <definedName name="_CAN699">'[10]Cont.Wt.'!$B$699</definedName>
    <definedName name="_CAN7">[8]PROCTOR!$B$8</definedName>
    <definedName name="_CAN70">'[10]Cont.Wt.'!$B$70</definedName>
    <definedName name="_CAN700">'[10]Cont.Wt.'!$B$700</definedName>
    <definedName name="_CAN701">'[10]Cont.Wt.'!$B$701</definedName>
    <definedName name="_CAN702">'[10]Cont.Wt.'!$B$702</definedName>
    <definedName name="_CAN703">'[10]Cont.Wt.'!$B$703</definedName>
    <definedName name="_CAN704">'[10]Cont.Wt.'!$B$704</definedName>
    <definedName name="_CAN705">'[10]Cont.Wt.'!$B$705</definedName>
    <definedName name="_CAN706">'[10]Cont.Wt.'!$B$706</definedName>
    <definedName name="_CAN707">'[10]Cont.Wt.'!$B$707</definedName>
    <definedName name="_CAN708">'[10]Cont.Wt.'!$B$708</definedName>
    <definedName name="_CAN709">'[10]Cont.Wt.'!$B$709</definedName>
    <definedName name="_CAN71">'[10]Cont.Wt.'!$B$71</definedName>
    <definedName name="_CAN710">'[10]Cont.Wt.'!$B$710</definedName>
    <definedName name="_CAN711">'[10]Cont.Wt.'!$B$711</definedName>
    <definedName name="_CAN712">'[10]Cont.Wt.'!$B$712</definedName>
    <definedName name="_CAN713">'[10]Cont.Wt.'!$B$713</definedName>
    <definedName name="_CAN714">'[10]Cont.Wt.'!$B$714</definedName>
    <definedName name="_CAN715">'[10]Cont.Wt.'!$B$715</definedName>
    <definedName name="_CAN716">'[10]Cont.Wt.'!$B$716</definedName>
    <definedName name="_CAN717">'[10]Cont.Wt.'!$B$717</definedName>
    <definedName name="_CAN718">'[10]Cont.Wt.'!$B$718</definedName>
    <definedName name="_CAN719">'[10]Cont.Wt.'!$B$719</definedName>
    <definedName name="_CAN72">'[10]Cont.Wt.'!$B$72</definedName>
    <definedName name="_CAN720">'[10]Cont.Wt.'!$B$720</definedName>
    <definedName name="_CAN721">'[10]Cont.Wt.'!$B$721</definedName>
    <definedName name="_CAN722">'[10]Cont.Wt.'!$B$722</definedName>
    <definedName name="_CAN723">'[10]Cont.Wt.'!$B$723</definedName>
    <definedName name="_CAN724">'[10]Cont.Wt.'!$B$724</definedName>
    <definedName name="_CAN725">'[10]Cont.Wt.'!$B$725</definedName>
    <definedName name="_CAN726">'[10]Cont.Wt.'!$B$726</definedName>
    <definedName name="_CAN727">'[10]Cont.Wt.'!$B$727</definedName>
    <definedName name="_CAN728">'[10]Cont.Wt.'!$B$728</definedName>
    <definedName name="_CAN729">'[10]Cont.Wt.'!$B$729</definedName>
    <definedName name="_CAN73">'[10]Cont.Wt.'!$B$73</definedName>
    <definedName name="_CAN730">'[10]Cont.Wt.'!$B$730</definedName>
    <definedName name="_CAN731">'[10]Cont.Wt.'!$B$731</definedName>
    <definedName name="_CAN732">'[10]Cont.Wt.'!$B$732</definedName>
    <definedName name="_CAN733">'[10]Cont.Wt.'!$B$733</definedName>
    <definedName name="_CAN734">'[10]Cont.Wt.'!$B$734</definedName>
    <definedName name="_CAN735">'[10]Cont.Wt.'!$B$735</definedName>
    <definedName name="_CAN736">'[10]Cont.Wt.'!$B$736</definedName>
    <definedName name="_CAN737">'[10]Cont.Wt.'!$B$737</definedName>
    <definedName name="_CAN738">'[10]Cont.Wt.'!$B$738</definedName>
    <definedName name="_CAN739">'[10]Cont.Wt.'!$B$739</definedName>
    <definedName name="_CAN74">'[10]Cont.Wt.'!$B$74</definedName>
    <definedName name="_CAN740">'[10]Cont.Wt.'!$B$740</definedName>
    <definedName name="_CAN741">'[10]Cont.Wt.'!$B$741</definedName>
    <definedName name="_CAN742">'[10]Cont.Wt.'!$B$742</definedName>
    <definedName name="_CAN743">'[10]Cont.Wt.'!$B$743</definedName>
    <definedName name="_CAN744">'[10]Cont.Wt.'!$B$744</definedName>
    <definedName name="_CAN745">'[10]Cont.Wt.'!$B$745</definedName>
    <definedName name="_CAN746">'[10]Cont.Wt.'!$B$746</definedName>
    <definedName name="_CAN747">'[10]Cont.Wt.'!$B$747</definedName>
    <definedName name="_CAN748">'[10]Cont.Wt.'!$B$748</definedName>
    <definedName name="_CAN749">'[10]Cont.Wt.'!$B$749</definedName>
    <definedName name="_CAN75">'[10]Cont.Wt.'!$B$75</definedName>
    <definedName name="_CAN750">'[10]Cont.Wt.'!$B$750</definedName>
    <definedName name="_CAN751">'[10]Cont.Wt.'!$B$751</definedName>
    <definedName name="_CAN752">'[10]Cont.Wt.'!$B$752</definedName>
    <definedName name="_CAN753">'[10]Cont.Wt.'!$B$753</definedName>
    <definedName name="_CAN754">'[10]Cont.Wt.'!$B$754</definedName>
    <definedName name="_CAN755">'[10]Cont.Wt.'!$B$755</definedName>
    <definedName name="_CAN756">'[10]Cont.Wt.'!$B$756</definedName>
    <definedName name="_CAN757">'[10]Cont.Wt.'!$B$757</definedName>
    <definedName name="_CAN758">'[10]Cont.Wt.'!$B$758</definedName>
    <definedName name="_CAN759">'[10]Cont.Wt.'!$B$759</definedName>
    <definedName name="_CAN76">'[10]Cont.Wt.'!$B$76</definedName>
    <definedName name="_CAN760">'[10]Cont.Wt.'!$B$760</definedName>
    <definedName name="_CAN761">'[10]Cont.Wt.'!$B$761</definedName>
    <definedName name="_CAN762">'[10]Cont.Wt.'!$B$762</definedName>
    <definedName name="_CAN763">'[10]Cont.Wt.'!$B$763</definedName>
    <definedName name="_CAN764">'[10]Cont.Wt.'!$B$764</definedName>
    <definedName name="_CAN765">'[10]Cont.Wt.'!$B$765</definedName>
    <definedName name="_CAN766">'[10]Cont.Wt.'!$B$766</definedName>
    <definedName name="_CAN767">'[10]Cont.Wt.'!$B$767</definedName>
    <definedName name="_CAN768">'[10]Cont.Wt.'!$B$768</definedName>
    <definedName name="_CAN769">'[10]Cont.Wt.'!$B$769</definedName>
    <definedName name="_CAN77">'[10]Cont.Wt.'!$B$77</definedName>
    <definedName name="_CAN770">'[10]Cont.Wt.'!$B$770</definedName>
    <definedName name="_CAN771">'[10]Cont.Wt.'!$B$771</definedName>
    <definedName name="_CAN772">'[10]Cont.Wt.'!$B$772</definedName>
    <definedName name="_CAN773">'[10]Cont.Wt.'!$B$773</definedName>
    <definedName name="_CAN774">'[10]Cont.Wt.'!$B$774</definedName>
    <definedName name="_CAN775">'[10]Cont.Wt.'!$B$775</definedName>
    <definedName name="_CAN776">'[10]Cont.Wt.'!$B$776</definedName>
    <definedName name="_CAN777">'[10]Cont.Wt.'!$B$777</definedName>
    <definedName name="_CAN778">'[10]Cont.Wt.'!$B$778</definedName>
    <definedName name="_CAN779">'[10]Cont.Wt.'!$B$779</definedName>
    <definedName name="_CAN78">'[10]Cont.Wt.'!$B$78</definedName>
    <definedName name="_CAN780">'[10]Cont.Wt.'!$B$780</definedName>
    <definedName name="_CAN781">'[10]Cont.Wt.'!$B$781</definedName>
    <definedName name="_CAN782">'[10]Cont.Wt.'!$B$782</definedName>
    <definedName name="_CAN783">'[10]Cont.Wt.'!$B$783</definedName>
    <definedName name="_CAN784">'[10]Cont.Wt.'!$B$784</definedName>
    <definedName name="_CAN785">'[10]Cont.Wt.'!$B$785</definedName>
    <definedName name="_CAN786">'[10]Cont.Wt.'!$B$786</definedName>
    <definedName name="_CAN787">'[10]Cont.Wt.'!$B$787</definedName>
    <definedName name="_CAN788">'[10]Cont.Wt.'!$B$788</definedName>
    <definedName name="_CAN789">'[10]Cont.Wt.'!$B$789</definedName>
    <definedName name="_CAN79">'[10]Cont.Wt.'!$B$79</definedName>
    <definedName name="_CAN790">'[10]Cont.Wt.'!$B$790</definedName>
    <definedName name="_CAN791">'[10]Cont.Wt.'!$B$791</definedName>
    <definedName name="_CAN792">'[10]Cont.Wt.'!$B$792</definedName>
    <definedName name="_CAN793">'[10]Cont.Wt.'!$B$793</definedName>
    <definedName name="_CAN794">'[10]Cont.Wt.'!$B$794</definedName>
    <definedName name="_CAN795">'[10]Cont.Wt.'!$B$795</definedName>
    <definedName name="_CAN796">'[10]Cont.Wt.'!$B$796</definedName>
    <definedName name="_CAN797">'[10]Cont.Wt.'!$B$797</definedName>
    <definedName name="_CAN798">'[10]Cont.Wt.'!$B$798</definedName>
    <definedName name="_CAN799">'[10]Cont.Wt.'!$B$799</definedName>
    <definedName name="_CAN8">[8]PROCTOR!$B$9</definedName>
    <definedName name="_CAN80">'[10]Cont.Wt.'!$B$80</definedName>
    <definedName name="_CAN800">'[10]Cont.Wt.'!$B$800</definedName>
    <definedName name="_CAN801">'[10]Cont.Wt.'!$B$801</definedName>
    <definedName name="_CAN802">'[10]Cont.Wt.'!$B$802</definedName>
    <definedName name="_CAN803">'[10]Cont.Wt.'!$B$803</definedName>
    <definedName name="_CAN804">'[10]Cont.Wt.'!$B$804</definedName>
    <definedName name="_CAN805">'[10]Cont.Wt.'!$B$805</definedName>
    <definedName name="_CAN806">'[10]Cont.Wt.'!$B$806</definedName>
    <definedName name="_CAN807">'[10]Cont.Wt.'!$B$807</definedName>
    <definedName name="_CAN808">'[10]Cont.Wt.'!$B$808</definedName>
    <definedName name="_CAN809">'[10]Cont.Wt.'!$B$809</definedName>
    <definedName name="_CAN81">'[10]Cont.Wt.'!$B$81</definedName>
    <definedName name="_CAN810">'[10]Cont.Wt.'!$B$810</definedName>
    <definedName name="_CAN811">'[10]Cont.Wt.'!$B$811</definedName>
    <definedName name="_CAN812">'[10]Cont.Wt.'!$B$812</definedName>
    <definedName name="_CAN813">'[10]Cont.Wt.'!$B$813</definedName>
    <definedName name="_CAN814">'[10]Cont.Wt.'!$B$814</definedName>
    <definedName name="_CAN815">'[10]Cont.Wt.'!$B$815</definedName>
    <definedName name="_CAN816">'[10]Cont.Wt.'!$B$816</definedName>
    <definedName name="_CAN817">'[10]Cont.Wt.'!$B$817</definedName>
    <definedName name="_CAN818">'[10]Cont.Wt.'!$B$818</definedName>
    <definedName name="_CAN819">'[10]Cont.Wt.'!$B$819</definedName>
    <definedName name="_CAN82">'[10]Cont.Wt.'!$B$82</definedName>
    <definedName name="_CAN820">'[10]Cont.Wt.'!$B$820</definedName>
    <definedName name="_CAN821">'[10]Cont.Wt.'!$B$821</definedName>
    <definedName name="_CAN822">'[10]Cont.Wt.'!$B$822</definedName>
    <definedName name="_CAN823">'[10]Cont.Wt.'!$B$823</definedName>
    <definedName name="_CAN824">'[10]Cont.Wt.'!$B$824</definedName>
    <definedName name="_CAN825">'[10]Cont.Wt.'!$B$825</definedName>
    <definedName name="_CAN826">'[10]Cont.Wt.'!$B$826</definedName>
    <definedName name="_CAN827">'[10]Cont.Wt.'!$B$827</definedName>
    <definedName name="_CAN828">'[10]Cont.Wt.'!$B$828</definedName>
    <definedName name="_CAN829">'[10]Cont.Wt.'!$B$829</definedName>
    <definedName name="_CAN83">'[10]Cont.Wt.'!$B$83</definedName>
    <definedName name="_CAN830">'[10]Cont.Wt.'!$B$830</definedName>
    <definedName name="_CAN831">'[10]Cont.Wt.'!$B$831</definedName>
    <definedName name="_CAN832">'[10]Cont.Wt.'!$B$832</definedName>
    <definedName name="_CAN833">'[10]Cont.Wt.'!$B$833</definedName>
    <definedName name="_CAN834">'[10]Cont.Wt.'!$B$834</definedName>
    <definedName name="_CAN835">'[10]Cont.Wt.'!$B$835</definedName>
    <definedName name="_CAN836">'[10]Cont.Wt.'!$B$836</definedName>
    <definedName name="_CAN837">'[10]Cont.Wt.'!$B$837</definedName>
    <definedName name="_CAN838">'[10]Cont.Wt.'!$B$838</definedName>
    <definedName name="_CAN839">'[10]Cont.Wt.'!$B$839</definedName>
    <definedName name="_CAN84">'[10]Cont.Wt.'!$B$84</definedName>
    <definedName name="_CAN840">'[10]Cont.Wt.'!$B$840</definedName>
    <definedName name="_CAN841">'[10]Cont.Wt.'!$B$841</definedName>
    <definedName name="_CAN842">'[10]Cont.Wt.'!$B$842</definedName>
    <definedName name="_CAN843">'[10]Cont.Wt.'!$B$843</definedName>
    <definedName name="_CAN844">'[10]Cont.Wt.'!$B$844</definedName>
    <definedName name="_CAN845">'[10]Cont.Wt.'!$B$845</definedName>
    <definedName name="_CAN846">'[10]Cont.Wt.'!$B$846</definedName>
    <definedName name="_CAN847">'[10]Cont.Wt.'!$B$847</definedName>
    <definedName name="_CAN848">'[10]Cont.Wt.'!$B$848</definedName>
    <definedName name="_CAN849">'[10]Cont.Wt.'!$B$849</definedName>
    <definedName name="_CAN85">'[10]Cont.Wt.'!$B$85</definedName>
    <definedName name="_CAN850">'[10]Cont.Wt.'!$B$850</definedName>
    <definedName name="_CAN851">'[10]Cont.Wt.'!$B$851</definedName>
    <definedName name="_CAN852">'[10]Cont.Wt.'!$B$852</definedName>
    <definedName name="_CAN853">'[10]Cont.Wt.'!$B$853</definedName>
    <definedName name="_CAN854">'[10]Cont.Wt.'!$B$854</definedName>
    <definedName name="_CAN855">'[10]Cont.Wt.'!$B$855</definedName>
    <definedName name="_CAN856">'[10]Cont.Wt.'!$B$856</definedName>
    <definedName name="_CAN857">'[10]Cont.Wt.'!$B$857</definedName>
    <definedName name="_CAN858">'[10]Cont.Wt.'!$B$858</definedName>
    <definedName name="_CAN859">'[10]Cont.Wt.'!$B$859</definedName>
    <definedName name="_CAN86">'[10]Cont.Wt.'!$B$86</definedName>
    <definedName name="_CAN860">'[10]Cont.Wt.'!$B$860</definedName>
    <definedName name="_CAN861">'[10]Cont.Wt.'!$B$861</definedName>
    <definedName name="_CAN862">'[10]Cont.Wt.'!$B$862</definedName>
    <definedName name="_CAN863">'[10]Cont.Wt.'!$B$863</definedName>
    <definedName name="_CAN864">'[10]Cont.Wt.'!$B$864</definedName>
    <definedName name="_CAN865">'[10]Cont.Wt.'!$B$865</definedName>
    <definedName name="_CAN866">'[10]Cont.Wt.'!$B$866</definedName>
    <definedName name="_CAN867">'[10]Cont.Wt.'!$B$867</definedName>
    <definedName name="_CAN868">'[10]Cont.Wt.'!$B$868</definedName>
    <definedName name="_CAN869">'[10]Cont.Wt.'!$B$869</definedName>
    <definedName name="_CAN87">'[10]Cont.Wt.'!$B$87</definedName>
    <definedName name="_CAN870">'[10]Cont.Wt.'!$B$870</definedName>
    <definedName name="_CAN871">'[10]Cont.Wt.'!$B$871</definedName>
    <definedName name="_CAN872">'[10]Cont.Wt.'!$B$872</definedName>
    <definedName name="_CAN873">'[10]Cont.Wt.'!$B$873</definedName>
    <definedName name="_CAN874">'[10]Cont.Wt.'!$B$874</definedName>
    <definedName name="_CAN875">'[10]Cont.Wt.'!$B$875</definedName>
    <definedName name="_CAN876">'[10]Cont.Wt.'!$B$876</definedName>
    <definedName name="_CAN877">'[10]Cont.Wt.'!$B$877</definedName>
    <definedName name="_CAN878">'[10]Cont.Wt.'!$B$878</definedName>
    <definedName name="_CAN879">'[10]Cont.Wt.'!$B$879</definedName>
    <definedName name="_CAN88">'[10]Cont.Wt.'!$B$88</definedName>
    <definedName name="_CAN880">'[10]Cont.Wt.'!$B$880</definedName>
    <definedName name="_CAN881">'[10]Cont.Wt.'!$B$881</definedName>
    <definedName name="_CAN882">'[10]Cont.Wt.'!$B$882</definedName>
    <definedName name="_CAN883">'[10]Cont.Wt.'!$B$883</definedName>
    <definedName name="_CAN884">'[10]Cont.Wt.'!$B$884</definedName>
    <definedName name="_CAN885">'[10]Cont.Wt.'!$B$885</definedName>
    <definedName name="_CAN886">'[10]Cont.Wt.'!$B$886</definedName>
    <definedName name="_CAN887">'[10]Cont.Wt.'!$B$887</definedName>
    <definedName name="_CAN888">'[10]Cont.Wt.'!$B$888</definedName>
    <definedName name="_CAN889">'[10]Cont.Wt.'!$B$889</definedName>
    <definedName name="_CAN89">'[10]Cont.Wt.'!$B$89</definedName>
    <definedName name="_CAN890">'[10]Cont.Wt.'!$B$890</definedName>
    <definedName name="_CAN891">'[10]Cont.Wt.'!$B$891</definedName>
    <definedName name="_CAN892">'[10]Cont.Wt.'!$B$892</definedName>
    <definedName name="_CAN893">'[10]Cont.Wt.'!$B$893</definedName>
    <definedName name="_CAN894">'[10]Cont.Wt.'!$B$894</definedName>
    <definedName name="_CAN895">'[10]Cont.Wt.'!$B$895</definedName>
    <definedName name="_CAN896">'[10]Cont.Wt.'!$B$896</definedName>
    <definedName name="_CAN897">'[10]Cont.Wt.'!$B$897</definedName>
    <definedName name="_CAN898">'[10]Cont.Wt.'!$B$898</definedName>
    <definedName name="_CAN899">'[10]Cont.Wt.'!$B$899</definedName>
    <definedName name="_CAN9">[8]PROCTOR!$B$10</definedName>
    <definedName name="_CAN90">'[10]Cont.Wt.'!$B$90</definedName>
    <definedName name="_CAN900">'[10]Cont.Wt.'!$B$900</definedName>
    <definedName name="_CAN901">'[10]Cont.Wt.'!$B$901</definedName>
    <definedName name="_CAN902">'[10]Cont.Wt.'!$B$902</definedName>
    <definedName name="_CAN903">'[10]Cont.Wt.'!$B$903</definedName>
    <definedName name="_CAN91">'[10]Cont.Wt.'!$B$91</definedName>
    <definedName name="_CAN92">'[10]Cont.Wt.'!$B$92</definedName>
    <definedName name="_CAN93">'[10]Cont.Wt.'!$B$93</definedName>
    <definedName name="_CAN94">'[10]Cont.Wt.'!$B$94</definedName>
    <definedName name="_CAN95">'[10]Cont.Wt.'!$B$95</definedName>
    <definedName name="_CAN96">'[10]Cont.Wt.'!$B$96</definedName>
    <definedName name="_CAN97">'[10]Cont.Wt.'!$B$97</definedName>
    <definedName name="_CAN98">'[10]Cont.Wt.'!$B$98</definedName>
    <definedName name="_CAN99">'[10]Cont.Wt.'!$B$99</definedName>
    <definedName name="_chr1" localSheetId="7">#REF!</definedName>
    <definedName name="_chr1" localSheetId="10">#REF!</definedName>
    <definedName name="_cra10" localSheetId="6">#REF!</definedName>
    <definedName name="_cra10" localSheetId="4">#REF!</definedName>
    <definedName name="_cra10">#REF!</definedName>
    <definedName name="_cra11" localSheetId="6">#REF!</definedName>
    <definedName name="_cra11">#REF!</definedName>
    <definedName name="_cra12" localSheetId="6">#REF!</definedName>
    <definedName name="_cra12">#REF!</definedName>
    <definedName name="_cra13" localSheetId="6">#REF!</definedName>
    <definedName name="_cra13">#REF!</definedName>
    <definedName name="_cra20" localSheetId="6">#REF!</definedName>
    <definedName name="_cra20">#REF!</definedName>
    <definedName name="_cra22" localSheetId="6">#REF!</definedName>
    <definedName name="_cra22">#REF!</definedName>
    <definedName name="_cra25" localSheetId="6">#REF!</definedName>
    <definedName name="_cra25">#REF!</definedName>
    <definedName name="_cra26" localSheetId="6">#REF!</definedName>
    <definedName name="_cra26">#REF!</definedName>
    <definedName name="_cra40" localSheetId="6">#REF!</definedName>
    <definedName name="_cra40">#REF!</definedName>
    <definedName name="_cra45" localSheetId="6">#REF!</definedName>
    <definedName name="_cra45">#REF!</definedName>
    <definedName name="_cra50" localSheetId="6">#REF!</definedName>
    <definedName name="_cra50">#REF!</definedName>
    <definedName name="_cra6" localSheetId="6">#REF!</definedName>
    <definedName name="_cra6">#REF!</definedName>
    <definedName name="_dep123" localSheetId="7">#REF!</definedName>
    <definedName name="_dep123" localSheetId="10">#REF!</definedName>
    <definedName name="_dim4" localSheetId="7">#REF!</definedName>
    <definedName name="_dim4" localSheetId="10">#REF!</definedName>
    <definedName name="_xlnm._FilterDatabase" localSheetId="0" hidden="1">'Abstract Sheet'!$C$3:$G$3</definedName>
    <definedName name="_xlnm._FilterDatabase" localSheetId="9" hidden="1">'FRL Level Sheet'!$A$3:$H$304</definedName>
    <definedName name="_xlnm._FilterDatabase" localSheetId="3" hidden="1">LHS!$A$4:$J$20</definedName>
    <definedName name="_xlnm._FilterDatabase" localSheetId="7" hidden="1">'Quantity RHS As Per CA'!$A$5:$WWR$306</definedName>
    <definedName name="_xlnm._FilterDatabase" localSheetId="10" hidden="1">'Quantity RHS As Per COS'!$A$5:$WWR$306</definedName>
    <definedName name="_xlnm._FilterDatabase" localSheetId="4" hidden="1">'RA Plantation'!$D$1:$D$62</definedName>
    <definedName name="_xlnm._FilterDatabase" localSheetId="8" hidden="1">'TCS Chainage As PER CA'!$A$3:$L$4</definedName>
    <definedName name="_xlnm._FilterDatabase" localSheetId="11" hidden="1">'TCS Chainage As PER COS'!$A$3:$L$9</definedName>
    <definedName name="_hfi04" localSheetId="6">#REF!</definedName>
    <definedName name="_hfi04">#REF!</definedName>
    <definedName name="_hfi1" localSheetId="6">#REF!</definedName>
    <definedName name="_hfi1">#REF!</definedName>
    <definedName name="_hfi2" localSheetId="6">#REF!</definedName>
    <definedName name="_hfi2">#REF!</definedName>
    <definedName name="_HPl1" localSheetId="6">#REF!</definedName>
    <definedName name="_HPl1">#REF!</definedName>
    <definedName name="_HPl2" localSheetId="6">#REF!</definedName>
    <definedName name="_HPl2">#REF!</definedName>
    <definedName name="_Key1" localSheetId="7" hidden="1">#REF!</definedName>
    <definedName name="_Key1" localSheetId="10" hidden="1">#REF!</definedName>
    <definedName name="_Key2" localSheetId="7" hidden="1">#REF!</definedName>
    <definedName name="_Key2" localSheetId="10" hidden="1">#REF!</definedName>
    <definedName name="_Ki1" localSheetId="6">#REF!</definedName>
    <definedName name="_Ki1">#REF!</definedName>
    <definedName name="_Ki2" localSheetId="6">#REF!</definedName>
    <definedName name="_Ki2">#REF!</definedName>
    <definedName name="_ku2">#REF!</definedName>
    <definedName name="_MAN1" localSheetId="6">#REF!</definedName>
    <definedName name="_MAN1">#REF!</definedName>
    <definedName name="_MIX1540">'[14]Mix Design'!$P$11</definedName>
    <definedName name="_MIX2">'[15]Mix Design'!$P$12</definedName>
    <definedName name="_MIX2020">'[14]Mix Design'!$P$12</definedName>
    <definedName name="_MIX2040">'[14]Mix Design'!$P$13</definedName>
    <definedName name="_MIX2540">'[14]Mix Design'!$P$15</definedName>
    <definedName name="_Mix255">'[16]Mix Design'!$P$13</definedName>
    <definedName name="_mnk1" localSheetId="6">#REF!</definedName>
    <definedName name="_mnk1">#REF!</definedName>
    <definedName name="_MPF1" localSheetId="7">#REF!</definedName>
    <definedName name="_MPF1" localSheetId="10">#REF!</definedName>
    <definedName name="_MPF3" localSheetId="7">#REF!</definedName>
    <definedName name="_MPF3" localSheetId="10">#REF!</definedName>
    <definedName name="_MSS11" localSheetId="6">#REF!</definedName>
    <definedName name="_MSS11">#REF!</definedName>
    <definedName name="_Mzd1">[4]Basicrates!$D$158</definedName>
    <definedName name="_No2" localSheetId="6">#REF!</definedName>
    <definedName name="_No2">#REF!</definedName>
    <definedName name="_np3">'[5]Material '!$G$50</definedName>
    <definedName name="_Order1" hidden="1">255</definedName>
    <definedName name="_Order2" hidden="1">0</definedName>
    <definedName name="_PB1" localSheetId="6">#REF!</definedName>
    <definedName name="_PB1">#REF!</definedName>
    <definedName name="_pcc1" localSheetId="6">#REF!</definedName>
    <definedName name="_pcc1">#REF!</definedName>
    <definedName name="_pcc10" localSheetId="6">#REF!</definedName>
    <definedName name="_pcc10">#REF!</definedName>
    <definedName name="_pcc11" localSheetId="6">#REF!</definedName>
    <definedName name="_pcc11">#REF!</definedName>
    <definedName name="_pcc12" localSheetId="6">#REF!</definedName>
    <definedName name="_pcc12">#REF!</definedName>
    <definedName name="_pcc13" localSheetId="6">#REF!</definedName>
    <definedName name="_pcc13">#REF!</definedName>
    <definedName name="_pcc14" localSheetId="6">#REF!</definedName>
    <definedName name="_pcc14">#REF!</definedName>
    <definedName name="_PCC15">[17]Doq!$L$164</definedName>
    <definedName name="_pcc16" localSheetId="6">#REF!</definedName>
    <definedName name="_pcc16">#REF!</definedName>
    <definedName name="_pcc17" localSheetId="6">#REF!</definedName>
    <definedName name="_pcc17">#REF!</definedName>
    <definedName name="_pcc18" localSheetId="6">#REF!</definedName>
    <definedName name="_pcc18">#REF!</definedName>
    <definedName name="_pcc19" localSheetId="6">#REF!</definedName>
    <definedName name="_pcc19">#REF!</definedName>
    <definedName name="_pcc2" localSheetId="6">#REF!</definedName>
    <definedName name="_pcc2">#REF!</definedName>
    <definedName name="_Pcc20" localSheetId="6">#REF!</definedName>
    <definedName name="_Pcc20">#REF!</definedName>
    <definedName name="_pcc21" localSheetId="6">#REF!</definedName>
    <definedName name="_pcc21">#REF!</definedName>
    <definedName name="_pcc22" localSheetId="6">#REF!</definedName>
    <definedName name="_pcc22">#REF!</definedName>
    <definedName name="_pcc23" localSheetId="6">#REF!</definedName>
    <definedName name="_pcc23">#REF!</definedName>
    <definedName name="_pcc24" localSheetId="6">#REF!</definedName>
    <definedName name="_pcc24">#REF!</definedName>
    <definedName name="_PCC25" localSheetId="6">#REF!</definedName>
    <definedName name="_PCC25">#REF!</definedName>
    <definedName name="_pcc26" localSheetId="6">#REF!</definedName>
    <definedName name="_pcc26">#REF!</definedName>
    <definedName name="_pcc27" localSheetId="6">#REF!</definedName>
    <definedName name="_pcc27">#REF!</definedName>
    <definedName name="_pcc28" localSheetId="6">#REF!</definedName>
    <definedName name="_pcc28">#REF!</definedName>
    <definedName name="_pcc29" localSheetId="6">#REF!</definedName>
    <definedName name="_pcc29">#REF!</definedName>
    <definedName name="_pcc3" localSheetId="6">#REF!</definedName>
    <definedName name="_pcc3">#REF!</definedName>
    <definedName name="_pcc30" localSheetId="6">#REF!</definedName>
    <definedName name="_pcc30">#REF!</definedName>
    <definedName name="_pcc31" localSheetId="6">#REF!</definedName>
    <definedName name="_pcc31">#REF!</definedName>
    <definedName name="_pcc32" localSheetId="6">#REF!</definedName>
    <definedName name="_pcc32">#REF!</definedName>
    <definedName name="_pcc33" localSheetId="6">#REF!</definedName>
    <definedName name="_pcc33">#REF!</definedName>
    <definedName name="_pcc34" localSheetId="6">#REF!</definedName>
    <definedName name="_pcc34">#REF!</definedName>
    <definedName name="_pcc4" localSheetId="6">#REF!</definedName>
    <definedName name="_pcc4">#REF!</definedName>
    <definedName name="_pcc5" localSheetId="6">#REF!</definedName>
    <definedName name="_pcc5">#REF!</definedName>
    <definedName name="_pcc6" localSheetId="6">#REF!</definedName>
    <definedName name="_pcc6">#REF!</definedName>
    <definedName name="_pcc7" localSheetId="6">#REF!</definedName>
    <definedName name="_pcc7">#REF!</definedName>
    <definedName name="_pcc8" localSheetId="6">#REF!</definedName>
    <definedName name="_pcc8">#REF!</definedName>
    <definedName name="_pcc9" localSheetId="6">#REF!</definedName>
    <definedName name="_pcc9">#REF!</definedName>
    <definedName name="_pd1" localSheetId="7">#REF!</definedName>
    <definedName name="_pd1" localSheetId="10">#REF!</definedName>
    <definedName name="_pd2" localSheetId="7">#REF!</definedName>
    <definedName name="_pd2" localSheetId="10">#REF!</definedName>
    <definedName name="_PM20">[17]Doq!$L$172</definedName>
    <definedName name="_rcc1" localSheetId="6">#REF!</definedName>
    <definedName name="_rcc1">#REF!</definedName>
    <definedName name="_rcc10" localSheetId="6">#REF!</definedName>
    <definedName name="_rcc10">#REF!</definedName>
    <definedName name="_rcc11" localSheetId="6">#REF!</definedName>
    <definedName name="_rcc11">#REF!</definedName>
    <definedName name="_rcc12" localSheetId="6">#REF!</definedName>
    <definedName name="_rcc12">#REF!</definedName>
    <definedName name="_rcc13" localSheetId="6">#REF!</definedName>
    <definedName name="_rcc13">#REF!</definedName>
    <definedName name="_rcc14" localSheetId="6">#REF!</definedName>
    <definedName name="_rcc14">#REF!</definedName>
    <definedName name="_rcc15" localSheetId="6">#REF!</definedName>
    <definedName name="_rcc15">#REF!</definedName>
    <definedName name="_rcc16" localSheetId="6">#REF!</definedName>
    <definedName name="_rcc16">#REF!</definedName>
    <definedName name="_rcc17" localSheetId="6">#REF!</definedName>
    <definedName name="_rcc17">#REF!</definedName>
    <definedName name="_rcc18" localSheetId="6">#REF!</definedName>
    <definedName name="_rcc18">#REF!</definedName>
    <definedName name="_rcc19" localSheetId="6">#REF!</definedName>
    <definedName name="_rcc19">#REF!</definedName>
    <definedName name="_rcc2" localSheetId="6">#REF!</definedName>
    <definedName name="_rcc2">#REF!</definedName>
    <definedName name="_rcc20" localSheetId="6">#REF!</definedName>
    <definedName name="_rcc20">#REF!</definedName>
    <definedName name="_rcc21" localSheetId="6">#REF!</definedName>
    <definedName name="_rcc21">#REF!</definedName>
    <definedName name="_rcc22" localSheetId="6">#REF!</definedName>
    <definedName name="_rcc22">#REF!</definedName>
    <definedName name="_rcc23" localSheetId="6">#REF!</definedName>
    <definedName name="_rcc23">#REF!</definedName>
    <definedName name="_rcc24" localSheetId="6">#REF!</definedName>
    <definedName name="_rcc24">#REF!</definedName>
    <definedName name="_rcc25" localSheetId="6">#REF!</definedName>
    <definedName name="_rcc25">#REF!</definedName>
    <definedName name="_rcc26" localSheetId="6">#REF!</definedName>
    <definedName name="_rcc26">#REF!</definedName>
    <definedName name="_rcc27" localSheetId="6">#REF!</definedName>
    <definedName name="_rcc27">#REF!</definedName>
    <definedName name="_rcc28" localSheetId="6">#REF!</definedName>
    <definedName name="_rcc28">#REF!</definedName>
    <definedName name="_rcc29" localSheetId="6">#REF!</definedName>
    <definedName name="_rcc29">#REF!</definedName>
    <definedName name="_rcc3" localSheetId="6">#REF!</definedName>
    <definedName name="_rcc3">#REF!</definedName>
    <definedName name="_rcc4" localSheetId="6">#REF!</definedName>
    <definedName name="_rcc4">#REF!</definedName>
    <definedName name="_rcc5" localSheetId="6">#REF!</definedName>
    <definedName name="_rcc5">#REF!</definedName>
    <definedName name="_rcc6" localSheetId="6">#REF!</definedName>
    <definedName name="_rcc6">#REF!</definedName>
    <definedName name="_rcc7" localSheetId="6">#REF!</definedName>
    <definedName name="_rcc7">#REF!</definedName>
    <definedName name="_rcc8" localSheetId="6">#REF!</definedName>
    <definedName name="_rcc8">#REF!</definedName>
    <definedName name="_rcc9" localSheetId="6">#REF!</definedName>
    <definedName name="_rcc9">#REF!</definedName>
    <definedName name="_Re1" localSheetId="6">#REF!</definedName>
    <definedName name="_Re1">#REF!</definedName>
    <definedName name="_Regression_Out" localSheetId="0" hidden="1">#REF!</definedName>
    <definedName name="_Regression_Out" localSheetId="6" hidden="1">#REF!</definedName>
    <definedName name="_Regression_Out" hidden="1">#REF!</definedName>
    <definedName name="_Regression_X" localSheetId="0" hidden="1">#REF!</definedName>
    <definedName name="_Regression_X" localSheetId="6" hidden="1">#REF!</definedName>
    <definedName name="_Regression_X" hidden="1">#REF!</definedName>
    <definedName name="_Regression_Y" localSheetId="0" hidden="1">#REF!</definedName>
    <definedName name="_Regression_Y" localSheetId="6" hidden="1">#REF!</definedName>
    <definedName name="_Regression_Y" hidden="1">#REF!</definedName>
    <definedName name="_rim4" localSheetId="7">#REF!</definedName>
    <definedName name="_rim4" localSheetId="10">#REF!</definedName>
    <definedName name="_Rs1" localSheetId="6">#REF!</definedName>
    <definedName name="_Rs1">#REF!</definedName>
    <definedName name="_S3" localSheetId="6">#REF!</definedName>
    <definedName name="_S3">#REF!</definedName>
    <definedName name="_SH1" localSheetId="6">#REF!</definedName>
    <definedName name="_SH1">#REF!</definedName>
    <definedName name="_SH2" localSheetId="6">#REF!</definedName>
    <definedName name="_SH2">#REF!</definedName>
    <definedName name="_SH3" localSheetId="6">#REF!</definedName>
    <definedName name="_SH3">#REF!</definedName>
    <definedName name="_SH4" localSheetId="6">#REF!</definedName>
    <definedName name="_SH4">#REF!</definedName>
    <definedName name="_SH5" localSheetId="6">#REF!</definedName>
    <definedName name="_SH5">#REF!</definedName>
    <definedName name="_Sort" localSheetId="7" hidden="1">#REF!</definedName>
    <definedName name="_Sort" localSheetId="10" hidden="1">#REF!</definedName>
    <definedName name="_te1" localSheetId="6">#REF!</definedName>
    <definedName name="_te1">#REF!</definedName>
    <definedName name="_tea1" localSheetId="7">#REF!</definedName>
    <definedName name="_tea1" localSheetId="10">#REF!</definedName>
    <definedName name="_tf1">[2]Intro!$J$140</definedName>
    <definedName name="_tf2">[2]Intro!$J$142</definedName>
    <definedName name="_tf3">[2]Intro!$J$148</definedName>
    <definedName name="_tf4">[2]Intro!$J$150</definedName>
    <definedName name="_tfd1">[2]Intro!$L$141</definedName>
    <definedName name="_tfd2">[2]Intro!$L$143</definedName>
    <definedName name="_tfd3">[2]Intro!$L$147</definedName>
    <definedName name="_tfd4">[2]Intro!$L$149</definedName>
    <definedName name="_TP1">[6]TP1!$A$177:$AU$212</definedName>
    <definedName name="_tr1">[2]Intro!$C$140</definedName>
    <definedName name="_tr1800" localSheetId="6">#REF!</definedName>
    <definedName name="_tr1800">#REF!</definedName>
    <definedName name="_tr2">[2]Intro!$C$142</definedName>
    <definedName name="_tr3">[2]Intro!$C$150</definedName>
    <definedName name="_tr6001" localSheetId="6">#REF!</definedName>
    <definedName name="_tr6001">#REF!</definedName>
    <definedName name="_tr900" localSheetId="6">#REF!</definedName>
    <definedName name="_tr900">#REF!</definedName>
    <definedName name="_trd1">[2]Intro!$B$140</definedName>
    <definedName name="_trd2">[2]Intro!$B$142</definedName>
    <definedName name="_trd3">[2]Intro!$B$148</definedName>
    <definedName name="_V1">[18]Voucher!$B$1</definedName>
    <definedName name="_V2">[18]Voucher!$R$1</definedName>
    <definedName name="_x1" localSheetId="6">#REF!</definedName>
    <definedName name="_x1">#REF!</definedName>
    <definedName name="a" localSheetId="6">#REF!</definedName>
    <definedName name="a" localSheetId="7">#REF!</definedName>
    <definedName name="a" localSheetId="10">#REF!</definedName>
    <definedName name="a">#REF!</definedName>
    <definedName name="a___0" localSheetId="6">#REF!</definedName>
    <definedName name="a___0">#REF!</definedName>
    <definedName name="a___13" localSheetId="6">#REF!</definedName>
    <definedName name="a___13">#REF!</definedName>
    <definedName name="A_7.1">#REF!</definedName>
    <definedName name="A_F">'[19](a)(F)Wide 2L to 4L(c)'!$M$95</definedName>
    <definedName name="A_R">'[19](a)(R)Wide 2L to 4L(c)'!$M$85</definedName>
    <definedName name="A0" localSheetId="6">#REF!</definedName>
    <definedName name="A0">#REF!</definedName>
    <definedName name="A1_" localSheetId="6">#REF!</definedName>
    <definedName name="A1_" localSheetId="7">#REF!</definedName>
    <definedName name="A1_" localSheetId="10">#REF!</definedName>
    <definedName name="A1_">#REF!</definedName>
    <definedName name="A1____0" localSheetId="6">#REF!</definedName>
    <definedName name="A1____0">#REF!</definedName>
    <definedName name="A1____13" localSheetId="6">#REF!</definedName>
    <definedName name="A1____13">#REF!</definedName>
    <definedName name="A10_" localSheetId="6">#REF!</definedName>
    <definedName name="A10_" localSheetId="7">#REF!</definedName>
    <definedName name="A10_" localSheetId="10">#REF!</definedName>
    <definedName name="A10_">#REF!</definedName>
    <definedName name="A10____0" localSheetId="6">#REF!</definedName>
    <definedName name="A10____0">#REF!</definedName>
    <definedName name="A10____13" localSheetId="6">#REF!</definedName>
    <definedName name="A10____13">#REF!</definedName>
    <definedName name="A13_" localSheetId="6">#REF!</definedName>
    <definedName name="A13_" localSheetId="7">#REF!</definedName>
    <definedName name="A13_" localSheetId="10">#REF!</definedName>
    <definedName name="A13_">#REF!</definedName>
    <definedName name="A13____0" localSheetId="6">#REF!</definedName>
    <definedName name="A13____0">#REF!</definedName>
    <definedName name="A13____13" localSheetId="6">#REF!</definedName>
    <definedName name="A13____13">#REF!</definedName>
    <definedName name="A184..197" localSheetId="6">#REF!</definedName>
    <definedName name="A184..197">#REF!</definedName>
    <definedName name="A2_" localSheetId="6">#REF!</definedName>
    <definedName name="A2_" localSheetId="7">#REF!</definedName>
    <definedName name="A2_" localSheetId="10">#REF!</definedName>
    <definedName name="A2_">#REF!</definedName>
    <definedName name="A2____0" localSheetId="6">#REF!</definedName>
    <definedName name="A2____0">#REF!</definedName>
    <definedName name="A2____13" localSheetId="6">#REF!</definedName>
    <definedName name="A2____13">#REF!</definedName>
    <definedName name="A3_" localSheetId="6">#REF!</definedName>
    <definedName name="A3_" localSheetId="7">#REF!</definedName>
    <definedName name="A3_" localSheetId="10">#REF!</definedName>
    <definedName name="A3_">#REF!</definedName>
    <definedName name="A3____0" localSheetId="6">#REF!</definedName>
    <definedName name="A3____0">#REF!</definedName>
    <definedName name="A3____13" localSheetId="6">#REF!</definedName>
    <definedName name="A3____13">#REF!</definedName>
    <definedName name="A4_" localSheetId="6">#REF!</definedName>
    <definedName name="A4_" localSheetId="7">#REF!</definedName>
    <definedName name="A4_" localSheetId="10">#REF!</definedName>
    <definedName name="A4_">#REF!</definedName>
    <definedName name="A4____0" localSheetId="6">#REF!</definedName>
    <definedName name="A4____0">#REF!</definedName>
    <definedName name="A4____13" localSheetId="6">#REF!</definedName>
    <definedName name="A4____13">#REF!</definedName>
    <definedName name="A5_" localSheetId="6">#REF!</definedName>
    <definedName name="A5_" localSheetId="7">#REF!</definedName>
    <definedName name="A5_" localSheetId="10">#REF!</definedName>
    <definedName name="A5_">#REF!</definedName>
    <definedName name="A5____0" localSheetId="6">#REF!</definedName>
    <definedName name="A5____0">#REF!</definedName>
    <definedName name="A5____13" localSheetId="6">#REF!</definedName>
    <definedName name="A5____13">#REF!</definedName>
    <definedName name="A6_" localSheetId="6">#REF!</definedName>
    <definedName name="A6_" localSheetId="7">#REF!</definedName>
    <definedName name="A6_" localSheetId="10">#REF!</definedName>
    <definedName name="A6_">#REF!</definedName>
    <definedName name="A6____0" localSheetId="6">#REF!</definedName>
    <definedName name="A6____0">#REF!</definedName>
    <definedName name="A6____13" localSheetId="6">#REF!</definedName>
    <definedName name="A6____13">#REF!</definedName>
    <definedName name="A7_" localSheetId="6">#REF!</definedName>
    <definedName name="A7_" localSheetId="7">#REF!</definedName>
    <definedName name="A7_" localSheetId="10">#REF!</definedName>
    <definedName name="A7_">#REF!</definedName>
    <definedName name="A7____0" localSheetId="6">#REF!</definedName>
    <definedName name="A7____0">#REF!</definedName>
    <definedName name="A7____13" localSheetId="6">#REF!</definedName>
    <definedName name="A7____13">#REF!</definedName>
    <definedName name="A8_" localSheetId="6">#REF!</definedName>
    <definedName name="A8_" localSheetId="7">#REF!</definedName>
    <definedName name="A8_" localSheetId="10">#REF!</definedName>
    <definedName name="A8_">#REF!</definedName>
    <definedName name="A8____0" localSheetId="6">#REF!</definedName>
    <definedName name="A8____0">#REF!</definedName>
    <definedName name="A8____13" localSheetId="6">#REF!</definedName>
    <definedName name="A8____13">#REF!</definedName>
    <definedName name="A9_" localSheetId="6">#REF!</definedName>
    <definedName name="A9_" localSheetId="7">#REF!</definedName>
    <definedName name="A9_" localSheetId="10">#REF!</definedName>
    <definedName name="A9_">#REF!</definedName>
    <definedName name="A9____0" localSheetId="6">#REF!</definedName>
    <definedName name="A9____0">#REF!</definedName>
    <definedName name="A9____13" localSheetId="6">#REF!</definedName>
    <definedName name="A9____13">#REF!</definedName>
    <definedName name="aa" localSheetId="0">#REF!</definedName>
    <definedName name="aa" localSheetId="6">#REF!</definedName>
    <definedName name="aa" localSheetId="7">#REF!</definedName>
    <definedName name="aa" localSheetId="10">#REF!</definedName>
    <definedName name="aa">#REF!</definedName>
    <definedName name="aaa">#REF!</definedName>
    <definedName name="AAAA" hidden="1">{"form-D1",#N/A,FALSE,"FORM-D1";"form-D1_amt",#N/A,FALSE,"FORM-D1"}</definedName>
    <definedName name="AAAA_1" hidden="1">{"form-D1",#N/A,FALSE,"FORM-D1";"form-D1_amt",#N/A,FALSE,"FORM-D1"}</definedName>
    <definedName name="AAAAAAAAA" localSheetId="7">#REF!</definedName>
    <definedName name="AAAAAAAAA" localSheetId="10">#REF!</definedName>
    <definedName name="aab" hidden="1">{"form-D1",#N/A,FALSE,"FORM-D1";"form-D1_amt",#N/A,FALSE,"FORM-D1"}</definedName>
    <definedName name="aai" localSheetId="7">#REF!</definedName>
    <definedName name="aai" localSheetId="10">#REF!</definedName>
    <definedName name="aasas" localSheetId="6">#REF!</definedName>
    <definedName name="aasas">#REF!</definedName>
    <definedName name="aAXX1" localSheetId="6">#REF!</definedName>
    <definedName name="aAXX1">#REF!</definedName>
    <definedName name="ab" localSheetId="7">#REF!</definedName>
    <definedName name="ab" localSheetId="10">#REF!</definedName>
    <definedName name="AB">'[20]Back_Cal_for OMC'!$A$15:$B$40</definedName>
    <definedName name="ABC">'[20]Back_Cal_for OMC'!$D$15:$E$18</definedName>
    <definedName name="ABCD">'[20]Back_Cal_for OMC'!$A$42:$B$45</definedName>
    <definedName name="Abs_Road">[21]Abs_Road!$P$5:$X$63</definedName>
    <definedName name="ABSTRACT" localSheetId="6">#REF!</definedName>
    <definedName name="ABSTRACT">#REF!</definedName>
    <definedName name="Ac" localSheetId="6">#REF!</definedName>
    <definedName name="Ac">#REF!</definedName>
    <definedName name="AccessDatabase" hidden="1">"D:\Planning &amp; QS\Planning\Progress Reports\Daily Progress Report\Physical Progress.mdb"</definedName>
    <definedName name="AcctName" localSheetId="7">#REF!</definedName>
    <definedName name="AcctName" localSheetId="10">#REF!</definedName>
    <definedName name="AcctPrio" localSheetId="7">#REF!</definedName>
    <definedName name="AcctPrio" localSheetId="10">#REF!</definedName>
    <definedName name="AcctPrio_Text" localSheetId="7">#REF!</definedName>
    <definedName name="AcctPrio_Text" localSheetId="10">#REF!</definedName>
    <definedName name="Additionalphoto" localSheetId="6">#REF!</definedName>
    <definedName name="Additionalphoto">#REF!</definedName>
    <definedName name="ADDMAST">#N/A</definedName>
    <definedName name="ADFFG" localSheetId="6">#REF!</definedName>
    <definedName name="ADFFG">#REF!</definedName>
    <definedName name="ADFGFG" localSheetId="6">#REF!</definedName>
    <definedName name="ADFGFG">#REF!</definedName>
    <definedName name="adsbjdkshd" localSheetId="7">#REF!</definedName>
    <definedName name="adsbjdkshd" localSheetId="10">#REF!</definedName>
    <definedName name="ADUMP">'[22]Cost of O &amp; O'!$F$13</definedName>
    <definedName name="AEA">[23]ANALYSIS!$C$18</definedName>
    <definedName name="afdad" hidden="1">{"form-D1",#N/A,FALSE,"FORM-D1";"form-D1_amt",#N/A,FALSE,"FORM-D1"}</definedName>
    <definedName name="Ag" localSheetId="6">#REF!</definedName>
    <definedName name="Ag">#REF!</definedName>
    <definedName name="Ag___0" localSheetId="6">#REF!</definedName>
    <definedName name="Ag___0">#REF!</definedName>
    <definedName name="Ag___13" localSheetId="6">#REF!</definedName>
    <definedName name="Ag___13">#REF!</definedName>
    <definedName name="AggregateBaseCourse" localSheetId="6">#REF!</definedName>
    <definedName name="AggregateBaseCourse">#REF!</definedName>
    <definedName name="Aheadsign" localSheetId="6">#REF!</definedName>
    <definedName name="Aheadsign">#REF!</definedName>
    <definedName name="Air_compressor">'[24]Machinery-final'!$H$5</definedName>
    <definedName name="AKGOH" localSheetId="7">#REF!</definedName>
    <definedName name="AKGOH" localSheetId="10">#REF!</definedName>
    <definedName name="Aluminium_Work" localSheetId="7">#REF!</definedName>
    <definedName name="Aluminium_Work" localSheetId="10">#REF!</definedName>
    <definedName name="Alw" localSheetId="6">#REF!</definedName>
    <definedName name="Alw">#REF!</definedName>
    <definedName name="Analysis" localSheetId="6">#REF!</definedName>
    <definedName name="Analysis" localSheetId="7">#REF!</definedName>
    <definedName name="Analysis" localSheetId="10">#REF!</definedName>
    <definedName name="Analysis" localSheetId="4">#REF!</definedName>
    <definedName name="Analysis">#REF!</definedName>
    <definedName name="anscount" hidden="1">1</definedName>
    <definedName name="anscount1" hidden="1">1</definedName>
    <definedName name="anscount11" hidden="1">3</definedName>
    <definedName name="ap" localSheetId="7">#REF!</definedName>
    <definedName name="ap" localSheetId="10">#REF!</definedName>
    <definedName name="approach" localSheetId="6">#REF!</definedName>
    <definedName name="approach">#REF!</definedName>
    <definedName name="APR" hidden="1">{"form-D1",#N/A,FALSE,"FORM-D1";"form-D1_amt",#N/A,FALSE,"FORM-D1"}</definedName>
    <definedName name="APR_1" hidden="1">{"form-D1",#N/A,FALSE,"FORM-D1";"form-D1_amt",#N/A,FALSE,"FORM-D1"}</definedName>
    <definedName name="APRIL" localSheetId="7">#REF!</definedName>
    <definedName name="APRIL" localSheetId="10">#REF!</definedName>
    <definedName name="april_qty" localSheetId="6">#REF!</definedName>
    <definedName name="april_qty" localSheetId="7">#REF!</definedName>
    <definedName name="april_qty" localSheetId="10">#REF!</definedName>
    <definedName name="april_qty">#REF!</definedName>
    <definedName name="apronarea" localSheetId="6">#REF!</definedName>
    <definedName name="apronarea">#REF!</definedName>
    <definedName name="aprond" localSheetId="6">#REF!</definedName>
    <definedName name="aprond">#REF!</definedName>
    <definedName name="aq">#REF!</definedName>
    <definedName name="area">'[25]Bus Ways'!$G$9</definedName>
    <definedName name="AreaofBusbay" localSheetId="6">#REF!</definedName>
    <definedName name="AreaofBusbay">#REF!</definedName>
    <definedName name="asdfgh" localSheetId="7">#REF!</definedName>
    <definedName name="asdfgh" localSheetId="10">#REF!</definedName>
    <definedName name="ASFFFF" localSheetId="6">#REF!</definedName>
    <definedName name="ASFFFF">#REF!</definedName>
    <definedName name="ASHOKA" localSheetId="6">#REF!</definedName>
    <definedName name="ASHOKA">#REF!</definedName>
    <definedName name="asi" localSheetId="7">#REF!</definedName>
    <definedName name="asi" localSheetId="10">#REF!</definedName>
    <definedName name="AsphalticBaseCourse" localSheetId="6">#REF!</definedName>
    <definedName name="AsphalticBaseCourse">#REF!</definedName>
    <definedName name="AVIBRA">'[22]Cost of O &amp; O'!$F$8</definedName>
    <definedName name="B" localSheetId="6">#REF!</definedName>
    <definedName name="B" localSheetId="7">#REF!</definedName>
    <definedName name="B" localSheetId="10">#REF!</definedName>
    <definedName name="B">#REF!</definedName>
    <definedName name="B___0" localSheetId="6">#REF!</definedName>
    <definedName name="B___0">#REF!</definedName>
    <definedName name="B___13" localSheetId="6">#REF!</definedName>
    <definedName name="B___13">#REF!</definedName>
    <definedName name="B_F">'[19](b)(f)Wide 2L to 4L(E)'!$M$115</definedName>
    <definedName name="B_R">'[19](b)(R)Wide 2L to 4L(E)'!$M$128</definedName>
    <definedName name="b1x" localSheetId="6">#REF!</definedName>
    <definedName name="b1x">#REF!</definedName>
    <definedName name="b2x" localSheetId="6">#REF!</definedName>
    <definedName name="b2x">#REF!</definedName>
    <definedName name="backfiling" localSheetId="6">#REF!</definedName>
    <definedName name="backfiling">#REF!</definedName>
    <definedName name="backfilling" localSheetId="6">#REF!</definedName>
    <definedName name="backfilling">#REF!</definedName>
    <definedName name="baicstr" localSheetId="7">#REF!</definedName>
    <definedName name="baicstr" localSheetId="10">#REF!</definedName>
    <definedName name="ballies">'[5]Material '!$G$31</definedName>
    <definedName name="band" localSheetId="6">#REF!</definedName>
    <definedName name="band">#REF!</definedName>
    <definedName name="BARBED" localSheetId="6">#REF!</definedName>
    <definedName name="BARBED">#REF!</definedName>
    <definedName name="Barbedwire" localSheetId="6">#REF!</definedName>
    <definedName name="Barbedwire">#REF!</definedName>
    <definedName name="barricading" localSheetId="6">#REF!</definedName>
    <definedName name="barricading">#REF!</definedName>
    <definedName name="barrier" localSheetId="6">#REF!</definedName>
    <definedName name="barrier">#REF!</definedName>
    <definedName name="Basecamp" localSheetId="6">#REF!</definedName>
    <definedName name="Basecamp">#REF!</definedName>
    <definedName name="basf" localSheetId="7">#REF!</definedName>
    <definedName name="basf" localSheetId="10">#REF!</definedName>
    <definedName name="basi" localSheetId="7">#REF!</definedName>
    <definedName name="basi" localSheetId="10">#REF!</definedName>
    <definedName name="Basic" localSheetId="7">#REF!</definedName>
    <definedName name="Basic" localSheetId="10">#REF!</definedName>
    <definedName name="Basic_amount" localSheetId="7">#REF!</definedName>
    <definedName name="Basic_amount" localSheetId="10">#REF!</definedName>
    <definedName name="Basic_Tower_A" localSheetId="7">#REF!</definedName>
    <definedName name="Basic_Tower_A" localSheetId="10">#REF!</definedName>
    <definedName name="Basic5fini" localSheetId="7">#REF!</definedName>
    <definedName name="Basic5fini" localSheetId="10">#REF!</definedName>
    <definedName name="Basic5str" localSheetId="7">#REF!</definedName>
    <definedName name="Basic5str" localSheetId="10">#REF!</definedName>
    <definedName name="Basic6fini" localSheetId="7">#REF!</definedName>
    <definedName name="Basic6fini" localSheetId="10">#REF!</definedName>
    <definedName name="Basic6str" localSheetId="7">#REF!</definedName>
    <definedName name="Basic6str" localSheetId="10">#REF!</definedName>
    <definedName name="BasicC" localSheetId="7">#REF!</definedName>
    <definedName name="BasicC" localSheetId="10">#REF!</definedName>
    <definedName name="basicfin" localSheetId="7">#REF!</definedName>
    <definedName name="basicfin" localSheetId="10">#REF!</definedName>
    <definedName name="Basicoverall" localSheetId="7">#REF!</definedName>
    <definedName name="Basicoverall" localSheetId="10">#REF!</definedName>
    <definedName name="basistr" localSheetId="7">#REF!</definedName>
    <definedName name="basistr" localSheetId="10">#REF!</definedName>
    <definedName name="batching_20cum">'[24]Machinery-final'!$H$7</definedName>
    <definedName name="batchmix_175cum">'[24]Machinery-final'!$H$10</definedName>
    <definedName name="bbbb">[26]COST!$A$1:$G$52</definedName>
    <definedName name="bc_bitumen">[24]Bituminous!$M$241</definedName>
    <definedName name="bedding">[24]Culverts!$K$712</definedName>
    <definedName name="beta" localSheetId="6">#REF!</definedName>
    <definedName name="beta">#REF!</definedName>
    <definedName name="Bhub_By_f">'[19]Bhub Bypass(F)'!$M$117</definedName>
    <definedName name="BHUB_BY_R">'[19]Bhub Bypass(R)'!$M$130</definedName>
    <definedName name="BidClass" localSheetId="7">#REF!</definedName>
    <definedName name="BidClass" localSheetId="10">#REF!</definedName>
    <definedName name="BidClass_Text" localSheetId="7">#REF!</definedName>
    <definedName name="BidClass_Text" localSheetId="10">#REF!</definedName>
    <definedName name="BillingFreq" localSheetId="7">#REF!</definedName>
    <definedName name="BillingFreq" localSheetId="10">#REF!</definedName>
    <definedName name="BillingTiming" localSheetId="7">#REF!</definedName>
    <definedName name="BillingTiming" localSheetId="10">#REF!</definedName>
    <definedName name="bit6070m" localSheetId="6">#REF!</definedName>
    <definedName name="bit6070m" localSheetId="4">#REF!</definedName>
    <definedName name="bit6070m">#REF!</definedName>
    <definedName name="bitumen" localSheetId="6">#REF!</definedName>
    <definedName name="bitumen">#REF!</definedName>
    <definedName name="bitumen_boiler">'[24]Machinery-final'!$H$11</definedName>
    <definedName name="bitumen_pressure_distributor">'[27]Machinery-final'!$H$12</definedName>
    <definedName name="Bituminous" localSheetId="6">#REF!</definedName>
    <definedName name="Bituminous">#REF!</definedName>
    <definedName name="Blacksmith" localSheetId="6">#REF!</definedName>
    <definedName name="Blacksmith">#REF!</definedName>
    <definedName name="blacksmithandwelder" localSheetId="6">#REF!</definedName>
    <definedName name="blacksmithandwelder">#REF!</definedName>
    <definedName name="blacksmtdrillerI">[28]LabourRates!$D$16</definedName>
    <definedName name="blasterI">[28]LabourRates!$D$17</definedName>
    <definedName name="BlkS">[4]Basicrates!$D$145</definedName>
    <definedName name="BM" localSheetId="6">#REF!</definedName>
    <definedName name="BM">#REF!</definedName>
    <definedName name="BMP_55cum">'[24]Machinery-final'!$H$9</definedName>
    <definedName name="bol" localSheetId="6">#REF!</definedName>
    <definedName name="bol">#REF!</definedName>
    <definedName name="boml" localSheetId="6">#REF!</definedName>
    <definedName name="boml">#REF!</definedName>
    <definedName name="bondstone">'[5]Material '!$G$40</definedName>
    <definedName name="boq" localSheetId="0">#REF!</definedName>
    <definedName name="boq" localSheetId="6">#REF!</definedName>
    <definedName name="BOQ" localSheetId="7">#REF!</definedName>
    <definedName name="BOQ" localSheetId="10">#REF!</definedName>
    <definedName name="BOQ" localSheetId="4">#REF!</definedName>
    <definedName name="boq">#REF!</definedName>
    <definedName name="botl" localSheetId="6">#REF!</definedName>
    <definedName name="botl">#REF!</definedName>
    <definedName name="botn" localSheetId="6">#REF!</definedName>
    <definedName name="botn">#REF!</definedName>
    <definedName name="boudary" localSheetId="6">#REF!</definedName>
    <definedName name="boudary">#REF!</definedName>
    <definedName name="boulder" localSheetId="6">#REF!</definedName>
    <definedName name="boulder">#REF!</definedName>
    <definedName name="boundary" localSheetId="6">#REF!</definedName>
    <definedName name="boundary">#REF!</definedName>
    <definedName name="boundarystone" localSheetId="6">#REF!</definedName>
    <definedName name="boundarystone">#REF!</definedName>
    <definedName name="BOXCELL">[29]BOXCELL!$B$1:$B$17</definedName>
    <definedName name="BOXCULVERT">[29]BOXCULVERT!$B$1:$B$22</definedName>
    <definedName name="bp" localSheetId="7">#REF!</definedName>
    <definedName name="bp" localSheetId="10">#REF!</definedName>
    <definedName name="brick" localSheetId="6">#REF!</definedName>
    <definedName name="brick">#REF!</definedName>
    <definedName name="bridge" localSheetId="6">#REF!</definedName>
    <definedName name="bridge">#REF!</definedName>
    <definedName name="BrRccTotal" localSheetId="6">#REF!</definedName>
    <definedName name="BrRccTotal">#REF!</definedName>
    <definedName name="bs" localSheetId="6">#REF!</definedName>
    <definedName name="bs">#REF!</definedName>
    <definedName name="bua" localSheetId="6">#REF!</definedName>
    <definedName name="bua">#REF!</definedName>
    <definedName name="BUDDHA" localSheetId="6">#REF!</definedName>
    <definedName name="BUDDHA">#REF!</definedName>
    <definedName name="Building" localSheetId="6">#REF!</definedName>
    <definedName name="Building">#REF!</definedName>
    <definedName name="building___0">'[30]ANNEXURE-A'!$A$2</definedName>
    <definedName name="building___11">'[30]ANNEXURE-A'!$A$2</definedName>
    <definedName name="building___12">'[30]ANNEXURE-A'!$A$2</definedName>
    <definedName name="BuiltIn_Print_Area___0" localSheetId="6">#REF!</definedName>
    <definedName name="BuiltIn_Print_Area___0">#REF!</definedName>
    <definedName name="BuiltIn_Print_Titles___0">#N/A</definedName>
    <definedName name="Bus" localSheetId="6">#REF!</definedName>
    <definedName name="Bus">#REF!</definedName>
    <definedName name="BusbayMedian" localSheetId="6">#REF!</definedName>
    <definedName name="BusbayMedian">#REF!</definedName>
    <definedName name="Busbays" localSheetId="6">#REF!</definedName>
    <definedName name="Busbays">#REF!</definedName>
    <definedName name="Busstop" localSheetId="6">#REF!</definedName>
    <definedName name="Busstop">#REF!</definedName>
    <definedName name="BusType" localSheetId="7">#REF!</definedName>
    <definedName name="BusType" localSheetId="10">#REF!</definedName>
    <definedName name="BusType_Text" localSheetId="7">#REF!</definedName>
    <definedName name="BusType_Text" localSheetId="10">#REF!</definedName>
    <definedName name="Button_2">"Physical_Progress_Daily_Financial_List"</definedName>
    <definedName name="bwire" localSheetId="6">#REF!</definedName>
    <definedName name="bwire" localSheetId="4">#REF!</definedName>
    <definedName name="bwire">#REF!</definedName>
    <definedName name="Bx" localSheetId="6">#REF!</definedName>
    <definedName name="Bx">#REF!</definedName>
    <definedName name="Bx___0" localSheetId="6">#REF!</definedName>
    <definedName name="Bx___0">#REF!</definedName>
    <definedName name="Bx___13" localSheetId="6">#REF!</definedName>
    <definedName name="Bx___13">#REF!</definedName>
    <definedName name="C.C.Road">'[31]Gen Info'!$B$34:$B$57</definedName>
    <definedName name="C_">#N/A</definedName>
    <definedName name="C__1">#N/A</definedName>
    <definedName name="CA" localSheetId="6">#REF!</definedName>
    <definedName name="CA">#REF!</definedName>
    <definedName name="cab21.5tp" localSheetId="7">#REF!</definedName>
    <definedName name="cab21.5tp" localSheetId="10">#REF!</definedName>
    <definedName name="cab21s" localSheetId="7">#REF!</definedName>
    <definedName name="cab21s" localSheetId="10">#REF!</definedName>
    <definedName name="cab21us" localSheetId="7">#REF!</definedName>
    <definedName name="cab21us" localSheetId="10">#REF!</definedName>
    <definedName name="cab31s" localSheetId="7">#REF!</definedName>
    <definedName name="cab31s" localSheetId="10">#REF!</definedName>
    <definedName name="cab31us" localSheetId="7">#REF!</definedName>
    <definedName name="cab31us" localSheetId="10">#REF!</definedName>
    <definedName name="cab41s" localSheetId="7">#REF!</definedName>
    <definedName name="cab41s" localSheetId="10">#REF!</definedName>
    <definedName name="cab41us" localSheetId="7">#REF!</definedName>
    <definedName name="cab41us" localSheetId="10">#REF!</definedName>
    <definedName name="cabf" localSheetId="7">#REF!</definedName>
    <definedName name="cabf" localSheetId="10">#REF!</definedName>
    <definedName name="CABLE" localSheetId="7">#REF!</definedName>
    <definedName name="CABLE" localSheetId="10">#REF!</definedName>
    <definedName name="CALf" localSheetId="7">#REF!</definedName>
    <definedName name="CALf" localSheetId="10">#REF!</definedName>
    <definedName name="canteen" localSheetId="7">#REF!</definedName>
    <definedName name="canteen" localSheetId="10">#REF!</definedName>
    <definedName name="cantilever" localSheetId="6">#REF!</definedName>
    <definedName name="cantilever">#REF!</definedName>
    <definedName name="CAPAPR" localSheetId="6">#REF!</definedName>
    <definedName name="CAPAPR" localSheetId="7">Sheet2!#REF!</definedName>
    <definedName name="CAPAPR" localSheetId="10">Sheet2!#REF!</definedName>
    <definedName name="CAPAPR" localSheetId="4">#REF!</definedName>
    <definedName name="CAPAPR">#REF!</definedName>
    <definedName name="CAPAUG" localSheetId="6">#REF!</definedName>
    <definedName name="CAPAUG" localSheetId="7">Sheet2!#REF!</definedName>
    <definedName name="CAPAUG" localSheetId="10">Sheet2!#REF!</definedName>
    <definedName name="CAPAUG" localSheetId="4">#REF!</definedName>
    <definedName name="CAPAUG">#REF!</definedName>
    <definedName name="CAPDEC" localSheetId="6">#REF!</definedName>
    <definedName name="CAPDEC" localSheetId="7">Sheet2!#REF!</definedName>
    <definedName name="CAPDEC" localSheetId="10">Sheet2!#REF!</definedName>
    <definedName name="CAPDEC" localSheetId="4">#REF!</definedName>
    <definedName name="CAPDEC">#REF!</definedName>
    <definedName name="CAPFEB" localSheetId="6">#REF!</definedName>
    <definedName name="CAPFEB" localSheetId="7">Sheet2!#REF!</definedName>
    <definedName name="CAPFEB" localSheetId="10">Sheet2!#REF!</definedName>
    <definedName name="CAPFEB" localSheetId="4">#REF!</definedName>
    <definedName name="CAPFEB">#REF!</definedName>
    <definedName name="CAPJAN" localSheetId="6">#REF!</definedName>
    <definedName name="CAPJAN" localSheetId="7">Sheet2!#REF!</definedName>
    <definedName name="CAPJAN" localSheetId="10">Sheet2!#REF!</definedName>
    <definedName name="CAPJAN" localSheetId="4">#REF!</definedName>
    <definedName name="CAPJAN">#REF!</definedName>
    <definedName name="CAPJUL" localSheetId="6">#REF!</definedName>
    <definedName name="CAPJUL" localSheetId="7">Sheet2!#REF!</definedName>
    <definedName name="CAPJUL" localSheetId="10">Sheet2!#REF!</definedName>
    <definedName name="CAPJUL" localSheetId="4">#REF!</definedName>
    <definedName name="CAPJUL">#REF!</definedName>
    <definedName name="CAPJUN" localSheetId="6">#REF!</definedName>
    <definedName name="CAPJUN" localSheetId="7">Sheet2!#REF!</definedName>
    <definedName name="CAPJUN" localSheetId="10">Sheet2!#REF!</definedName>
    <definedName name="CAPJUN" localSheetId="4">#REF!</definedName>
    <definedName name="CAPJUN">#REF!</definedName>
    <definedName name="CAPMAR" localSheetId="6">#REF!</definedName>
    <definedName name="CAPMAR" localSheetId="7">Sheet2!#REF!</definedName>
    <definedName name="CAPMAR" localSheetId="10">Sheet2!#REF!</definedName>
    <definedName name="CAPMAR" localSheetId="4">#REF!</definedName>
    <definedName name="CAPMAR">#REF!</definedName>
    <definedName name="CAPMAY" localSheetId="6">#REF!</definedName>
    <definedName name="CAPMAY" localSheetId="7">Sheet2!#REF!</definedName>
    <definedName name="CAPMAY" localSheetId="10">Sheet2!#REF!</definedName>
    <definedName name="CAPMAY" localSheetId="4">#REF!</definedName>
    <definedName name="CAPMAY">#REF!</definedName>
    <definedName name="CAPNOV" localSheetId="6">#REF!</definedName>
    <definedName name="CAPNOV" localSheetId="7">Sheet2!#REF!</definedName>
    <definedName name="CAPNOV" localSheetId="10">Sheet2!#REF!</definedName>
    <definedName name="CAPNOV" localSheetId="4">#REF!</definedName>
    <definedName name="CAPNOV">#REF!</definedName>
    <definedName name="CAPOCT" localSheetId="6">#REF!</definedName>
    <definedName name="CAPOCT" localSheetId="7">Sheet2!#REF!</definedName>
    <definedName name="CAPOCT" localSheetId="10">Sheet2!#REF!</definedName>
    <definedName name="CAPOCT" localSheetId="4">#REF!</definedName>
    <definedName name="CAPOCT">#REF!</definedName>
    <definedName name="CAPSEP" localSheetId="6">#REF!</definedName>
    <definedName name="CAPSEP" localSheetId="7">Sheet2!#REF!</definedName>
    <definedName name="CAPSEP" localSheetId="10">Sheet2!#REF!</definedName>
    <definedName name="CAPSEP" localSheetId="4">#REF!</definedName>
    <definedName name="CAPSEP">#REF!</definedName>
    <definedName name="car" localSheetId="6">#REF!</definedName>
    <definedName name="car">#REF!</definedName>
    <definedName name="carah" localSheetId="6">#REF!</definedName>
    <definedName name="carah">#REF!</definedName>
    <definedName name="carpentI">[28]LabourRates!$D$11</definedName>
    <definedName name="carpet" localSheetId="6">#REF!</definedName>
    <definedName name="carpet">#REF!</definedName>
    <definedName name="carpet___0" localSheetId="6">#REF!</definedName>
    <definedName name="carpet___0">#REF!</definedName>
    <definedName name="carpet___11" localSheetId="6">#REF!</definedName>
    <definedName name="carpet___11">#REF!</definedName>
    <definedName name="carpet___12" localSheetId="6">#REF!</definedName>
    <definedName name="carpet___12">#REF!</definedName>
    <definedName name="cascrente" localSheetId="7">#REF!</definedName>
    <definedName name="cascrente" localSheetId="10">#REF!</definedName>
    <definedName name="cascrente">#REF!</definedName>
    <definedName name="cassete" localSheetId="6">#REF!</definedName>
    <definedName name="cassete">#REF!</definedName>
    <definedName name="catch_m15" localSheetId="6">#REF!</definedName>
    <definedName name="catch_m15">#REF!</definedName>
    <definedName name="catchpit" localSheetId="6">#REF!</definedName>
    <definedName name="catchpit">#REF!</definedName>
    <definedName name="catchpit1" localSheetId="6">#REF!</definedName>
    <definedName name="catchpit1">#REF!</definedName>
    <definedName name="catchpit3" localSheetId="6">#REF!</definedName>
    <definedName name="catchpit3">#REF!</definedName>
    <definedName name="CatEyes" localSheetId="6">#REF!</definedName>
    <definedName name="CatEyes">#REF!</definedName>
    <definedName name="cathcpit2" localSheetId="6">#REF!</definedName>
    <definedName name="cathcpit2">#REF!</definedName>
    <definedName name="cbecc" localSheetId="7">#REF!</definedName>
    <definedName name="cbecc" localSheetId="10">#REF!</definedName>
    <definedName name="cbwt" localSheetId="7">#REF!</definedName>
    <definedName name="cbwt" localSheetId="10">#REF!</definedName>
    <definedName name="cbwtt" localSheetId="7">#REF!</definedName>
    <definedName name="cbwtt" localSheetId="10">#REF!</definedName>
    <definedName name="cbxsa" localSheetId="7">#REF!</definedName>
    <definedName name="cbxsa" localSheetId="10">#REF!</definedName>
    <definedName name="cccc" localSheetId="4">[26]COST!$A$1:$G$52</definedName>
    <definedName name="CCCC">[32]Inventory!$AF$11</definedName>
    <definedName name="ccpicw" localSheetId="7">#REF!</definedName>
    <definedName name="ccpicw" localSheetId="10">#REF!</definedName>
    <definedName name="CD">[33]CD!$C$4:$J$54</definedName>
    <definedName name="CD_5">[34]CD!$C$4:$J$54</definedName>
    <definedName name="CD_6">[33]CD!$C$4:$J$54</definedName>
    <definedName name="CD_8">[33]CD!$C$4:$J$54</definedName>
    <definedName name="CD_9">[33]CD!$C$4:$J$54</definedName>
    <definedName name="CD_All_No">[33]CD_All_No_!$B$9:$N$26</definedName>
    <definedName name="CD_All_No_5">[34]CD_All_No_!$B$9:$N$26</definedName>
    <definedName name="CD_All_No_6">[33]CD_All_No_!$B$9:$N$26</definedName>
    <definedName name="CD_All_No_8">[33]CD_All_No_!$B$9:$N$26</definedName>
    <definedName name="CD_All_No_9">[33]CD_All_No_!$B$9:$N$26</definedName>
    <definedName name="cement" localSheetId="6">#REF!</definedName>
    <definedName name="cement" localSheetId="4">#REF!</definedName>
    <definedName name="cement">#REF!</definedName>
    <definedName name="Certi_No">OFFSET([35]data!$A$2,0,0,COUNTA([35]data!$A$1:$A$32000)-1,1)</definedName>
    <definedName name="CF_ALL">'[29]Cut Fill'!$B$5:$O$5</definedName>
    <definedName name="cgsidl" localSheetId="7">#REF!</definedName>
    <definedName name="cgsidl" localSheetId="10">#REF!</definedName>
    <definedName name="ChangeBy" localSheetId="7">#REF!</definedName>
    <definedName name="ChangeBy" localSheetId="10">#REF!</definedName>
    <definedName name="ChangeDate" localSheetId="7">#REF!</definedName>
    <definedName name="ChangeDate" localSheetId="10">#REF!</definedName>
    <definedName name="checked" localSheetId="6">#REF!</definedName>
    <definedName name="checked">#REF!</definedName>
    <definedName name="chequertile" localSheetId="6">#REF!</definedName>
    <definedName name="chequertile">#REF!</definedName>
    <definedName name="Chevron" localSheetId="6">#REF!</definedName>
    <definedName name="Chevron">#REF!</definedName>
    <definedName name="chisllerbreakerI">[28]LabourRates!$D$18</definedName>
    <definedName name="chute" localSheetId="6">#REF!</definedName>
    <definedName name="chute">#REF!</definedName>
    <definedName name="cici" localSheetId="7">#REF!</definedName>
    <definedName name="cici" localSheetId="10">#REF!</definedName>
    <definedName name="CIQWBGuid" hidden="1">"11cd8ede-f1fe-4d55-8c3d-ab54458c965a"</definedName>
    <definedName name="civil" localSheetId="7">#REF!</definedName>
    <definedName name="civil" localSheetId="10">#REF!</definedName>
    <definedName name="CIVIL_WORKS" localSheetId="7">#REF!</definedName>
    <definedName name="CIVIL_WORKS" localSheetId="10">#REF!</definedName>
    <definedName name="CivilBasic" localSheetId="7">#REF!</definedName>
    <definedName name="CivilBasic" localSheetId="10">#REF!</definedName>
    <definedName name="Clearing" localSheetId="6">#REF!</definedName>
    <definedName name="Clearing">#REF!</definedName>
    <definedName name="ClearingAndGrubbing" localSheetId="6">#REF!</definedName>
    <definedName name="ClearingAndGrubbing">#REF!</definedName>
    <definedName name="clech" localSheetId="6">#REF!</definedName>
    <definedName name="clech">#REF!</definedName>
    <definedName name="clem" localSheetId="6">#REF!</definedName>
    <definedName name="clem">#REF!</definedName>
    <definedName name="clgr" localSheetId="6">#REF!</definedName>
    <definedName name="clgr">#REF!</definedName>
    <definedName name="clgrm" localSheetId="6">#REF!</definedName>
    <definedName name="clgrm">#REF!</definedName>
    <definedName name="CMA" localSheetId="7">#REF!</definedName>
    <definedName name="CMA" localSheetId="10">#REF!</definedName>
    <definedName name="cmort3">'[36]Rates Basic'!$D$21</definedName>
    <definedName name="coarsesand">470</definedName>
    <definedName name="Code">#REF!</definedName>
    <definedName name="cofth">[2]Intro!$L$134</definedName>
    <definedName name="col" localSheetId="6">#REF!</definedName>
    <definedName name="col">#REF!</definedName>
    <definedName name="col___0" localSheetId="6">#REF!</definedName>
    <definedName name="col___0">#REF!</definedName>
    <definedName name="col___11" localSheetId="6">#REF!</definedName>
    <definedName name="col___11">#REF!</definedName>
    <definedName name="col___12" localSheetId="6">#REF!</definedName>
    <definedName name="col___12">#REF!</definedName>
    <definedName name="comleft" localSheetId="6">#REF!</definedName>
    <definedName name="comleft">#REF!</definedName>
    <definedName name="compacting_soil">[24]Earthwork!$K$158</definedName>
    <definedName name="CompDate" localSheetId="7">#REF!</definedName>
    <definedName name="CompDate" localSheetId="10">#REF!</definedName>
    <definedName name="compulsary" localSheetId="6">#REF!</definedName>
    <definedName name="compulsary">#REF!</definedName>
    <definedName name="compulsoryleft" localSheetId="6">#REF!</definedName>
    <definedName name="compulsoryleft">#REF!</definedName>
    <definedName name="concband" localSheetId="6">#REF!</definedName>
    <definedName name="concband">#REF!</definedName>
    <definedName name="concpav" localSheetId="6">#REF!</definedName>
    <definedName name="concpav">#REF!</definedName>
    <definedName name="ConcreteClassA" localSheetId="6">#REF!</definedName>
    <definedName name="ConcreteClassA">#REF!</definedName>
    <definedName name="conf" localSheetId="7">#REF!</definedName>
    <definedName name="conf" localSheetId="10">#REF!</definedName>
    <definedName name="congr" localSheetId="7">#REF!</definedName>
    <definedName name="congr" localSheetId="10">#REF!</definedName>
    <definedName name="_xlnm.Consolidate_Area">#N/A</definedName>
    <definedName name="CONT" localSheetId="0">#REF!</definedName>
    <definedName name="CONT" localSheetId="6">#REF!</definedName>
    <definedName name="CONT">#REF!</definedName>
    <definedName name="ContAmt" localSheetId="7">#REF!</definedName>
    <definedName name="ContAmt" localSheetId="10">#REF!</definedName>
    <definedName name="Contractors_Profit">[24]Input!$C$17</definedName>
    <definedName name="ContWithAcct" localSheetId="7">#REF!</definedName>
    <definedName name="ContWithAcct" localSheetId="10">#REF!</definedName>
    <definedName name="ContWithName" localSheetId="7">#REF!</definedName>
    <definedName name="ContWithName" localSheetId="10">#REF!</definedName>
    <definedName name="ContWithPrio" localSheetId="7">#REF!</definedName>
    <definedName name="ContWithPrio" localSheetId="10">#REF!</definedName>
    <definedName name="ContWithPrio_Text" localSheetId="7">#REF!</definedName>
    <definedName name="ContWithPrio_Text" localSheetId="10">#REF!</definedName>
    <definedName name="CONum" localSheetId="7">#REF!</definedName>
    <definedName name="CONum" localSheetId="10">#REF!</definedName>
    <definedName name="coping" localSheetId="6">#REF!</definedName>
    <definedName name="coping">#REF!</definedName>
    <definedName name="CorpClient" localSheetId="7">#REF!</definedName>
    <definedName name="CorpClient" localSheetId="10">#REF!</definedName>
    <definedName name="CorpClient_Text" localSheetId="7">#REF!</definedName>
    <definedName name="CorpClient_Text" localSheetId="10">#REF!</definedName>
    <definedName name="costcod" localSheetId="6">#REF!</definedName>
    <definedName name="costcod">#REF!</definedName>
    <definedName name="costcode" localSheetId="6">#REF!</definedName>
    <definedName name="costcode">#REF!</definedName>
    <definedName name="COSTS" localSheetId="7">#REF!</definedName>
    <definedName name="COSTS" localSheetId="10">#REF!</definedName>
    <definedName name="COU" localSheetId="6">#REF!</definedName>
    <definedName name="COU">#REF!</definedName>
    <definedName name="COU___0" localSheetId="6">#REF!</definedName>
    <definedName name="COU___0">#REF!</definedName>
    <definedName name="COU___13" localSheetId="6">#REF!</definedName>
    <definedName name="COU___13">#REF!</definedName>
    <definedName name="Country">#REF!</definedName>
    <definedName name="cover" localSheetId="6">#REF!</definedName>
    <definedName name="cover">#REF!</definedName>
    <definedName name="cp">[24]Input!$C$17</definedName>
    <definedName name="cr">[37]dBase!$J$14</definedName>
    <definedName name="crahbarrier" localSheetId="6">#REF!</definedName>
    <definedName name="crahbarrier">#REF!</definedName>
    <definedName name="crash" localSheetId="6">#REF!</definedName>
    <definedName name="crash">#REF!</definedName>
    <definedName name="crash_barrier" localSheetId="6">#REF!</definedName>
    <definedName name="crash_barrier">#REF!</definedName>
    <definedName name="crashmain" localSheetId="6">#REF!</definedName>
    <definedName name="crashmain">#REF!</definedName>
    <definedName name="crdst" localSheetId="6">#REF!</definedName>
    <definedName name="crdst" localSheetId="4">#REF!</definedName>
    <definedName name="crdst">#REF!</definedName>
    <definedName name="crmb60m" localSheetId="6">#REF!</definedName>
    <definedName name="crmb60m" localSheetId="4">#REF!</definedName>
    <definedName name="crmb60m">#REF!</definedName>
    <definedName name="crossroad" localSheetId="6">#REF!</definedName>
    <definedName name="crossroad">#REF!</definedName>
    <definedName name="Cs" localSheetId="6">#REF!</definedName>
    <definedName name="Cs">#REF!</definedName>
    <definedName name="Cs___0" localSheetId="6">#REF!</definedName>
    <definedName name="Cs___0">#REF!</definedName>
    <definedName name="Cs___13" localSheetId="6">#REF!</definedName>
    <definedName name="Cs___13">#REF!</definedName>
    <definedName name="cummeas_may1006" localSheetId="6">#REF!</definedName>
    <definedName name="cummeas_may1006" localSheetId="7">#REF!</definedName>
    <definedName name="cummeas_may1006" localSheetId="10">#REF!</definedName>
    <definedName name="cummeas_may1006">#REF!</definedName>
    <definedName name="cummeas_up_to_mar" localSheetId="6">#REF!</definedName>
    <definedName name="cummeas_up_to_mar" localSheetId="7">#REF!</definedName>
    <definedName name="cummeas_up_to_mar" localSheetId="10">#REF!</definedName>
    <definedName name="cummeas_up_to_mar">#REF!</definedName>
    <definedName name="CumulativeFinancialProgress" localSheetId="6">#REF!</definedName>
    <definedName name="CumulativeFinancialProgress">#REF!</definedName>
    <definedName name="CumulativePercentCompletion" localSheetId="6">#REF!</definedName>
    <definedName name="CumulativePercentCompletion">#REF!</definedName>
    <definedName name="CurrencyRate" localSheetId="7">#REF!</definedName>
    <definedName name="CurrencyRate" localSheetId="10">#REF!</definedName>
    <definedName name="curtainwall" localSheetId="6">#REF!</definedName>
    <definedName name="curtainwall">#REF!</definedName>
    <definedName name="curve" localSheetId="6">#REF!</definedName>
    <definedName name="curve">#REF!</definedName>
    <definedName name="Curvelength" localSheetId="6">#REF!</definedName>
    <definedName name="Curvelength">#REF!</definedName>
    <definedName name="cutting_300to600">'[24]Site clearance'!$K$38</definedName>
    <definedName name="cutting_above1800">'[24]Site clearance'!$K$107</definedName>
    <definedName name="cutting900_1800">'[27]Site clearance'!$K$85</definedName>
    <definedName name="D" localSheetId="0">#REF!</definedName>
    <definedName name="D" localSheetId="6">#REF!</definedName>
    <definedName name="d" localSheetId="7">#REF!</definedName>
    <definedName name="d" localSheetId="10">#REF!</definedName>
    <definedName name="D">#REF!</definedName>
    <definedName name="d___0" localSheetId="6">#REF!</definedName>
    <definedName name="d___0">#REF!</definedName>
    <definedName name="d___13" localSheetId="6">#REF!</definedName>
    <definedName name="d___13">#REF!</definedName>
    <definedName name="D_Name">"ドロップ 4"</definedName>
    <definedName name="dasd" localSheetId="0" hidden="1">{"'Bill No. 7'!$A$1:$G$32"}</definedName>
    <definedName name="dasd" localSheetId="4" hidden="1">{"'Bill No. 7'!$A$1:$G$32"}</definedName>
    <definedName name="dasd" hidden="1">{"'Bill No. 7'!$A$1:$G$32"}</definedName>
    <definedName name="data_details">OFFSET([35]data!$A$2,0,0,COUNTA([35]data!$A$1:$A$32000)-1,COUNTA([35]data!$A$1:$IV$1))</definedName>
    <definedName name="_xlnm.Database" localSheetId="6">#REF!</definedName>
    <definedName name="_xlnm.Database" localSheetId="7">#REF!</definedName>
    <definedName name="_xlnm.Database" localSheetId="10">#REF!</definedName>
    <definedName name="_xlnm.Database" localSheetId="11">#REF!</definedName>
    <definedName name="_xlnm.Database">#REF!</definedName>
    <definedName name="Date">[38]Date!$I$3</definedName>
    <definedName name="db" localSheetId="6">#REF!</definedName>
    <definedName name="db">#REF!</definedName>
    <definedName name="db___0" localSheetId="6">#REF!</definedName>
    <definedName name="db___0">#REF!</definedName>
    <definedName name="db___13" localSheetId="6">#REF!</definedName>
    <definedName name="db___13">#REF!</definedName>
    <definedName name="DCLAY">'[14]Cost of O &amp; O'!$F$14</definedName>
    <definedName name="DD" localSheetId="6">#REF!</definedName>
    <definedName name="DD" localSheetId="4" hidden="1">{"form-D1",#N/A,FALSE,"FORM-D1";"form-D1_amt",#N/A,FALSE,"FORM-D1"}</definedName>
    <definedName name="DD">#REF!</definedName>
    <definedName name="DD_1" hidden="1">{"form-D1",#N/A,FALSE,"FORM-D1";"form-D1_amt",#N/A,FALSE,"FORM-D1"}</definedName>
    <definedName name="DDDD" hidden="1">{"form-D1",#N/A,FALSE,"FORM-D1";"form-D1_amt",#N/A,FALSE,"FORM-D1"}</definedName>
    <definedName name="DDDD_1" hidden="1">{"form-D1",#N/A,FALSE,"FORM-D1";"form-D1_amt",#N/A,FALSE,"FORM-D1"}</definedName>
    <definedName name="DDK">'[1]BOQ (2)'!$A$1:$G$52</definedName>
    <definedName name="DE" localSheetId="7">#REF!</definedName>
    <definedName name="DE" localSheetId="10">#REF!</definedName>
    <definedName name="DEBIT_MACHINERY">#REF!</definedName>
    <definedName name="DEFECT_LIABILITY_PERIOD" localSheetId="7">#REF!</definedName>
    <definedName name="DEFECT_LIABILITY_PERIOD" localSheetId="10">#REF!</definedName>
    <definedName name="DEGR" localSheetId="7">#REF!</definedName>
    <definedName name="DEGR" localSheetId="10">#REF!</definedName>
    <definedName name="DELData">[39]残数量確認用!$D$4:$G$2500</definedName>
    <definedName name="delineator" localSheetId="6">#REF!</definedName>
    <definedName name="delineator">#REF!</definedName>
    <definedName name="Delineators" localSheetId="6">#REF!</definedName>
    <definedName name="Delineators">#REF!</definedName>
    <definedName name="DELTA20" localSheetId="6">#REF!</definedName>
    <definedName name="DELTA20">#REF!</definedName>
    <definedName name="DELTA20___0" localSheetId="6">#REF!</definedName>
    <definedName name="DELTA20___0">#REF!</definedName>
    <definedName name="DELTA20___13" localSheetId="6">#REF!</definedName>
    <definedName name="DELTA20___13">#REF!</definedName>
    <definedName name="Dep_Scaff" localSheetId="7">#REF!</definedName>
    <definedName name="Dep_Scaff" localSheetId="10">#REF!</definedName>
    <definedName name="Depn_PMEScaff" localSheetId="7">#REF!</definedName>
    <definedName name="Depn_PMEScaff" localSheetId="10">#REF!</definedName>
    <definedName name="Depn_Props" localSheetId="7">#REF!</definedName>
    <definedName name="Depn_Props" localSheetId="10">#REF!</definedName>
    <definedName name="designed" localSheetId="6">#REF!</definedName>
    <definedName name="designed">#REF!</definedName>
    <definedName name="DETAILS_MACHINERIES">#REF!</definedName>
    <definedName name="development" localSheetId="6">#REF!</definedName>
    <definedName name="development">#REF!</definedName>
    <definedName name="dfff" hidden="1">{"'Sheet1'!$A$4386:$N$4591"}</definedName>
    <definedName name="DFINE">'[14]Cost of O &amp; O'!$F$15</definedName>
    <definedName name="dghkl" localSheetId="0" hidden="1">{"'Bill No. 7'!$A$1:$G$32"}</definedName>
    <definedName name="dghkl" localSheetId="4" hidden="1">{"'Bill No. 7'!$A$1:$G$32"}</definedName>
    <definedName name="dghkl" hidden="1">{"'Bill No. 7'!$A$1:$G$32"}</definedName>
    <definedName name="Dhaba" localSheetId="6">#REF!</definedName>
    <definedName name="Dhaba">#REF!</definedName>
    <definedName name="Di" localSheetId="6">#REF!</definedName>
    <definedName name="Di">#REF!</definedName>
    <definedName name="dia">[40]Intro!$L$151</definedName>
    <definedName name="direction" localSheetId="6">#REF!</definedName>
    <definedName name="direction">#REF!</definedName>
    <definedName name="Directionalarrows" localSheetId="6">#REF!</definedName>
    <definedName name="Directionalarrows">#REF!</definedName>
    <definedName name="Directionsign" localSheetId="6">#REF!</definedName>
    <definedName name="Directionsign">#REF!</definedName>
    <definedName name="Directsigns" localSheetId="6">#REF!</definedName>
    <definedName name="Directsigns">#REF!</definedName>
    <definedName name="disbrick" localSheetId="6">#REF!</definedName>
    <definedName name="disbrick">#REF!</definedName>
    <definedName name="DISC" localSheetId="6">#REF!</definedName>
    <definedName name="DISC">#REF!</definedName>
    <definedName name="disdr" localSheetId="6">#REF!</definedName>
    <definedName name="disdr">#REF!</definedName>
    <definedName name="DISG" localSheetId="6">#REF!</definedName>
    <definedName name="DISG">#REF!</definedName>
    <definedName name="dismdrainspout" localSheetId="6">#REF!</definedName>
    <definedName name="dismdrainspout">#REF!</definedName>
    <definedName name="dismexpjoint" localSheetId="6">#REF!</definedName>
    <definedName name="dismexpjoint">#REF!</definedName>
    <definedName name="dismrail" localSheetId="6">#REF!</definedName>
    <definedName name="dismrail">#REF!</definedName>
    <definedName name="dismstonemas" localSheetId="6">#REF!</definedName>
    <definedName name="dismstonemas">#REF!</definedName>
    <definedName name="disposal" localSheetId="6">#REF!</definedName>
    <definedName name="disposal">#REF!</definedName>
    <definedName name="disposal1" localSheetId="6">#REF!</definedName>
    <definedName name="disposal1">#REF!</definedName>
    <definedName name="disr" localSheetId="6">#REF!</definedName>
    <definedName name="disr">#REF!</definedName>
    <definedName name="disst" localSheetId="6">#REF!</definedName>
    <definedName name="disst">#REF!</definedName>
    <definedName name="disstone" localSheetId="6">#REF!</definedName>
    <definedName name="disstone">#REF!</definedName>
    <definedName name="Dist5km" localSheetId="6">#REF!</definedName>
    <definedName name="Dist5km">#REF!</definedName>
    <definedName name="Distbk" localSheetId="6">#REF!</definedName>
    <definedName name="Distbk">#REF!</definedName>
    <definedName name="Disthandrail" localSheetId="6">#REF!</definedName>
    <definedName name="Disthandrail">#REF!</definedName>
    <definedName name="Disthecto" localSheetId="6">#REF!</definedName>
    <definedName name="Disthecto">#REF!</definedName>
    <definedName name="Distkerb" localSheetId="6">#REF!</definedName>
    <definedName name="Distkerb">#REF!</definedName>
    <definedName name="Distkm" localSheetId="6">#REF!</definedName>
    <definedName name="Distkm">#REF!</definedName>
    <definedName name="Diststone" localSheetId="6">#REF!</definedName>
    <definedName name="Diststone">#REF!</definedName>
    <definedName name="diver" localSheetId="6">#REF!</definedName>
    <definedName name="diver">#REF!</definedName>
    <definedName name="Diversion" localSheetId="6">#REF!</definedName>
    <definedName name="Diversion">#REF!</definedName>
    <definedName name="Diversionbridge" localSheetId="6">#REF!</definedName>
    <definedName name="Diversionbridge">#REF!</definedName>
    <definedName name="dja" localSheetId="7">#REF!</definedName>
    <definedName name="dja" localSheetId="10">#REF!</definedName>
    <definedName name="djsk" hidden="1">{"'Sheet1'!$A$4386:$N$4591"}</definedName>
    <definedName name="dkdk" localSheetId="6">#REF!</definedName>
    <definedName name="dkdk">#REF!</definedName>
    <definedName name="dl" localSheetId="6">#REF!</definedName>
    <definedName name="dl">#REF!</definedName>
    <definedName name="dl___0" localSheetId="6">#REF!</definedName>
    <definedName name="dl___0">#REF!</definedName>
    <definedName name="dl___13" localSheetId="6">#REF!</definedName>
    <definedName name="dl___13">#REF!</definedName>
    <definedName name="DLP" localSheetId="7">#REF!</definedName>
    <definedName name="DLP" localSheetId="10">#REF!</definedName>
    <definedName name="dmfds" localSheetId="7">#REF!</definedName>
    <definedName name="dmfds" localSheetId="10">#REF!</definedName>
    <definedName name="dmin" localSheetId="4">[41]section!$B$11</definedName>
    <definedName name="dmin">[42]section!$B$11</definedName>
    <definedName name="DMUCK">'[14]Cost of O &amp; O'!$F$17</definedName>
    <definedName name="Do" localSheetId="6">#REF!</definedName>
    <definedName name="Do">#REF!</definedName>
    <definedName name="docu" localSheetId="6">#REF!</definedName>
    <definedName name="docu">#REF!</definedName>
    <definedName name="doq_300mmhp" localSheetId="6">#REF!</definedName>
    <definedName name="doq_300mmhp">#REF!</definedName>
    <definedName name="doq_catchpit_hysd" localSheetId="6">#REF!</definedName>
    <definedName name="doq_catchpit_hysd">#REF!</definedName>
    <definedName name="doq_catchpit_rccm20" localSheetId="6">#REF!</definedName>
    <definedName name="doq_catchpit_rccm20">#REF!</definedName>
    <definedName name="DOUBLEW" localSheetId="6">#REF!</definedName>
    <definedName name="DOUBLEW">#REF!</definedName>
    <definedName name="drad" localSheetId="7">#REF!</definedName>
    <definedName name="drad" localSheetId="10">#REF!</definedName>
    <definedName name="drain_cop" localSheetId="6">#REF!</definedName>
    <definedName name="drain_cop">#REF!</definedName>
    <definedName name="drain_fm" localSheetId="6">#REF!</definedName>
    <definedName name="drain_fm">#REF!</definedName>
    <definedName name="drain_hysd" localSheetId="6">#REF!</definedName>
    <definedName name="drain_hysd">#REF!</definedName>
    <definedName name="drain_mhcover" localSheetId="6">#REF!</definedName>
    <definedName name="drain_mhcover">#REF!</definedName>
    <definedName name="drain_pccm15" localSheetId="6">#REF!</definedName>
    <definedName name="drain_pccm15">#REF!</definedName>
    <definedName name="drain_rccm20" localSheetId="6">#REF!</definedName>
    <definedName name="drain_rccm20">#REF!</definedName>
    <definedName name="drain_sm" localSheetId="6">#REF!</definedName>
    <definedName name="drain_sm">#REF!</definedName>
    <definedName name="drain_sp" localSheetId="6">#REF!</definedName>
    <definedName name="drain_sp">#REF!</definedName>
    <definedName name="drain_weephole" localSheetId="6">#REF!</definedName>
    <definedName name="drain_weephole">#REF!</definedName>
    <definedName name="Drainage" hidden="1">{"'Typical Costs Estimates'!$C$158:$H$161"}</definedName>
    <definedName name="drainage_chutes" localSheetId="6">#REF!</definedName>
    <definedName name="drainage_chutes">#REF!</definedName>
    <definedName name="drainagechute" localSheetId="6">#REF!</definedName>
    <definedName name="drainagechute">#REF!</definedName>
    <definedName name="Drainagechutes" localSheetId="6">#REF!</definedName>
    <definedName name="Drainagechutes">#REF!</definedName>
    <definedName name="DrainEW" localSheetId="6">#REF!</definedName>
    <definedName name="DrainEW">#REF!</definedName>
    <definedName name="drainexcavation" localSheetId="6">#REF!</definedName>
    <definedName name="drainexcavation">#REF!</definedName>
    <definedName name="draininsuper" localSheetId="6">#REF!</definedName>
    <definedName name="draininsuper">#REF!</definedName>
    <definedName name="drainspout" localSheetId="6">#REF!</definedName>
    <definedName name="drainspout">#REF!</definedName>
    <definedName name="DRIP">'[14]Cost of O &amp; O'!$F$18</definedName>
    <definedName name="drsp" localSheetId="6">#REF!</definedName>
    <definedName name="drsp">#REF!</definedName>
    <definedName name="Ds" localSheetId="6">#REF!</definedName>
    <definedName name="Ds">#REF!</definedName>
    <definedName name="Ds___0" localSheetId="6">#REF!</definedName>
    <definedName name="Ds___0">#REF!</definedName>
    <definedName name="Ds___13" localSheetId="6">#REF!</definedName>
    <definedName name="Ds___13">#REF!</definedName>
    <definedName name="dsad" hidden="1">{"form-D1",#N/A,FALSE,"FORM-D1";"form-D1_amt",#N/A,FALSE,"FORM-D1"}</definedName>
    <definedName name="dsat" localSheetId="6">#REF!</definedName>
    <definedName name="dsat">#REF!</definedName>
    <definedName name="dsobwd" localSheetId="7">#REF!</definedName>
    <definedName name="dsobwd" localSheetId="10">#REF!</definedName>
    <definedName name="DST" localSheetId="6">#REF!</definedName>
    <definedName name="DST">#REF!</definedName>
    <definedName name="E">'[43]PRECAST lightconc-II'!$K$20</definedName>
    <definedName name="E_AND_R">'[12]E &amp; R'!$1:$1048576</definedName>
    <definedName name="E_F">'[19](e)F)New'!$M$100</definedName>
    <definedName name="earthwork">[44]doq!$P$23</definedName>
    <definedName name="earthwork_REWALL" localSheetId="6">#REF!</definedName>
    <definedName name="earthwork_REWALL">#REF!</definedName>
    <definedName name="econ" localSheetId="7">#REF!</definedName>
    <definedName name="econ" localSheetId="10">#REF!</definedName>
    <definedName name="edgestripdism" localSheetId="6">#REF!</definedName>
    <definedName name="edgestripdism">#REF!</definedName>
    <definedName name="eee" localSheetId="6">#REF!</definedName>
    <definedName name="eee">#REF!</definedName>
    <definedName name="EEEE" hidden="1">{"form-D1",#N/A,FALSE,"FORM-D1";"form-D1_amt",#N/A,FALSE,"FORM-D1"}</definedName>
    <definedName name="EEEE_1" hidden="1">{"form-D1",#N/A,FALSE,"FORM-D1";"form-D1_amt",#N/A,FALSE,"FORM-D1"}</definedName>
    <definedName name="eff._span">'[45]Abt Foundation '!$I$41</definedName>
    <definedName name="EFINE">'[14]Cost of O &amp; O'!$F$7</definedName>
    <definedName name="ele" localSheetId="7">#REF!</definedName>
    <definedName name="ele" localSheetId="10">#REF!</definedName>
    <definedName name="Elead" localSheetId="6">#REF!</definedName>
    <definedName name="Elead" localSheetId="4">#REF!</definedName>
    <definedName name="Elead">#REF!</definedName>
    <definedName name="elecbasic" localSheetId="7">#REF!</definedName>
    <definedName name="elecbasic" localSheetId="10">#REF!</definedName>
    <definedName name="Electrical" localSheetId="7">#REF!</definedName>
    <definedName name="Electrical" localSheetId="10">#REF!</definedName>
    <definedName name="ElectricalBasic" localSheetId="7">#REF!</definedName>
    <definedName name="ElectricalBasic" localSheetId="10">#REF!</definedName>
    <definedName name="ELECTRICITY_CHARGES" localSheetId="7">#REF!</definedName>
    <definedName name="ELECTRICITY_CHARGES" localSheetId="10">#REF!</definedName>
    <definedName name="Electricpoles" localSheetId="6">#REF!</definedName>
    <definedName name="Electricpoles">#REF!</definedName>
    <definedName name="Em" localSheetId="6">#REF!</definedName>
    <definedName name="Em">#REF!</definedName>
    <definedName name="Em___0" localSheetId="6">#REF!</definedName>
    <definedName name="Em___0">#REF!</definedName>
    <definedName name="Em___13" localSheetId="6">#REF!</definedName>
    <definedName name="Em___13">#REF!</definedName>
    <definedName name="emb_borrow">[24]Earthwork!$K$46</definedName>
    <definedName name="Emb108a" localSheetId="6">#REF!</definedName>
    <definedName name="Emb108a">#REF!</definedName>
    <definedName name="Emb108c" localSheetId="6">#REF!</definedName>
    <definedName name="Emb108c">#REF!</definedName>
    <definedName name="EMUCK">'[14]Cost of O &amp; O'!$F$9</definedName>
    <definedName name="emulsion" localSheetId="6">#REF!</definedName>
    <definedName name="emulsion" localSheetId="4">#REF!</definedName>
    <definedName name="emulsion">#REF!</definedName>
    <definedName name="emulsion_pressure">'[24]Machinery-final'!$H$14</definedName>
    <definedName name="END" localSheetId="7">#REF!</definedName>
    <definedName name="END" localSheetId="10">#REF!</definedName>
    <definedName name="EngAddress" localSheetId="7">#REF!</definedName>
    <definedName name="EngAddress" localSheetId="10">#REF!</definedName>
    <definedName name="EngCity" localSheetId="7">#REF!</definedName>
    <definedName name="EngCity" localSheetId="10">#REF!</definedName>
    <definedName name="EngName" localSheetId="7">#REF!</definedName>
    <definedName name="EngName" localSheetId="10">#REF!</definedName>
    <definedName name="EngPostal" localSheetId="7">#REF!</definedName>
    <definedName name="EngPostal" localSheetId="10">#REF!</definedName>
    <definedName name="EngPrio" localSheetId="7">#REF!</definedName>
    <definedName name="EngPrio" localSheetId="10">#REF!</definedName>
    <definedName name="EngPrio_Text" localSheetId="7">#REF!</definedName>
    <definedName name="EngPrio_Text" localSheetId="10">#REF!</definedName>
    <definedName name="EngState" localSheetId="7">#REF!</definedName>
    <definedName name="EngState" localSheetId="10">#REF!</definedName>
    <definedName name="Enter" localSheetId="7">#REF!</definedName>
    <definedName name="Enter" localSheetId="10">#REF!</definedName>
    <definedName name="ENTERTAINMENT__REFRESHMENT_ETC." localSheetId="7">#REF!</definedName>
    <definedName name="ENTERTAINMENT__REFRESHMENT_ETC." localSheetId="10">#REF!</definedName>
    <definedName name="Equipment">#REF!</definedName>
    <definedName name="EREGR" localSheetId="7">#REF!</definedName>
    <definedName name="EREGR" localSheetId="10">#REF!</definedName>
    <definedName name="ERIP">'[14]Cost of O &amp; O'!$F$10</definedName>
    <definedName name="Es" localSheetId="6">#REF!</definedName>
    <definedName name="Es">#REF!</definedName>
    <definedName name="Es___0" localSheetId="6">#REF!</definedName>
    <definedName name="Es___0">#REF!</definedName>
    <definedName name="Es___13" localSheetId="6">#REF!</definedName>
    <definedName name="Es___13">#REF!</definedName>
    <definedName name="Escalation" localSheetId="6">#REF!</definedName>
    <definedName name="Escalation">#REF!</definedName>
    <definedName name="EstCost" localSheetId="7">#REF!</definedName>
    <definedName name="EstCost" localSheetId="10">#REF!</definedName>
    <definedName name="ESTIMATED_COST" localSheetId="7">#REF!</definedName>
    <definedName name="ESTIMATED_COST" localSheetId="10">#REF!</definedName>
    <definedName name="Et" localSheetId="6">#REF!</definedName>
    <definedName name="Et">#REF!</definedName>
    <definedName name="Et___0" localSheetId="6">#REF!</definedName>
    <definedName name="Et___0">#REF!</definedName>
    <definedName name="Et___13" localSheetId="6">#REF!</definedName>
    <definedName name="Et___13">#REF!</definedName>
    <definedName name="ETMS" localSheetId="6">#REF!</definedName>
    <definedName name="ETMS">#REF!</definedName>
    <definedName name="eu" localSheetId="7">#REF!</definedName>
    <definedName name="eu" localSheetId="10">#REF!</definedName>
    <definedName name="ew_chapter2">[24]Earthwork!$K$102</definedName>
    <definedName name="ewcompact" localSheetId="6">#REF!</definedName>
    <definedName name="ewcompact" localSheetId="4">#REF!</definedName>
    <definedName name="ewcompact">#REF!</definedName>
    <definedName name="ewdrain" localSheetId="6">#REF!</definedName>
    <definedName name="ewdrain">#REF!</definedName>
    <definedName name="exc_soil">[24]Earthwork!$K$103</definedName>
    <definedName name="Excel_BuiltIn__FilterDatabase_10">#REF!</definedName>
    <definedName name="Excel_BuiltIn__FilterDatabase_4">#REF!</definedName>
    <definedName name="Excel_BuiltIn__FilterDatabase_7">#REF!</definedName>
    <definedName name="Excel_BuiltIn__FilterDatabase_8">#REF!</definedName>
    <definedName name="Excel_BuiltIn_Print_Area_1">#REF!</definedName>
    <definedName name="Excel_BuiltIn_Print_Titles">NA()</definedName>
    <definedName name="Excel_BuiltIn_Print_Titles_1">NA()</definedName>
    <definedName name="expansion" localSheetId="6">#REF!</definedName>
    <definedName name="expansion">#REF!</definedName>
    <definedName name="expjoint" localSheetId="6">#REF!</definedName>
    <definedName name="expjoint">#REF!</definedName>
    <definedName name="exv" localSheetId="6">#REF!</definedName>
    <definedName name="exv">#REF!</definedName>
    <definedName name="F" localSheetId="4">'[46]New Construction'!$P$1</definedName>
    <definedName name="f">'[47]New Construction'!$P$1</definedName>
    <definedName name="facia" localSheetId="6">#REF!</definedName>
    <definedName name="facia">#REF!</definedName>
    <definedName name="faciaby" localSheetId="6">#REF!</definedName>
    <definedName name="faciaby">#REF!</definedName>
    <definedName name="faciamain" localSheetId="6">#REF!</definedName>
    <definedName name="faciamain">#REF!</definedName>
    <definedName name="faciastone">'[5]Material '!$G$51</definedName>
    <definedName name="Factor">#REF!</definedName>
    <definedName name="Faicia_pannel" localSheetId="6">#REF!</definedName>
    <definedName name="Faicia_pannel">#REF!</definedName>
    <definedName name="Fb" localSheetId="6">#REF!</definedName>
    <definedName name="Fb">#REF!</definedName>
    <definedName name="fdfdf" localSheetId="6">#REF!</definedName>
    <definedName name="fdfdf">#REF!</definedName>
    <definedName name="fdmfdf" localSheetId="7">#REF!</definedName>
    <definedName name="fdmfdf" localSheetId="10">#REF!</definedName>
    <definedName name="fdn" localSheetId="6">#REF!</definedName>
    <definedName name="fdn">#REF!</definedName>
    <definedName name="FEB" localSheetId="7">#REF!</definedName>
    <definedName name="FEB" localSheetId="10">#REF!</definedName>
    <definedName name="feb_qty_rev_3" localSheetId="6">#REF!</definedName>
    <definedName name="feb_qty_rev_3" localSheetId="7">#REF!</definedName>
    <definedName name="feb_qty_rev_3" localSheetId="10">#REF!</definedName>
    <definedName name="feb_qty_rev_3">#REF!</definedName>
    <definedName name="feb_rev4_qty" localSheetId="6">#REF!</definedName>
    <definedName name="feb_rev4_qty" localSheetId="7">#REF!</definedName>
    <definedName name="feb_rev4_qty" localSheetId="10">#REF!</definedName>
    <definedName name="feb_rev4_qty">#REF!</definedName>
    <definedName name="ferein" localSheetId="6">#REF!</definedName>
    <definedName name="ferein">#REF!</definedName>
    <definedName name="FF" localSheetId="7">#REF!</definedName>
    <definedName name="FF" localSheetId="10">#REF!</definedName>
    <definedName name="ffefefewfewf" localSheetId="3" hidden="1">#REF!</definedName>
    <definedName name="ffefefewfewf" hidden="1">#REF!</definedName>
    <definedName name="FG" localSheetId="7">#REF!</definedName>
    <definedName name="FG" localSheetId="10">#REF!</definedName>
    <definedName name="fgf" localSheetId="6">#REF!</definedName>
    <definedName name="fgf">#REF!</definedName>
    <definedName name="FGHGGFGGGF" localSheetId="7">#REF!</definedName>
    <definedName name="FGHGGFGGGF" localSheetId="10">#REF!</definedName>
    <definedName name="Fh" localSheetId="6">#REF!</definedName>
    <definedName name="Fh">#REF!</definedName>
    <definedName name="Fhwl" localSheetId="6">#REF!</definedName>
    <definedName name="Fhwl">#REF!</definedName>
    <definedName name="FICP" localSheetId="6">#REF!</definedName>
    <definedName name="FICP">#REF!</definedName>
    <definedName name="fifth" localSheetId="6">#REF!</definedName>
    <definedName name="fifth">#REF!</definedName>
    <definedName name="fifthkmstone" localSheetId="6">#REF!</definedName>
    <definedName name="fifthkmstone">#REF!</definedName>
    <definedName name="FILL" localSheetId="6">#REF!</definedName>
    <definedName name="FILL">#REF!</definedName>
    <definedName name="filter" localSheetId="6">#REF!</definedName>
    <definedName name="filter">#REF!</definedName>
    <definedName name="filterd" localSheetId="6">#REF!</definedName>
    <definedName name="filterd">#REF!</definedName>
    <definedName name="filtermaterial" localSheetId="6">#REF!</definedName>
    <definedName name="filtermaterial">#REF!</definedName>
    <definedName name="FIN" localSheetId="7">#REF!</definedName>
    <definedName name="FIN" localSheetId="10">#REF!</definedName>
    <definedName name="Final" localSheetId="7">#REF!</definedName>
    <definedName name="Final" localSheetId="10">#REF!</definedName>
    <definedName name="Final_amount" localSheetId="7">#REF!</definedName>
    <definedName name="Final_amount" localSheetId="10">#REF!</definedName>
    <definedName name="Financial">'[48]Monthly Turnover (Final)'!$F$6:$AS$45</definedName>
    <definedName name="FiscalIDNum" localSheetId="7">#REF!</definedName>
    <definedName name="FiscalIDNum" localSheetId="10">#REF!</definedName>
    <definedName name="FIT" localSheetId="6">#REF!</definedName>
    <definedName name="FIT">#REF!</definedName>
    <definedName name="FIT___0" localSheetId="6">#REF!</definedName>
    <definedName name="FIT___0">#REF!</definedName>
    <definedName name="FIT___13" localSheetId="6">#REF!</definedName>
    <definedName name="FIT___13">#REF!</definedName>
    <definedName name="flat" localSheetId="6">#REF!</definedName>
    <definedName name="flat">#REF!</definedName>
    <definedName name="Floor">'[30]ANNEXURE-A'!$C$4</definedName>
    <definedName name="fmn" localSheetId="6">#REF!</definedName>
    <definedName name="fmn" localSheetId="4">#REF!</definedName>
    <definedName name="fmn">#REF!</definedName>
    <definedName name="fndsf" localSheetId="7">#REF!</definedName>
    <definedName name="fndsf" localSheetId="10">#REF!</definedName>
    <definedName name="fo" localSheetId="6">#REF!</definedName>
    <definedName name="fo">#REF!</definedName>
    <definedName name="FORM5">[29]FORM5!$B$10:$R$10</definedName>
    <definedName name="FormTitle" localSheetId="7">#REF!</definedName>
    <definedName name="FormTitle" localSheetId="10">#REF!</definedName>
    <definedName name="formwork" localSheetId="7">#REF!</definedName>
    <definedName name="formwork" localSheetId="10">#REF!</definedName>
    <definedName name="fos" localSheetId="7">#REF!</definedName>
    <definedName name="fos" localSheetId="10">#REF!</definedName>
    <definedName name="fpllwt" localSheetId="7">#REF!</definedName>
    <definedName name="fpllwt" localSheetId="10">#REF!</definedName>
    <definedName name="friction" localSheetId="6">#REF!</definedName>
    <definedName name="friction">#REF!</definedName>
    <definedName name="from" localSheetId="6">#REF!</definedName>
    <definedName name="from">#REF!</definedName>
    <definedName name="front_end_loader">'[24]Machinery-final'!$H$18</definedName>
    <definedName name="fsg" localSheetId="6">#REF!</definedName>
    <definedName name="fsg">#REF!</definedName>
    <definedName name="fsz" localSheetId="7">#REF!</definedName>
    <definedName name="fsz" localSheetId="10">#REF!</definedName>
    <definedName name="fullview">#REF!</definedName>
    <definedName name="Fv" localSheetId="6">#REF!</definedName>
    <definedName name="Fv">#REF!</definedName>
    <definedName name="fw">12</definedName>
    <definedName name="g" localSheetId="4">#REF!</definedName>
    <definedName name="g">#REF!</definedName>
    <definedName name="G.Total">#REF!</definedName>
    <definedName name="G.TTL">#REF!</definedName>
    <definedName name="G_Total">#REF!</definedName>
    <definedName name="G_W">#REF!</definedName>
    <definedName name="ga">#REF!</definedName>
    <definedName name="gama" localSheetId="6">#REF!</definedName>
    <definedName name="gama">#REF!</definedName>
    <definedName name="gamah" localSheetId="6">#REF!</definedName>
    <definedName name="gamah">#REF!</definedName>
    <definedName name="gan">#REF!</definedName>
    <definedName name="gane">#REF!</definedName>
    <definedName name="ganes">#REF!</definedName>
    <definedName name="ganesh">#REF!</definedName>
    <definedName name="gd">[49]PROG_DATA!$B$6</definedName>
    <definedName name="GDGSDGG" localSheetId="6">#REF!</definedName>
    <definedName name="GDGSDGG">#REF!</definedName>
    <definedName name="GEETE" localSheetId="7">#REF!</definedName>
    <definedName name="GEETE" localSheetId="10">#REF!</definedName>
    <definedName name="generator_33KVA">'[24]Machinery-final'!$H$15</definedName>
    <definedName name="GenPave" localSheetId="6">#REF!</definedName>
    <definedName name="GenPave">#REF!</definedName>
    <definedName name="geofilter" localSheetId="6">#REF!</definedName>
    <definedName name="geofilter">#REF!</definedName>
    <definedName name="gerator_125kvs">'[24]Machinery-final'!$H$16</definedName>
    <definedName name="gerator_250kva">'[24]Machinery-final'!$H$17</definedName>
    <definedName name="gh">#REF!</definedName>
    <definedName name="GIPipe" localSheetId="6">#REF!</definedName>
    <definedName name="GIPipe">#REF!</definedName>
    <definedName name="Giveway" localSheetId="6">#REF!</definedName>
    <definedName name="Giveway">#REF!</definedName>
    <definedName name="gmail">#REF!</definedName>
    <definedName name="GMAmount" localSheetId="7">#REF!</definedName>
    <definedName name="GMAmount" localSheetId="10">#REF!</definedName>
    <definedName name="GMPercent" localSheetId="7">#REF!</definedName>
    <definedName name="GMPercent" localSheetId="10">#REF!</definedName>
    <definedName name="gnail">#REF!</definedName>
    <definedName name="gr" localSheetId="6">#REF!</definedName>
    <definedName name="GR" localSheetId="7">#REF!</definedName>
    <definedName name="GR" localSheetId="10">#REF!</definedName>
    <definedName name="gr">#REF!</definedName>
    <definedName name="GrandBasic" localSheetId="7">#REF!</definedName>
    <definedName name="GrandBasic" localSheetId="10">#REF!</definedName>
    <definedName name="granular">[44]doq!$P$92</definedName>
    <definedName name="GRAPH" localSheetId="7">#REF!</definedName>
    <definedName name="GRAPH" localSheetId="10">#REF!</definedName>
    <definedName name="GRAPH_DATA" localSheetId="7">#REF!</definedName>
    <definedName name="GRAPH_DATA" localSheetId="10">#REF!</definedName>
    <definedName name="gravel" localSheetId="6">#REF!</definedName>
    <definedName name="gravel">#REF!</definedName>
    <definedName name="grbs" localSheetId="6">#REF!</definedName>
    <definedName name="grbs">#REF!</definedName>
    <definedName name="grconc">[2]Intro!$L$157</definedName>
    <definedName name="Group1" localSheetId="6">#REF!</definedName>
    <definedName name="Group1">#REF!</definedName>
    <definedName name="Group2" localSheetId="6">#REF!</definedName>
    <definedName name="Group2">#REF!</definedName>
    <definedName name="Group3" localSheetId="6">#REF!</definedName>
    <definedName name="Group3">#REF!</definedName>
    <definedName name="Group4" localSheetId="6">#REF!</definedName>
    <definedName name="Group4">#REF!</definedName>
    <definedName name="GROUT">'[14]Cost of O &amp; O'!$F$34</definedName>
    <definedName name="GroutedRiprap" localSheetId="6">#REF!</definedName>
    <definedName name="GroutedRiprap">#REF!</definedName>
    <definedName name="gsb_mixinplace">[24]Subase!$K$55</definedName>
    <definedName name="GSDFGFHGH" localSheetId="6">#REF!</definedName>
    <definedName name="GSDFGFHGH">#REF!</definedName>
    <definedName name="GSDGG" localSheetId="6">#REF!</definedName>
    <definedName name="GSDGG">#REF!</definedName>
    <definedName name="gsg" localSheetId="6">#REF!</definedName>
    <definedName name="gsg">#REF!</definedName>
    <definedName name="gsub" localSheetId="7">#REF!</definedName>
    <definedName name="gsub" localSheetId="10">#REF!</definedName>
    <definedName name="GSubase" localSheetId="6">#REF!</definedName>
    <definedName name="GSubase" localSheetId="4">#REF!</definedName>
    <definedName name="GSubase">#REF!</definedName>
    <definedName name="GTF" localSheetId="7">#REF!</definedName>
    <definedName name="GTF" localSheetId="10">#REF!</definedName>
    <definedName name="guardstonedism" localSheetId="6">#REF!</definedName>
    <definedName name="guardstonedism">#REF!</definedName>
    <definedName name="Gw" localSheetId="6">#REF!</definedName>
    <definedName name="Gw">#REF!</definedName>
    <definedName name="H" localSheetId="0">#REF!</definedName>
    <definedName name="H" localSheetId="6">#REF!</definedName>
    <definedName name="H">#REF!</definedName>
    <definedName name="H___0" localSheetId="6">#REF!</definedName>
    <definedName name="H___0">#REF!</definedName>
    <definedName name="H___13" localSheetId="6">#REF!</definedName>
    <definedName name="H___13">#REF!</definedName>
    <definedName name="H0" localSheetId="6">#REF!</definedName>
    <definedName name="H0">#REF!</definedName>
    <definedName name="H0___0" localSheetId="6">#REF!</definedName>
    <definedName name="H0___0">#REF!</definedName>
    <definedName name="H0___13" localSheetId="6">#REF!</definedName>
    <definedName name="H0___13">#REF!</definedName>
    <definedName name="habitation">[29]Habitation!$B$6:$H$9</definedName>
    <definedName name="halfpvc" localSheetId="6">#REF!</definedName>
    <definedName name="halfpvc">#REF!</definedName>
    <definedName name="Hardrock" localSheetId="6">#REF!</definedName>
    <definedName name="Hardrock">#REF!</definedName>
    <definedName name="haulage">'[50]Haulage(G.C.)'!$B$5:$J$117</definedName>
    <definedName name="HEADER" localSheetId="0">#REF!</definedName>
    <definedName name="HEADER" localSheetId="6">#REF!</definedName>
    <definedName name="HEADER">#REF!</definedName>
    <definedName name="HeadWall" localSheetId="6">#REF!</definedName>
    <definedName name="HeadWall">#REF!</definedName>
    <definedName name="HeavyList">#REF!</definedName>
    <definedName name="HeavyPave" localSheetId="6">#REF!</definedName>
    <definedName name="HeavyPave">#REF!</definedName>
    <definedName name="hecto" localSheetId="6">#REF!</definedName>
    <definedName name="hecto">#REF!</definedName>
    <definedName name="Hectometer" localSheetId="6">#REF!</definedName>
    <definedName name="Hectometer">#REF!</definedName>
    <definedName name="hectostone" localSheetId="6">#REF!</definedName>
    <definedName name="hectostone">#REF!</definedName>
    <definedName name="helper" localSheetId="6">#REF!</definedName>
    <definedName name="helper">#REF!</definedName>
    <definedName name="hfi" localSheetId="6">#REF!</definedName>
    <definedName name="hfi">#REF!</definedName>
    <definedName name="hgr" localSheetId="6">#REF!</definedName>
    <definedName name="hgr">#REF!</definedName>
    <definedName name="hgsdvh" localSheetId="6">#REF!</definedName>
    <definedName name="hgsdvh">#REF!</definedName>
    <definedName name="hh" localSheetId="6">#REF!</definedName>
    <definedName name="hh">#REF!</definedName>
    <definedName name="hh___0" localSheetId="6">#REF!</definedName>
    <definedName name="hh___0">#REF!</definedName>
    <definedName name="hh___13" localSheetId="6">#REF!</definedName>
    <definedName name="hh___13">#REF!</definedName>
    <definedName name="hhs" localSheetId="6">#REF!</definedName>
    <definedName name="hhs">#REF!</definedName>
    <definedName name="Hieght" localSheetId="0">#REF!</definedName>
    <definedName name="Hieght" localSheetId="6">#REF!</definedName>
    <definedName name="Hieght">#REF!</definedName>
    <definedName name="Highemb.length" localSheetId="6">#REF!</definedName>
    <definedName name="Highemb.length">#REF!</definedName>
    <definedName name="HINDHUSTAN" localSheetId="6">#REF!</definedName>
    <definedName name="HINDHUSTAN">#REF!</definedName>
    <definedName name="HINREANCE" localSheetId="7">#REF!</definedName>
    <definedName name="HINREANCE" localSheetId="10">#REF!</definedName>
    <definedName name="HJ" localSheetId="6">#REF!</definedName>
    <definedName name="HJ">#REF!</definedName>
    <definedName name="HMP_75">'[24]Machinery-final'!$H$6</definedName>
    <definedName name="ho" localSheetId="6">#REF!</definedName>
    <definedName name="ho">#REF!</definedName>
    <definedName name="ho___0" localSheetId="6">#REF!</definedName>
    <definedName name="ho___0">#REF!</definedName>
    <definedName name="ho___13" localSheetId="6">#REF!</definedName>
    <definedName name="ho___13">#REF!</definedName>
    <definedName name="HOCList" localSheetId="6">#REF!</definedName>
    <definedName name="HOCList">#REF!</definedName>
    <definedName name="Hospital" localSheetId="6">#REF!</definedName>
    <definedName name="Hospital">#REF!</definedName>
    <definedName name="HP" localSheetId="6">#REF!</definedName>
    <definedName name="HP">#REF!</definedName>
    <definedName name="hp_1000">[24]Input!$C$22</definedName>
    <definedName name="hp_1200">[24]Input!$C$23</definedName>
    <definedName name="hp_600mm">[27]Input!$C$20</definedName>
    <definedName name="hp_900">[27]Input!$C$21</definedName>
    <definedName name="Hpipe1000" localSheetId="6">#REF!</definedName>
    <definedName name="Hpipe1000" localSheetId="4">#REF!</definedName>
    <definedName name="Hpipe1000">#REF!</definedName>
    <definedName name="Hpipe1200" localSheetId="6">#REF!</definedName>
    <definedName name="Hpipe1200">#REF!</definedName>
    <definedName name="Hpipe600" localSheetId="6">#REF!</definedName>
    <definedName name="Hpipe600">#REF!</definedName>
    <definedName name="Hpipe900" localSheetId="6">#REF!</definedName>
    <definedName name="Hpipe900">#REF!</definedName>
    <definedName name="HPLEtotal" localSheetId="6">#REF!</definedName>
    <definedName name="HPLEtotal">#REF!</definedName>
    <definedName name="HPpcc1" localSheetId="6">#REF!</definedName>
    <definedName name="HPpcc1">#REF!</definedName>
    <definedName name="HPpcc2" localSheetId="6">#REF!</definedName>
    <definedName name="HPpcc2">#REF!</definedName>
    <definedName name="hS___0" localSheetId="6">#REF!</definedName>
    <definedName name="hS___0">#REF!</definedName>
    <definedName name="hS___13" localSheetId="6">#REF!</definedName>
    <definedName name="hS___13">#REF!</definedName>
    <definedName name="hslab" localSheetId="6">#REF!</definedName>
    <definedName name="hslab" localSheetId="4">#REF!</definedName>
    <definedName name="hslab">#REF!</definedName>
    <definedName name="HSS" localSheetId="6">#REF!</definedName>
    <definedName name="HSS">#REF!</definedName>
    <definedName name="HTML_CodePage" hidden="1">1252</definedName>
    <definedName name="HTML_Control" localSheetId="0" hidden="1">{"'Typical Costs Estimates'!$C$158:$H$161"}</definedName>
    <definedName name="HTML_Control" localSheetId="4" hidden="1">{"'Typical Costs Estimates'!$C$158:$H$161"}</definedName>
    <definedName name="HTML_Control" hidden="1">{"'Typical Costs Estimates'!$C$158:$H$161"}</definedName>
    <definedName name="HTML_Description" hidden="1">""</definedName>
    <definedName name="HTML_Email" hidden="1">""</definedName>
    <definedName name="HTML_Header" hidden="1">"Typical Costs Estimates"</definedName>
    <definedName name="HTML_LastUpdate" hidden="1">"8/18/99"</definedName>
    <definedName name="HTML_LineAfter" hidden="1">TRUE</definedName>
    <definedName name="HTML_LineBefore" hidden="1">TRUE</definedName>
    <definedName name="HTML_Name" hidden="1">"Ajit.S.R"</definedName>
    <definedName name="HTML_OBDlg2" hidden="1">TRUE</definedName>
    <definedName name="HTML_OBDlg4" hidden="1">TRUE</definedName>
    <definedName name="HTML_OS" hidden="1">0</definedName>
    <definedName name="HTML_PathFile" hidden="1">"C:\My Documents\MyHTML.htm"</definedName>
    <definedName name="HTML_Title" hidden="1">"Ecr cost"</definedName>
    <definedName name="Hu" localSheetId="6">#REF!</definedName>
    <definedName name="Hu">#REF!</definedName>
    <definedName name="Hu___0" localSheetId="6">#REF!</definedName>
    <definedName name="Hu___0">#REF!</definedName>
    <definedName name="Hu___13" localSheetId="6">#REF!</definedName>
    <definedName name="Hu___13">#REF!</definedName>
    <definedName name="hume_pipe1000" localSheetId="6">#REF!</definedName>
    <definedName name="hume_pipe1000">#REF!</definedName>
    <definedName name="hume_pipe1200" localSheetId="6">#REF!</definedName>
    <definedName name="hume_pipe1200">#REF!</definedName>
    <definedName name="hume_pipe600" localSheetId="6">#REF!</definedName>
    <definedName name="hume_pipe600">#REF!</definedName>
    <definedName name="hume_pipe900" localSheetId="6">#REF!</definedName>
    <definedName name="hume_pipe900">#REF!</definedName>
    <definedName name="humepipe" localSheetId="6">#REF!</definedName>
    <definedName name="humepipe">#REF!</definedName>
    <definedName name="humepipe1" localSheetId="6">#REF!</definedName>
    <definedName name="humepipe1">#REF!</definedName>
    <definedName name="humepipe1200">'[5]Material '!$G$48</definedName>
    <definedName name="humepipe2" localSheetId="6">#REF!</definedName>
    <definedName name="humepipe2">#REF!</definedName>
    <definedName name="humepipenp3">'[5]Material '!$G$49</definedName>
    <definedName name="hvacrates" localSheetId="6">#REF!</definedName>
    <definedName name="hvacrates">#REF!</definedName>
    <definedName name="HX" localSheetId="6">#REF!</definedName>
    <definedName name="HX">#REF!</definedName>
    <definedName name="hxa" localSheetId="6">#REF!</definedName>
    <definedName name="hxa">#REF!</definedName>
    <definedName name="hxc" localSheetId="6">#REF!</definedName>
    <definedName name="hxc">#REF!</definedName>
    <definedName name="hxd" localSheetId="6">#REF!</definedName>
    <definedName name="hxd">#REF!</definedName>
    <definedName name="hydraulic_excavator">'[24]Machinery-final'!$H$23</definedName>
    <definedName name="hysd" localSheetId="6">#REF!</definedName>
    <definedName name="HYSD" localSheetId="4">'[51]LOCAL RATES'!$H$14</definedName>
    <definedName name="hysd">#REF!</definedName>
    <definedName name="I" localSheetId="6">#REF!</definedName>
    <definedName name="I">#REF!</definedName>
    <definedName name="I___0" localSheetId="6">#REF!</definedName>
    <definedName name="I___0">#REF!</definedName>
    <definedName name="I___13" localSheetId="6">#REF!</definedName>
    <definedName name="I___13">#REF!</definedName>
    <definedName name="If" localSheetId="6">#REF!</definedName>
    <definedName name="If">#REF!</definedName>
    <definedName name="Ig" localSheetId="6">#REF!</definedName>
    <definedName name="Ig">#REF!</definedName>
    <definedName name="Ig___0" localSheetId="6">#REF!</definedName>
    <definedName name="Ig___0">#REF!</definedName>
    <definedName name="Ig___13" localSheetId="6">#REF!</definedName>
    <definedName name="Ig___13">#REF!</definedName>
    <definedName name="Ik" localSheetId="6">#REF!</definedName>
    <definedName name="Ik">#REF!</definedName>
    <definedName name="Index" localSheetId="7">#REF!</definedName>
    <definedName name="Index" localSheetId="10">#REF!</definedName>
    <definedName name="INDEX">[29]Rate!$C$8:$D$159</definedName>
    <definedName name="indf" localSheetId="7">#REF!</definedName>
    <definedName name="indf" localSheetId="10">#REF!</definedName>
    <definedName name="Inflation" localSheetId="6">#REF!</definedName>
    <definedName name="Inflation">#REF!</definedName>
    <definedName name="INFRASTRUCTURE_ENTRY">'[12]INPUT SHEET'!$B$833:$F$858</definedName>
    <definedName name="InpuRate">[52]Material!$D$65</definedName>
    <definedName name="INPUT">#REF!</definedName>
    <definedName name="INS" localSheetId="7">#REF!</definedName>
    <definedName name="INS" localSheetId="10">#REF!</definedName>
    <definedName name="insertplate_and_exp_joint" localSheetId="6">#REF!</definedName>
    <definedName name="insertplate_and_exp_joint" localSheetId="7">#REF!</definedName>
    <definedName name="insertplate_and_exp_joint" localSheetId="10">#REF!</definedName>
    <definedName name="insertplate_and_exp_joint">#REF!</definedName>
    <definedName name="InstBillingMethod" localSheetId="7">#REF!</definedName>
    <definedName name="InstBillingMethod" localSheetId="10">#REF!</definedName>
    <definedName name="instf" localSheetId="7">#REF!</definedName>
    <definedName name="instf" localSheetId="10">#REF!</definedName>
    <definedName name="INSURANCE" localSheetId="7">#REF!</definedName>
    <definedName name="INSURANCE" localSheetId="10">#REF!</definedName>
    <definedName name="INT" localSheetId="7">#REF!</definedName>
    <definedName name="INT" localSheetId="10">#REF!</definedName>
    <definedName name="Int_Finalpay" localSheetId="7">#REF!</definedName>
    <definedName name="Int_Finalpay" localSheetId="10">#REF!</definedName>
    <definedName name="Int_IntPay" localSheetId="7">#REF!</definedName>
    <definedName name="Int_IntPay" localSheetId="10">#REF!</definedName>
    <definedName name="Int_MM_MA" localSheetId="7">#REF!</definedName>
    <definedName name="Int_MM_MA" localSheetId="10">#REF!</definedName>
    <definedName name="Int_PG" localSheetId="7">#REF!</definedName>
    <definedName name="Int_PG" localSheetId="10">#REF!</definedName>
    <definedName name="Int_Props" localSheetId="7">#REF!</definedName>
    <definedName name="Int_Props" localSheetId="10">#REF!</definedName>
    <definedName name="Int_Relf_MA" localSheetId="7">#REF!</definedName>
    <definedName name="Int_Relf_MA" localSheetId="10">#REF!</definedName>
    <definedName name="Int_RetMonsy" localSheetId="7">#REF!</definedName>
    <definedName name="Int_RetMonsy" localSheetId="10">#REF!</definedName>
    <definedName name="Int_WorkingCap" localSheetId="7">#REF!</definedName>
    <definedName name="Int_WorkingCap" localSheetId="10">#REF!</definedName>
    <definedName name="INTEREST_CALCULATION" localSheetId="7">#REF!</definedName>
    <definedName name="INTEREST_CALCULATION" localSheetId="10">#REF!</definedName>
    <definedName name="INTEREST_LOADING" localSheetId="7">#REF!</definedName>
    <definedName name="INTEREST_LOADING" localSheetId="10">#REF!</definedName>
    <definedName name="IntPME_Scaff" localSheetId="7">#REF!</definedName>
    <definedName name="IntPME_Scaff" localSheetId="10">#REF!</definedName>
    <definedName name="Inv_Props" localSheetId="7">#REF!</definedName>
    <definedName name="Inv_Props" localSheetId="10">#REF!</definedName>
    <definedName name="Inv_Scaff" localSheetId="7">#REF!</definedName>
    <definedName name="Inv_Scaff" localSheetId="10">#REF!</definedName>
    <definedName name="INVofPMEScaff" localSheetId="7">#REF!</definedName>
    <definedName name="INVofPMEScaff" localSheetId="10">#REF!</definedName>
    <definedName name="IPCs" localSheetId="6">#REF!</definedName>
    <definedName name="IPCs">#REF!</definedName>
    <definedName name="ipl" localSheetId="7">#REF!</definedName>
    <definedName name="ipl" localSheetId="10">#REF!</definedName>
    <definedName name="ipu" localSheetId="6">#REF!</definedName>
    <definedName name="ipu">#REF!</definedName>
    <definedName name="ipu___0" localSheetId="6">#REF!</definedName>
    <definedName name="ipu___0">#REF!</definedName>
    <definedName name="ipu___13" localSheetId="6">#REF!</definedName>
    <definedName name="ipu___13">#REF!</definedName>
    <definedName name="iron_grating" localSheetId="6">#REF!</definedName>
    <definedName name="iron_grating">#REF!</definedName>
    <definedName name="Is" localSheetId="6">#REF!</definedName>
    <definedName name="Is">#REF!</definedName>
    <definedName name="issue_summ">'[53]water prop.'!$A$1</definedName>
    <definedName name="J" localSheetId="6">#REF!</definedName>
    <definedName name="J">#REF!</definedName>
    <definedName name="JACK" localSheetId="4">'[14]Cost of O &amp; O'!$F$32</definedName>
    <definedName name="JAN" localSheetId="7">#REF!</definedName>
    <definedName name="JAN" localSheetId="10">#REF!</definedName>
    <definedName name="jeep" localSheetId="6">#REF!</definedName>
    <definedName name="jeep">#REF!</definedName>
    <definedName name="JEJS" localSheetId="6">#REF!</definedName>
    <definedName name="JEJS">#REF!</definedName>
    <definedName name="JEJS___0" localSheetId="6">#REF!</definedName>
    <definedName name="JEJS___0">#REF!</definedName>
    <definedName name="JEJS___11" localSheetId="6">#REF!</definedName>
    <definedName name="JEJS___11">#REF!</definedName>
    <definedName name="JEJS___12" localSheetId="6">#REF!</definedName>
    <definedName name="JEJS___12">#REF!</definedName>
    <definedName name="JEJS___13" localSheetId="6">#REF!</definedName>
    <definedName name="JEJS___13">#REF!</definedName>
    <definedName name="JEJS___4" localSheetId="6">#REF!</definedName>
    <definedName name="JEJS___4">#REF!</definedName>
    <definedName name="JJ" localSheetId="7">#REF!</definedName>
    <definedName name="JJ" localSheetId="10">#REF!</definedName>
    <definedName name="job">'[54]DETAILED  BOQ'!$A$1</definedName>
    <definedName name="job___0">'[30]ANNEXURE-A'!$A$1</definedName>
    <definedName name="job___11">'[30]ANNEXURE-A'!$A$1</definedName>
    <definedName name="job___12">'[30]ANNEXURE-A'!$A$1</definedName>
    <definedName name="JobID" localSheetId="6">#REF!</definedName>
    <definedName name="JobID">#REF!</definedName>
    <definedName name="Jobtypes" localSheetId="4">[55]FORM7!$R$3:$S$7</definedName>
    <definedName name="joint" localSheetId="6">#REF!</definedName>
    <definedName name="joint">#REF!</definedName>
    <definedName name="JUMBO">'[14]Cost of O &amp; O'!$F$39</definedName>
    <definedName name="Junc.Bitu" localSheetId="6">#REF!</definedName>
    <definedName name="Junc.Bitu">#REF!</definedName>
    <definedName name="Junc.EW" localSheetId="6">#REF!</definedName>
    <definedName name="Junc.EW">#REF!</definedName>
    <definedName name="junc.subgrade" localSheetId="6">#REF!</definedName>
    <definedName name="junc.subgrade">#REF!</definedName>
    <definedName name="Junction" localSheetId="6">#REF!</definedName>
    <definedName name="Junction">#REF!</definedName>
    <definedName name="junctions" localSheetId="6">#REF!</definedName>
    <definedName name="junctions">#REF!</definedName>
    <definedName name="k" localSheetId="0">#REF!</definedName>
    <definedName name="k" localSheetId="6">#REF!</definedName>
    <definedName name="k" localSheetId="4" hidden="1">{"form-D1",#N/A,FALSE,"FORM-D1";"form-D1_amt",#N/A,FALSE,"FORM-D1"}</definedName>
    <definedName name="k">#REF!</definedName>
    <definedName name="K___0" localSheetId="6">#REF!</definedName>
    <definedName name="K___0">#REF!</definedName>
    <definedName name="K___13" localSheetId="6">#REF!</definedName>
    <definedName name="K___13">#REF!</definedName>
    <definedName name="k_1" hidden="1">{"form-D1",#N/A,FALSE,"FORM-D1";"form-D1_amt",#N/A,FALSE,"FORM-D1"}</definedName>
    <definedName name="k1pl" localSheetId="7">#REF!</definedName>
    <definedName name="k1pl" localSheetId="10">#REF!</definedName>
    <definedName name="k1s" localSheetId="6">#REF!</definedName>
    <definedName name="k1s">#REF!</definedName>
    <definedName name="k2s" localSheetId="6">#REF!</definedName>
    <definedName name="k2s">#REF!</definedName>
    <definedName name="ka" localSheetId="6">#REF!</definedName>
    <definedName name="ka">#REF!</definedName>
    <definedName name="kapil" localSheetId="0">#REF!</definedName>
    <definedName name="kapil" localSheetId="6">#REF!</definedName>
    <definedName name="kapil">#REF!</definedName>
    <definedName name="kapilll" localSheetId="0">#REF!</definedName>
    <definedName name="kapilll" localSheetId="6">#REF!</definedName>
    <definedName name="kapilll">#REF!</definedName>
    <definedName name="KARNA">'[56]Cover sheet'!$G$13</definedName>
    <definedName name="kasdfjhd" localSheetId="0" hidden="1">{"'Typical Costs Estimates'!$C$158:$H$161"}</definedName>
    <definedName name="kasdfjhd" localSheetId="4" hidden="1">{"'Typical Costs Estimates'!$C$158:$H$161"}</definedName>
    <definedName name="kasdfjhd" hidden="1">{"'Typical Costs Estimates'!$C$158:$H$161"}</definedName>
    <definedName name="kb" localSheetId="6">#REF!</definedName>
    <definedName name="kb">#REF!</definedName>
    <definedName name="kc" localSheetId="6">#REF!</definedName>
    <definedName name="kc">#REF!</definedName>
    <definedName name="kep" localSheetId="7">#REF!</definedName>
    <definedName name="kep" localSheetId="10">#REF!</definedName>
    <definedName name="kerb" localSheetId="6">#REF!</definedName>
    <definedName name="kerb">#REF!</definedName>
    <definedName name="Kerb1" localSheetId="6">#REF!</definedName>
    <definedName name="Kerb1">#REF!</definedName>
    <definedName name="Kerb2" localSheetId="6">#REF!</definedName>
    <definedName name="Kerb2">#REF!</definedName>
    <definedName name="kerbchfdPkgI" localSheetId="6">#REF!</definedName>
    <definedName name="kerbchfdPkgI">#REF!</definedName>
    <definedName name="kerbchhfdpi" localSheetId="4">'[57]doq-10'!$I$122</definedName>
    <definedName name="kerbchhfdpi">'[58]doq-10'!$I$122</definedName>
    <definedName name="kerbchhpkgI" localSheetId="6">#REF!</definedName>
    <definedName name="kerbchhpkgI">#REF!</definedName>
    <definedName name="kerbchpi" localSheetId="4">'[57]doq-10'!$I$113</definedName>
    <definedName name="kerbchpi">'[58]doq-10'!$I$113</definedName>
    <definedName name="kerbfdpi" localSheetId="4">'[57]doq-10'!$I$118</definedName>
    <definedName name="kerbfdpi">'[58]doq-10'!$I$118</definedName>
    <definedName name="KerbfdpkgI" localSheetId="6">#REF!</definedName>
    <definedName name="KerbfdpkgI">#REF!</definedName>
    <definedName name="kerbpi" localSheetId="4">'[57]doq-10'!$I$110</definedName>
    <definedName name="kerbpi">'[58]doq-10'!$I$110</definedName>
    <definedName name="kerbpkgI" localSheetId="6">#REF!</definedName>
    <definedName name="kerbpkgI">#REF!</definedName>
    <definedName name="Kh" localSheetId="6">#REF!</definedName>
    <definedName name="Kh">#REF!</definedName>
    <definedName name="Kh___0" localSheetId="6">#REF!</definedName>
    <definedName name="Kh___0">#REF!</definedName>
    <definedName name="Kh___13" localSheetId="6">#REF!</definedName>
    <definedName name="Kh___13">#REF!</definedName>
    <definedName name="Ki" localSheetId="6">#REF!</definedName>
    <definedName name="Ki">#REF!</definedName>
    <definedName name="Ki___0" localSheetId="6">#REF!</definedName>
    <definedName name="Ki___0">#REF!</definedName>
    <definedName name="Ki___13" localSheetId="6">#REF!</definedName>
    <definedName name="Ki___13">#REF!</definedName>
    <definedName name="Ki1___0" localSheetId="6">#REF!</definedName>
    <definedName name="Ki1___0">#REF!</definedName>
    <definedName name="Ki1___13" localSheetId="6">#REF!</definedName>
    <definedName name="Ki1___13">#REF!</definedName>
    <definedName name="Ki2___0" localSheetId="6">#REF!</definedName>
    <definedName name="Ki2___0">#REF!</definedName>
    <definedName name="Ki2___13" localSheetId="6">#REF!</definedName>
    <definedName name="Ki2___13">#REF!</definedName>
    <definedName name="Kii" localSheetId="6">#REF!</definedName>
    <definedName name="Kii">#REF!</definedName>
    <definedName name="Kii___0" localSheetId="6">#REF!</definedName>
    <definedName name="Kii___0">#REF!</definedName>
    <definedName name="Kii___13" localSheetId="6">#REF!</definedName>
    <definedName name="Kii___13">#REF!</definedName>
    <definedName name="kilometer" localSheetId="6">#REF!</definedName>
    <definedName name="kilometer">#REF!</definedName>
    <definedName name="kilometre" localSheetId="6">#REF!</definedName>
    <definedName name="kilometre">#REF!</definedName>
    <definedName name="KJ" localSheetId="7">#REF!</definedName>
    <definedName name="KJ" localSheetId="10">#REF!</definedName>
    <definedName name="KK" localSheetId="6">#REF!</definedName>
    <definedName name="KK">#REF!</definedName>
    <definedName name="kkkk" localSheetId="6">#REF!</definedName>
    <definedName name="kkkk">#REF!</definedName>
    <definedName name="kl">'[59]Input Data'!$A$65:$X$69</definedName>
    <definedName name="Km" localSheetId="6">#REF!</definedName>
    <definedName name="Km">#REF!</definedName>
    <definedName name="Km___0" localSheetId="6">#REF!</definedName>
    <definedName name="Km___0">#REF!</definedName>
    <definedName name="Km___13" localSheetId="6">#REF!</definedName>
    <definedName name="Km___13">#REF!</definedName>
    <definedName name="kmstone" localSheetId="6">#REF!</definedName>
    <definedName name="kmstone">#REF!</definedName>
    <definedName name="ko">'[60]doq-I'!$H$23</definedName>
    <definedName name="kp" hidden="1">{"'Bill No. 7'!$A$1:$G$32"}</definedName>
    <definedName name="Ks" localSheetId="6">#REF!</definedName>
    <definedName name="Ks">#REF!</definedName>
    <definedName name="Ks___0" localSheetId="6">#REF!</definedName>
    <definedName name="Ks___0">#REF!</definedName>
    <definedName name="Ks___13" localSheetId="6">#REF!</definedName>
    <definedName name="Ks___13">#REF!</definedName>
    <definedName name="kujhkjh" localSheetId="0" hidden="1">#REF!</definedName>
    <definedName name="kujhkjh" localSheetId="6" hidden="1">#REF!</definedName>
    <definedName name="kujhkjh" hidden="1">#REF!</definedName>
    <definedName name="KurFarki" localSheetId="6">#REF!</definedName>
    <definedName name="KurFarki">#REF!</definedName>
    <definedName name="L" localSheetId="6">#REF!</definedName>
    <definedName name="L">#REF!</definedName>
    <definedName name="L___0" localSheetId="6">#REF!</definedName>
    <definedName name="L___0">#REF!</definedName>
    <definedName name="L___13" localSheetId="6">#REF!</definedName>
    <definedName name="L___13">#REF!</definedName>
    <definedName name="L_027">[61]L040!$C$12:$L$135</definedName>
    <definedName name="L_Bhisti">[62]Labour!$D$3</definedName>
    <definedName name="L_Mason_1stClass">[62]Labour!$D$14</definedName>
    <definedName name="L_Mate">[63]Labour!$D$16</definedName>
    <definedName name="L_Mate_5">[64]Labour!$D$16</definedName>
    <definedName name="L_Mate_6">[65]Labour!$D$16</definedName>
    <definedName name="L_Mate_8">[65]Labour!$D$16</definedName>
    <definedName name="L_Mate_9">[65]Labour!$D$16</definedName>
    <definedName name="L_Mazdoor">[63]Labour!$D$17</definedName>
    <definedName name="L_Mazdoor_5">[64]Labour!$D$17</definedName>
    <definedName name="L_Mazdoor_6">[65]Labour!$D$17</definedName>
    <definedName name="L_Mazdoor_8">[65]Labour!$D$17</definedName>
    <definedName name="L_Mazdoor_9">[65]Labour!$D$17</definedName>
    <definedName name="L_Mazdoor_Skilled">[62]Labour!$D$19</definedName>
    <definedName name="L_Mazdoor_Skilled_5">[64]Labour!$D$19</definedName>
    <definedName name="L_Mazdoor_Skilled_6">[65]Labour!$D$19</definedName>
    <definedName name="L_Mazdoor_Skilled_8">[65]Labour!$D$19</definedName>
    <definedName name="L_Mazdoor_Skilled_9">[65]Labour!$D$19</definedName>
    <definedName name="l1pl" localSheetId="7">#REF!</definedName>
    <definedName name="l1pl" localSheetId="10">#REF!</definedName>
    <definedName name="l1x" localSheetId="6">#REF!</definedName>
    <definedName name="l1x">#REF!</definedName>
    <definedName name="l2x" localSheetId="6">#REF!</definedName>
    <definedName name="l2x">#REF!</definedName>
    <definedName name="LABORATORY_EQUIPMENTS___MISC._TOOLS" localSheetId="7">#REF!</definedName>
    <definedName name="LABORATORY_EQUIPMENTS___MISC._TOOLS" localSheetId="10">#REF!</definedName>
    <definedName name="LABOUR_HUTS" localSheetId="7">#REF!</definedName>
    <definedName name="LABOUR_HUTS" localSheetId="10">#REF!</definedName>
    <definedName name="LAC">[66]S2groupcode!$G$2</definedName>
    <definedName name="LACS">[67]PLAN_FEB97!$A$2</definedName>
    <definedName name="lakh">[37]dBase!$J$12</definedName>
    <definedName name="LAMP" localSheetId="6">#REF!</definedName>
    <definedName name="LAMP">#REF!</definedName>
    <definedName name="LAMP___0" localSheetId="6">#REF!</definedName>
    <definedName name="LAMP___0">#REF!</definedName>
    <definedName name="LAMP___13" localSheetId="6">#REF!</definedName>
    <definedName name="LAMP___13">#REF!</definedName>
    <definedName name="land" localSheetId="6">#REF!</definedName>
    <definedName name="land">#REF!</definedName>
    <definedName name="landscaping" localSheetId="6">#REF!</definedName>
    <definedName name="landscaping">#REF!</definedName>
    <definedName name="LANE">[68]misc!$D$2:$D$8</definedName>
    <definedName name="Laps_Length_Status" localSheetId="7">#REF!</definedName>
    <definedName name="Laps_Length_Status" localSheetId="10">#REF!</definedName>
    <definedName name="Lc" localSheetId="6">#REF!</definedName>
    <definedName name="Lc">#REF!</definedName>
    <definedName name="Lc___0" localSheetId="6">#REF!</definedName>
    <definedName name="Lc___0">#REF!</definedName>
    <definedName name="Lc___13" localSheetId="6">#REF!</definedName>
    <definedName name="Lc___13">#REF!</definedName>
    <definedName name="lcs" localSheetId="6">#REF!</definedName>
    <definedName name="lcs">#REF!</definedName>
    <definedName name="LCV">'[69]Expanded OD'!$B$156:$AY$203</definedName>
    <definedName name="LD">[49]PROG_DATA!$B$7</definedName>
    <definedName name="lead" localSheetId="4">'[70]Material '!$S$11</definedName>
    <definedName name="LeanConcrete" localSheetId="6">#REF!</definedName>
    <definedName name="LeanConcrete">#REF!</definedName>
    <definedName name="lef" localSheetId="6">#REF!</definedName>
    <definedName name="lef">#REF!</definedName>
    <definedName name="Left" localSheetId="6">#REF!</definedName>
    <definedName name="Left">#REF!</definedName>
    <definedName name="lel" localSheetId="6">#REF!</definedName>
    <definedName name="lel">#REF!</definedName>
    <definedName name="len" localSheetId="6">#REF!</definedName>
    <definedName name="len" localSheetId="4">[40]Intro!$L$153</definedName>
    <definedName name="len">#REF!</definedName>
    <definedName name="lfpl" localSheetId="7">#REF!</definedName>
    <definedName name="lfpl" localSheetId="10">#REF!</definedName>
    <definedName name="LFT" localSheetId="7">#REF!</definedName>
    <definedName name="LFT" localSheetId="10">#REF!</definedName>
    <definedName name="LG" localSheetId="6">#REF!</definedName>
    <definedName name="LG">#REF!</definedName>
    <definedName name="lhscurve" localSheetId="6">#REF!</definedName>
    <definedName name="lhscurve">#REF!</definedName>
    <definedName name="LHSFT" localSheetId="6">#REF!</definedName>
    <definedName name="LHSFT">#REF!</definedName>
    <definedName name="LHSST" localSheetId="6">#REF!</definedName>
    <definedName name="LHSST">#REF!</definedName>
    <definedName name="LHST1" localSheetId="6">#REF!</definedName>
    <definedName name="LHST1">#REF!</definedName>
    <definedName name="LHST2" localSheetId="6">#REF!</definedName>
    <definedName name="LHST2">#REF!</definedName>
    <definedName name="Lighting" localSheetId="6">#REF!</definedName>
    <definedName name="Lighting">#REF!</definedName>
    <definedName name="limcount" hidden="1">1</definedName>
    <definedName name="liner1" localSheetId="6">#REF!</definedName>
    <definedName name="liner1">#REF!</definedName>
    <definedName name="load">[71]DATA!$J$2:$J$3</definedName>
    <definedName name="LOCAL_STAFF" localSheetId="7">#REF!</definedName>
    <definedName name="LOCAL_STAFF" localSheetId="10">#REF!</definedName>
    <definedName name="LOCAL_STAFF">'[12]RES-PLANNING'!$A$452:$D$478</definedName>
    <definedName name="LOCAL_STAFF_ENTRY">'[12]INPUT SHEET'!$B$437:$B$461</definedName>
    <definedName name="LOCO">'[14]Cost of O &amp; O'!$F$40</definedName>
    <definedName name="Lr" localSheetId="6">#REF!</definedName>
    <definedName name="Lr">#REF!</definedName>
    <definedName name="Lr___0" localSheetId="6">#REF!</definedName>
    <definedName name="Lr___0">#REF!</definedName>
    <definedName name="Lr___13" localSheetId="6">#REF!</definedName>
    <definedName name="Lr___13">#REF!</definedName>
    <definedName name="ls" localSheetId="6">#REF!</definedName>
    <definedName name="ls">#REF!</definedName>
    <definedName name="LUMEN" localSheetId="6">#REF!</definedName>
    <definedName name="LUMEN">#REF!</definedName>
    <definedName name="LUMEN___0" localSheetId="6">#REF!</definedName>
    <definedName name="LUMEN___0">#REF!</definedName>
    <definedName name="LUMEN___13" localSheetId="6">#REF!</definedName>
    <definedName name="LUMEN___13">#REF!</definedName>
    <definedName name="Lump_Sum">[72]HOC!$AE$12:$AE$118</definedName>
    <definedName name="LUX" localSheetId="6">#REF!</definedName>
    <definedName name="LUX">#REF!</definedName>
    <definedName name="LUX___0" localSheetId="6">#REF!</definedName>
    <definedName name="LUX___0">#REF!</definedName>
    <definedName name="LUX___13" localSheetId="6">#REF!</definedName>
    <definedName name="LUX___13">#REF!</definedName>
    <definedName name="Lx" localSheetId="6">#REF!</definedName>
    <definedName name="Lx">#REF!</definedName>
    <definedName name="Lx___0" localSheetId="6">#REF!</definedName>
    <definedName name="Lx___0">#REF!</definedName>
    <definedName name="Lx___13" localSheetId="6">#REF!</definedName>
    <definedName name="Lx___13">#REF!</definedName>
    <definedName name="M">[49]PROG_DATA!$B$4</definedName>
    <definedName name="m___0" localSheetId="6">#REF!</definedName>
    <definedName name="m___0">#REF!</definedName>
    <definedName name="m___13" localSheetId="6">#REF!</definedName>
    <definedName name="m___13">#REF!</definedName>
    <definedName name="M_15">[73]Summary!$H$18</definedName>
    <definedName name="M_25_box_Culvert" localSheetId="6">#REF!</definedName>
    <definedName name="M_25_box_Culvert" localSheetId="7">#REF!</definedName>
    <definedName name="M_25_box_Culvert" localSheetId="10">#REF!</definedName>
    <definedName name="M_25_box_Culvert" localSheetId="4">#REF!</definedName>
    <definedName name="M_25_box_Culvert">#REF!</definedName>
    <definedName name="m_35" localSheetId="6">#REF!</definedName>
    <definedName name="m_35">#REF!</definedName>
    <definedName name="M_ACPipe_100">[62]Material!$D$3</definedName>
    <definedName name="M_Aggregate_10">[62]Material!$D$17</definedName>
    <definedName name="M_Aggregate_20">[62]Material!$D$18</definedName>
    <definedName name="M_Aggregate_40">[62]Material!$D$19</definedName>
    <definedName name="M_Aggregate_GradeII_63_45mm">[65]Material!$D$24</definedName>
    <definedName name="M_Aggregate_GradeIII_53_224mm">[65]Material!$D$25</definedName>
    <definedName name="M_AluminiumSheeting_15mm">[65]Material!$D$28</definedName>
    <definedName name="M_BindingMaterial">[65]Material!$D$37</definedName>
    <definedName name="M_Blasted_Rubble">[62]Material!$D$47</definedName>
    <definedName name="M_BondStone_400_150_150mm">[62]Material!$D$49</definedName>
    <definedName name="M_Brick_1stClass">[62]Material!$D$50</definedName>
    <definedName name="M_Cement">[62]Material!$D$51</definedName>
    <definedName name="M_FarmyardManure">[62]Material!$D$77</definedName>
    <definedName name="M_FilterMedia">[62]Material!$D$79</definedName>
    <definedName name="M_GranularMaterial">[62]Material!$D$88</definedName>
    <definedName name="M_MSClamps">[62]Material!$D$102</definedName>
    <definedName name="M_MSFlat_StructuralSteel">[65]Material!$D$103</definedName>
    <definedName name="M_Sand_Coarse">[62]Material!$D$125</definedName>
    <definedName name="M_StoneForCoarseRubbleMasonry_1stSort">[62]Material!$D$136</definedName>
    <definedName name="M_StoneScreening_TypeB_112mm_Grade2">[65]Material!$D$142</definedName>
    <definedName name="M_StoneScreening_TypeB_112mm_Grade3">[65]Material!$D$143</definedName>
    <definedName name="M_Water">[62]Material!$D$146</definedName>
    <definedName name="M_Water_5">[64]Material!$D$146</definedName>
    <definedName name="M_Water_6">[65]Material!$D$146</definedName>
    <definedName name="M_Water_8">[65]Material!$D$146</definedName>
    <definedName name="M_Water_9">[65]Material!$D$146</definedName>
    <definedName name="M_WellGradedMateralForSubbase_GradeI_236mm_below">[65]Material!$D$154</definedName>
    <definedName name="M_WellGradedMateralForSubbase_GradeI_53_95mm">[65]Material!$D$155</definedName>
    <definedName name="M_WellGradedMateralForSubbase_GradeI_95_236mm">[65]Material!$D$156</definedName>
    <definedName name="m10pcc" localSheetId="6">#REF!</definedName>
    <definedName name="m10pcc">#REF!</definedName>
    <definedName name="m15_levelling">[24]Culverts!$K$130</definedName>
    <definedName name="m15grade" localSheetId="6">#REF!</definedName>
    <definedName name="m15grade">#REF!</definedName>
    <definedName name="m15levellingd" localSheetId="6">#REF!</definedName>
    <definedName name="m15levellingd">#REF!</definedName>
    <definedName name="m15outall" localSheetId="6">#REF!</definedName>
    <definedName name="m15outall">#REF!</definedName>
    <definedName name="M15outfall" localSheetId="6">#REF!</definedName>
    <definedName name="M15outfall">#REF!</definedName>
    <definedName name="m15pcc" localSheetId="6">#REF!</definedName>
    <definedName name="m15pcc">#REF!</definedName>
    <definedName name="m20grade">[44]doq!$P$43</definedName>
    <definedName name="m20pcc" localSheetId="6">#REF!</definedName>
    <definedName name="m20pcc">#REF!</definedName>
    <definedName name="m20rcc" localSheetId="6">#REF!</definedName>
    <definedName name="m20rcc">#REF!</definedName>
    <definedName name="m3_Total">#REF!</definedName>
    <definedName name="m3_TTL">[72]HOC!$Y$12:$Y$160</definedName>
    <definedName name="m3_Unit">[72]HOC!$X$12:$X$160</definedName>
    <definedName name="m30main" localSheetId="6">#REF!</definedName>
    <definedName name="m30main">#REF!</definedName>
    <definedName name="m35rccsub" localSheetId="6">#REF!</definedName>
    <definedName name="m35rccsub">#REF!</definedName>
    <definedName name="MACHINE_EQUIPMENT" localSheetId="7">#REF!</definedName>
    <definedName name="MACHINE_EQUIPMENT" localSheetId="10">#REF!</definedName>
    <definedName name="MACHINE_EQUIPMENT">'[12]RES-PLANNING'!$M$452:$P$478</definedName>
    <definedName name="MACHINE_EQUIPMENT_ENTRY">'[12]INPUT SHEET'!$B$487:$B$511</definedName>
    <definedName name="machinery">[74]ANALYSIS!$C$18</definedName>
    <definedName name="MACHINERY_COMPONENT">[75]Machinery!$H$14</definedName>
    <definedName name="macros" localSheetId="7">#REF!</definedName>
    <definedName name="macros" localSheetId="10">#REF!</definedName>
    <definedName name="mainte" localSheetId="6">#REF!</definedName>
    <definedName name="mainte">#REF!</definedName>
    <definedName name="maintenance" localSheetId="6">#REF!</definedName>
    <definedName name="maintenance">#REF!</definedName>
    <definedName name="maintmobile" localSheetId="6">#REF!</definedName>
    <definedName name="maintmobile">#REF!</definedName>
    <definedName name="man" localSheetId="6">#REF!</definedName>
    <definedName name="man">#REF!</definedName>
    <definedName name="man___0" localSheetId="6">#REF!</definedName>
    <definedName name="man___0">#REF!</definedName>
    <definedName name="man___11" localSheetId="6">#REF!</definedName>
    <definedName name="man___11">#REF!</definedName>
    <definedName name="man___12" localSheetId="6">#REF!</definedName>
    <definedName name="man___12">#REF!</definedName>
    <definedName name="mandatory" localSheetId="6">#REF!</definedName>
    <definedName name="mandatory">#REF!</definedName>
    <definedName name="manday1" localSheetId="6">#REF!</definedName>
    <definedName name="manday1">#REF!</definedName>
    <definedName name="manday1___0" localSheetId="6">#REF!</definedName>
    <definedName name="manday1___0">#REF!</definedName>
    <definedName name="manday1___11" localSheetId="6">#REF!</definedName>
    <definedName name="manday1___11">#REF!</definedName>
    <definedName name="manday1___12" localSheetId="6">#REF!</definedName>
    <definedName name="manday1___12">#REF!</definedName>
    <definedName name="Manhour_copy_col" localSheetId="7">#REF!</definedName>
    <definedName name="Manhour_copy_col" localSheetId="10">#REF!</definedName>
    <definedName name="Manhours_enter" localSheetId="7">#REF!,#REF!,#REF!,#REF!,#REF!</definedName>
    <definedName name="Manhours_enter" localSheetId="10">#REF!,#REF!,#REF!,#REF!,#REF!</definedName>
    <definedName name="MAR" localSheetId="7">#REF!</definedName>
    <definedName name="MAR" localSheetId="10">#REF!</definedName>
    <definedName name="march_qty" localSheetId="6">#REF!</definedName>
    <definedName name="march_qty" localSheetId="7">#REF!</definedName>
    <definedName name="march_qty" localSheetId="10">#REF!</definedName>
    <definedName name="march_qty">#REF!</definedName>
    <definedName name="MarketType" localSheetId="7">#REF!</definedName>
    <definedName name="MarketType" localSheetId="10">#REF!</definedName>
    <definedName name="MarketType_Text" localSheetId="7">#REF!</definedName>
    <definedName name="MarketType_Text" localSheetId="10">#REF!</definedName>
    <definedName name="mason" localSheetId="6">#REF!</definedName>
    <definedName name="mason">#REF!</definedName>
    <definedName name="mason1">'[5]Labour &amp; Plant'!$C$14</definedName>
    <definedName name="mason2">'[5]Labour &amp; Plant'!$C$15</definedName>
    <definedName name="masonstonecutterbricklayerI">[28]LabourRates!$D$12</definedName>
    <definedName name="Mast" localSheetId="6">#REF!</definedName>
    <definedName name="Mast" localSheetId="7">#REF!</definedName>
    <definedName name="Mast" localSheetId="10">#REF!</definedName>
    <definedName name="Mast">#REF!</definedName>
    <definedName name="mastan" hidden="1">{"'Bill No. 7'!$A$1:$G$32"}</definedName>
    <definedName name="Master_Details">OFFSET([35]master!$B$2,0,0,COUNTA([35]master!$B$1:$B$32000),COUNTA([35]master!$A$1:$IV$1))</definedName>
    <definedName name="master_name">OFFSET([35]master!$B$2,0,0,COUNTA([35]master!$B$1:$B$32000)-1,1)</definedName>
    <definedName name="Mat" localSheetId="7">#REF!</definedName>
    <definedName name="Mat" localSheetId="10">#REF!</definedName>
    <definedName name="MAT_RATE_ENTRY">'[12]INPUT SHEET'!$B$540:$D$555</definedName>
    <definedName name="Match1" localSheetId="7">#REF!</definedName>
    <definedName name="Match1" localSheetId="10">#REF!</definedName>
    <definedName name="Match2" localSheetId="7">#REF!</definedName>
    <definedName name="Match2" localSheetId="10">#REF!</definedName>
    <definedName name="Mate">[4]Basicrates!$D$148</definedName>
    <definedName name="MATERIAL_COMPONENT">[75]Material!$I$21</definedName>
    <definedName name="MaterialToBeCrushed" localSheetId="6">#REF!</definedName>
    <definedName name="MaterialToBeCrushed">#REF!</definedName>
    <definedName name="MaterialToBeScreened" localSheetId="6">#REF!</definedName>
    <definedName name="MaterialToBeScreened">#REF!</definedName>
    <definedName name="matesupervisorI">[28]LabourRates!$D$10</definedName>
    <definedName name="MAV">'[69]Expanded OD'!$B$309:$AY$356</definedName>
    <definedName name="MaxSNo">[18]Data!$J$3</definedName>
    <definedName name="MAY" localSheetId="7">#REF!</definedName>
    <definedName name="MAY" localSheetId="10">#REF!</definedName>
    <definedName name="mazdoor" localSheetId="6">#REF!</definedName>
    <definedName name="mazdoor" localSheetId="4">#REF!</definedName>
    <definedName name="mazdoor">#REF!</definedName>
    <definedName name="mazdoorunskI">[28]LabourRates!$D$24</definedName>
    <definedName name="MC_" localSheetId="6">#REF!</definedName>
    <definedName name="MC_">#REF!</definedName>
    <definedName name="MCAR">'[14]Cost of O &amp; O'!$F$41</definedName>
    <definedName name="mcrashbarrier" localSheetId="6">#REF!</definedName>
    <definedName name="mcrashbarrier">#REF!</definedName>
    <definedName name="medarea" localSheetId="6">#REF!</definedName>
    <definedName name="medarea">#REF!</definedName>
    <definedName name="median" localSheetId="6">#REF!</definedName>
    <definedName name="median">#REF!</definedName>
    <definedName name="mediangap" localSheetId="6">#REF!</definedName>
    <definedName name="mediangap">#REF!</definedName>
    <definedName name="Medopen" localSheetId="6">#REF!</definedName>
    <definedName name="Medopen">#REF!</definedName>
    <definedName name="MET">[23]ANALYSIS!$C$9</definedName>
    <definedName name="Mf">[76]Timesheet!$E$56:'[76]Timesheet'!$F$56</definedName>
    <definedName name="MF___0" localSheetId="6">#REF!</definedName>
    <definedName name="MF___0">#REF!</definedName>
    <definedName name="MF___13" localSheetId="6">#REF!</definedName>
    <definedName name="MF___13">#REF!</definedName>
    <definedName name="mff" localSheetId="6">#REF!</definedName>
    <definedName name="mff">#REF!</definedName>
    <definedName name="MFGGR" localSheetId="7">#REF!</definedName>
    <definedName name="MFGGR" localSheetId="10">#REF!</definedName>
    <definedName name="mh_cover" localSheetId="6">#REF!</definedName>
    <definedName name="mh_cover">#REF!</definedName>
    <definedName name="mhjj" localSheetId="0" hidden="1">{"'Bill No. 7'!$A$1:$G$32"}</definedName>
    <definedName name="mhjj" localSheetId="4" hidden="1">{"'Bill No. 7'!$A$1:$G$32"}</definedName>
    <definedName name="mhjj" hidden="1">{"'Bill No. 7'!$A$1:$G$32"}</definedName>
    <definedName name="minibus">'[69]Expanded OD'!$B$54:$AY$101</definedName>
    <definedName name="miniHMP">'[24]Machinery-final'!$H$22</definedName>
    <definedName name="Minor_Bridge">#REF!</definedName>
    <definedName name="MinSNo">[18]Data!$J$2</definedName>
    <definedName name="MISC._LABOURS" localSheetId="7">#REF!</definedName>
    <definedName name="MISC._LABOURS" localSheetId="10">#REF!</definedName>
    <definedName name="Misc_All">[77]Miscellaneous!$B$5:$J$13</definedName>
    <definedName name="MISC_EXPENCES" localSheetId="7">#REF!</definedName>
    <definedName name="MISC_EXPENCES" localSheetId="10">#REF!</definedName>
    <definedName name="mistry" localSheetId="6">#REF!</definedName>
    <definedName name="mistry">#REF!</definedName>
    <definedName name="Mix_15">'[16]Mix Design'!$P$11</definedName>
    <definedName name="Mix_30">'[16]Mix Design'!$P$14</definedName>
    <definedName name="MLCV">'[69]Expanded OD'!$B$360:$AY$407</definedName>
    <definedName name="mm" localSheetId="6">#REF!</definedName>
    <definedName name="mm" localSheetId="4">'[36]Rates Basic'!$D$2</definedName>
    <definedName name="mm">#REF!</definedName>
    <definedName name="MMC" localSheetId="7">#REF!</definedName>
    <definedName name="MMC" localSheetId="10">#REF!</definedName>
    <definedName name="mnk" localSheetId="6">#REF!</definedName>
    <definedName name="mnk">#REF!</definedName>
    <definedName name="MNT_PMC">[29]Maintenance!$B$3:$J$3</definedName>
    <definedName name="MOB_ADVANCE" localSheetId="7">#REF!</definedName>
    <definedName name="MOB_ADVANCE" localSheetId="10">#REF!</definedName>
    <definedName name="mobile" localSheetId="6">#REF!</definedName>
    <definedName name="mobile">#REF!</definedName>
    <definedName name="mobilephone" localSheetId="6">#REF!</definedName>
    <definedName name="mobilephone">#REF!</definedName>
    <definedName name="modifiedbitumen" localSheetId="6">#REF!</definedName>
    <definedName name="modifiedbitumen">#REF!</definedName>
    <definedName name="molv1">'[10]Cont.Wt.'!$E$7</definedName>
    <definedName name="molv2">'[10]Cont.Wt.'!$E$8</definedName>
    <definedName name="molv3">'[10]Cont.Wt.'!$E$9</definedName>
    <definedName name="molv4">'[10]Cont.Wt.'!$E$10</definedName>
    <definedName name="molv5">'[10]Cont.Wt.'!$E$11</definedName>
    <definedName name="molw1">'[10]Cont.Wt.'!$E$2</definedName>
    <definedName name="molw2">'[10]Cont.Wt.'!$E$3</definedName>
    <definedName name="molw3">'[10]Cont.Wt.'!$E$4</definedName>
    <definedName name="molw4">'[10]Cont.Wt.'!$E$5</definedName>
    <definedName name="molw5">'[10]Cont.Wt.'!$E$6</definedName>
    <definedName name="Month">#REF!</definedName>
    <definedName name="MONTHLY" localSheetId="7">#REF!</definedName>
    <definedName name="MONTHLY" localSheetId="10">#REF!</definedName>
    <definedName name="MontlyPercentCompletion" localSheetId="6">#REF!</definedName>
    <definedName name="MontlyPercentCompletion">#REF!</definedName>
    <definedName name="Moorum" localSheetId="6">#REF!</definedName>
    <definedName name="Moorum">#REF!</definedName>
    <definedName name="motor_grader">'[24]Machinery-final'!$H$24</definedName>
    <definedName name="Mpad12" localSheetId="6">#REF!</definedName>
    <definedName name="Mpad12" localSheetId="4">#REF!</definedName>
    <definedName name="Mpad12">#REF!</definedName>
    <definedName name="MPad25" localSheetId="6">#REF!</definedName>
    <definedName name="MPad25">#REF!</definedName>
    <definedName name="MPF" localSheetId="7">#REF!</definedName>
    <definedName name="MPF" localSheetId="10">#REF!</definedName>
    <definedName name="mrf" localSheetId="7">#REF!</definedName>
    <definedName name="mrf" localSheetId="10">#REF!</definedName>
    <definedName name="MS200202rev2" localSheetId="6">#REF!</definedName>
    <definedName name="MS200202rev2" localSheetId="7">#REF!</definedName>
    <definedName name="MS200202rev2" localSheetId="10">#REF!</definedName>
    <definedName name="MS200202rev2">#REF!</definedName>
    <definedName name="ms2002may1706" localSheetId="6">#REF!</definedName>
    <definedName name="ms2002may1706" localSheetId="7">#REF!</definedName>
    <definedName name="ms2002may1706" localSheetId="10">#REF!</definedName>
    <definedName name="ms2002may1706">#REF!</definedName>
    <definedName name="msjune1807" localSheetId="6">#REF!</definedName>
    <definedName name="msjune1807" localSheetId="7">#REF!</definedName>
    <definedName name="msjune1807" localSheetId="10">#REF!</definedName>
    <definedName name="msjune1807">#REF!</definedName>
    <definedName name="mss">[24]Bituminous!$M$683</definedName>
    <definedName name="msteel" localSheetId="6">#REF!</definedName>
    <definedName name="msteel" localSheetId="4">#REF!</definedName>
    <definedName name="msteel">#REF!</definedName>
    <definedName name="Multiplier" localSheetId="6">#REF!</definedName>
    <definedName name="Multiplier">#REF!</definedName>
    <definedName name="Multiplier1" localSheetId="6">#REF!</definedName>
    <definedName name="Multiplier1">#REF!</definedName>
    <definedName name="mvecc" localSheetId="7">#REF!</definedName>
    <definedName name="mvecc" localSheetId="10">#REF!</definedName>
    <definedName name="mvwt" localSheetId="7">#REF!</definedName>
    <definedName name="mvwt" localSheetId="10">#REF!</definedName>
    <definedName name="N" localSheetId="6">#REF!</definedName>
    <definedName name="N">#REF!</definedName>
    <definedName name="N.TTL">#REF!</definedName>
    <definedName name="N.W_G.W">[72]HOC!$P$12:$P$160</definedName>
    <definedName name="N.W_M3">[72]HOC!$Q$12:$Q$160</definedName>
    <definedName name="N___0" localSheetId="6">#REF!</definedName>
    <definedName name="N___0">#REF!</definedName>
    <definedName name="N___13" localSheetId="6">#REF!</definedName>
    <definedName name="N___13">#REF!</definedName>
    <definedName name="n1x" localSheetId="6">#REF!</definedName>
    <definedName name="n1x">#REF!</definedName>
    <definedName name="n1y" localSheetId="6">#REF!</definedName>
    <definedName name="n1y">#REF!</definedName>
    <definedName name="n2x" localSheetId="6">#REF!</definedName>
    <definedName name="n2x">#REF!</definedName>
    <definedName name="n2y" localSheetId="6">#REF!</definedName>
    <definedName name="n2y">#REF!</definedName>
    <definedName name="NAME" localSheetId="6">#REF!</definedName>
    <definedName name="Name" localSheetId="4">[66]Index!$C$2</definedName>
    <definedName name="NAME">#REF!</definedName>
    <definedName name="NameofWork" localSheetId="7">#REF!</definedName>
    <definedName name="NameofWork" localSheetId="10">#REF!</definedName>
    <definedName name="NamePRW">OFFSET([78]Sheet4!$A$1,0,0,COUNTA([78]Sheet4!$A:$A),1)</definedName>
    <definedName name="ndfond" localSheetId="7">#REF!</definedName>
    <definedName name="ndfond" localSheetId="10">#REF!</definedName>
    <definedName name="Net_Final_for_A__B__Extd_basement" localSheetId="7">#REF!</definedName>
    <definedName name="Net_Final_for_A__B__Extd_basement" localSheetId="10">#REF!</definedName>
    <definedName name="new" hidden="1">{"'Sheet1'!$A$4386:$N$4591"}</definedName>
    <definedName name="ng" localSheetId="7">#REF!</definedName>
    <definedName name="ng" localSheetId="10">#REF!</definedName>
    <definedName name="NGC" localSheetId="6">#REF!</definedName>
    <definedName name="NGC">#REF!</definedName>
    <definedName name="nmk" localSheetId="6">#REF!</definedName>
    <definedName name="nmk">#REF!</definedName>
    <definedName name="NN" localSheetId="6">#REF!</definedName>
    <definedName name="NN">#REF!</definedName>
    <definedName name="NN___0" localSheetId="6">#REF!</definedName>
    <definedName name="NN___0">#REF!</definedName>
    <definedName name="NN___13" localSheetId="6">#REF!</definedName>
    <definedName name="NN___13">#REF!</definedName>
    <definedName name="nnnnnnnnnnnnnnnnnnnnnnn" localSheetId="7">#REF!</definedName>
    <definedName name="nnnnnnnnnnnnnnnnnnnnnnn" localSheetId="10">#REF!</definedName>
    <definedName name="No.">#REF!</definedName>
    <definedName name="no.delinators" localSheetId="6">#REF!</definedName>
    <definedName name="no.delinators">#REF!</definedName>
    <definedName name="No0" localSheetId="6">#REF!</definedName>
    <definedName name="No0">#REF!</definedName>
    <definedName name="Nozzle">[72]HOC!$O$12:$O$160</definedName>
    <definedName name="nq" localSheetId="7">#REF!</definedName>
    <definedName name="nq" localSheetId="10">#REF!</definedName>
    <definedName name="NS" localSheetId="7">#REF!</definedName>
    <definedName name="NS" localSheetId="10">#REF!</definedName>
    <definedName name="nsdd" localSheetId="7">#REF!</definedName>
    <definedName name="nsdd" localSheetId="10">#REF!</definedName>
    <definedName name="num2text">[37]dBase!$A$3:$I$1005</definedName>
    <definedName name="Nx" localSheetId="6">#REF!</definedName>
    <definedName name="Nx">#REF!</definedName>
    <definedName name="Nx___0" localSheetId="6">#REF!</definedName>
    <definedName name="Nx___0">#REF!</definedName>
    <definedName name="Nx___13" localSheetId="6">#REF!</definedName>
    <definedName name="Nx___13">#REF!</definedName>
    <definedName name="nxs" localSheetId="6">#REF!</definedName>
    <definedName name="nxs">#REF!</definedName>
    <definedName name="Ny" localSheetId="6">#REF!</definedName>
    <definedName name="Ny">#REF!</definedName>
    <definedName name="Ny___0" localSheetId="6">#REF!</definedName>
    <definedName name="Ny___0">#REF!</definedName>
    <definedName name="Ny___13" localSheetId="6">#REF!</definedName>
    <definedName name="Ny___13">#REF!</definedName>
    <definedName name="nys" localSheetId="6">#REF!</definedName>
    <definedName name="nys">#REF!</definedName>
    <definedName name="O" localSheetId="6">#REF!</definedName>
    <definedName name="O">#REF!</definedName>
    <definedName name="OFC" localSheetId="6">#REF!</definedName>
    <definedName name="OFC">#REF!</definedName>
    <definedName name="OFFICE_FURNITURE" localSheetId="7">#REF!</definedName>
    <definedName name="OFFICE_FURNITURE" localSheetId="10">#REF!</definedName>
    <definedName name="OFFICE_STATIONERY" localSheetId="7">#REF!</definedName>
    <definedName name="OFFICE_STATIONERY" localSheetId="10">#REF!</definedName>
    <definedName name="OH" localSheetId="6">#REF!</definedName>
    <definedName name="OH" localSheetId="7">#REF!</definedName>
    <definedName name="OH" localSheetId="10">#REF!</definedName>
    <definedName name="OH">#REF!</definedName>
    <definedName name="ok" localSheetId="0">#REF!</definedName>
    <definedName name="ok" localSheetId="6">#REF!</definedName>
    <definedName name="ok">#REF!</definedName>
    <definedName name="OPE" localSheetId="7">#REF!</definedName>
    <definedName name="OPE" localSheetId="10">#REF!</definedName>
    <definedName name="operator" localSheetId="6">#REF!</definedName>
    <definedName name="operator">#REF!</definedName>
    <definedName name="OUT_STATION_CHARGES" localSheetId="7">#REF!</definedName>
    <definedName name="OUT_STATION_CHARGES" localSheetId="10">#REF!</definedName>
    <definedName name="outfall" localSheetId="6">#REF!</definedName>
    <definedName name="outfall">#REF!</definedName>
    <definedName name="outpitching" localSheetId="6">#REF!</definedName>
    <definedName name="outpitching">#REF!</definedName>
    <definedName name="OVEGR" localSheetId="7">#REF!</definedName>
    <definedName name="OVEGR" localSheetId="10">#REF!</definedName>
    <definedName name="oveprgr" localSheetId="7">#REF!</definedName>
    <definedName name="oveprgr" localSheetId="10">#REF!</definedName>
    <definedName name="OVER_HEADS_ENTRY">'[12]INPUT SHEET'!$B$512:$B$536</definedName>
    <definedName name="Overall_Loading" localSheetId="7">#REF!</definedName>
    <definedName name="Overall_Loading" localSheetId="10">#REF!</definedName>
    <definedName name="overall_width">'[45]Abt Foundation '!$I$40</definedName>
    <definedName name="overhead" localSheetId="6">#REF!</definedName>
    <definedName name="overhead">#REF!</definedName>
    <definedName name="Overhead_Bridge">[24]Input!$C$16</definedName>
    <definedName name="overhead_Road">[24]Input!$C$15</definedName>
    <definedName name="OVERHEADS" localSheetId="7">#REF!</definedName>
    <definedName name="OVERHEADS" localSheetId="10">#REF!</definedName>
    <definedName name="OVERHEADS">'[12]RES-PLANNING'!$R$452:$S$478</definedName>
    <definedName name="overheadsign" localSheetId="6">#REF!</definedName>
    <definedName name="overheadsign">#REF!</definedName>
    <definedName name="OwnAcctNum" localSheetId="7">#REF!</definedName>
    <definedName name="OwnAcctNum" localSheetId="10">#REF!</definedName>
    <definedName name="p" localSheetId="6">#REF!</definedName>
    <definedName name="p">#REF!</definedName>
    <definedName name="p___0" localSheetId="6">#REF!</definedName>
    <definedName name="p___0">#REF!</definedName>
    <definedName name="p___13" localSheetId="6">#REF!</definedName>
    <definedName name="p___13">#REF!</definedName>
    <definedName name="P_ce">[72]HOC!$S$12:$S$160</definedName>
    <definedName name="P_M">[79]REL!$W$172</definedName>
    <definedName name="pa" localSheetId="6">#REF!</definedName>
    <definedName name="Pa" localSheetId="7">#REF!</definedName>
    <definedName name="Pa" localSheetId="10">#REF!</definedName>
    <definedName name="pa">#REF!</definedName>
    <definedName name="pa___0" localSheetId="6">#REF!</definedName>
    <definedName name="pa___0">#REF!</definedName>
    <definedName name="pa___13" localSheetId="6">#REF!</definedName>
    <definedName name="pa___13">#REF!</definedName>
    <definedName name="PAC_STATUS" hidden="1">{"form-D1",#N/A,FALSE,"FORM-D1";"form-D1_amt",#N/A,FALSE,"FORM-D1"}</definedName>
    <definedName name="painter1">'[80]Labour &amp; Plant'!$C$32</definedName>
    <definedName name="painting">[44]doq!$P$114</definedName>
    <definedName name="Pane2" localSheetId="6">#REF!</definedName>
    <definedName name="Pane2" localSheetId="7">#REF!</definedName>
    <definedName name="Pane2" localSheetId="10">#REF!</definedName>
    <definedName name="Pane2">#REF!</definedName>
    <definedName name="Pane2___0" localSheetId="6">#REF!</definedName>
    <definedName name="Pane2___0">#REF!</definedName>
    <definedName name="Pane2___13" localSheetId="6">#REF!</definedName>
    <definedName name="Pane2___13">#REF!</definedName>
    <definedName name="paniterplumberI">[28]LabourRates!$D$13</definedName>
    <definedName name="Partysanitary" localSheetId="7">#REF!</definedName>
    <definedName name="Partysanitary" localSheetId="10">#REF!</definedName>
    <definedName name="passengershelter" localSheetId="6">#REF!</definedName>
    <definedName name="passengershelter">#REF!</definedName>
    <definedName name="PavementMarking" localSheetId="6">#REF!</definedName>
    <definedName name="PavementMarking">#REF!</definedName>
    <definedName name="Pavementmrk" localSheetId="6">#REF!</definedName>
    <definedName name="Pavementmrk">#REF!</definedName>
    <definedName name="paverfinisher">'[24]Machinery-final'!$H$25</definedName>
    <definedName name="pb" localSheetId="6">#REF!</definedName>
    <definedName name="pb">#REF!</definedName>
    <definedName name="pb___0" localSheetId="6">#REF!</definedName>
    <definedName name="pb___0">#REF!</definedName>
    <definedName name="pb___11" localSheetId="6">#REF!</definedName>
    <definedName name="pb___11">#REF!</definedName>
    <definedName name="pb___12" localSheetId="6">#REF!</definedName>
    <definedName name="pb___12">#REF!</definedName>
    <definedName name="pc" localSheetId="6">#REF!</definedName>
    <definedName name="pc">#REF!</definedName>
    <definedName name="pcc_m15">[24]Culverts!$K$131</definedName>
    <definedName name="PCCBrTotal" localSheetId="6">#REF!</definedName>
    <definedName name="PCCBrTotal">#REF!</definedName>
    <definedName name="PCCDISM" localSheetId="6">#REF!</definedName>
    <definedName name="PCCDISM">#REF!</definedName>
    <definedName name="pccm15" localSheetId="6">#REF!</definedName>
    <definedName name="pccm15">#REF!</definedName>
    <definedName name="pccm20" localSheetId="6">#REF!</definedName>
    <definedName name="pccm20">#REF!</definedName>
    <definedName name="pccm20d" localSheetId="6">#REF!</definedName>
    <definedName name="pccm20d">#REF!</definedName>
    <definedName name="Pce">[72]HOC!$S$12</definedName>
    <definedName name="pd" localSheetId="7">#REF!</definedName>
    <definedName name="pd" localSheetId="10">#REF!</definedName>
    <definedName name="Pedestrian" localSheetId="6">#REF!</definedName>
    <definedName name="Pedestrian">#REF!</definedName>
    <definedName name="PERC">'[14]Cost of O &amp; O'!$F$29</definedName>
    <definedName name="PERFORMANCE" localSheetId="7">#REF!</definedName>
    <definedName name="PERFORMANCE" localSheetId="10">#REF!</definedName>
    <definedName name="perimeterkerb" localSheetId="6">#REF!</definedName>
    <definedName name="perimeterkerb">#REF!</definedName>
    <definedName name="petrolpump" localSheetId="6">#REF!</definedName>
    <definedName name="petrolpump">#REF!</definedName>
    <definedName name="pH" localSheetId="6">#REF!</definedName>
    <definedName name="pH">#REF!</definedName>
    <definedName name="pH___0" localSheetId="6">#REF!</definedName>
    <definedName name="pH___0">#REF!</definedName>
    <definedName name="pH___13" localSheetId="6">#REF!</definedName>
    <definedName name="pH___13">#REF!</definedName>
    <definedName name="photo" localSheetId="6">#REF!</definedName>
    <definedName name="photo">#REF!</definedName>
    <definedName name="photos" localSheetId="6">#REF!</definedName>
    <definedName name="photos">#REF!</definedName>
    <definedName name="PILE1000" localSheetId="7">#REF!</definedName>
    <definedName name="PILE1000" localSheetId="10">#REF!</definedName>
    <definedName name="PILE400" localSheetId="7">#REF!</definedName>
    <definedName name="PILE400" localSheetId="10">#REF!</definedName>
    <definedName name="PILECAP" localSheetId="7">#REF!</definedName>
    <definedName name="PILECAP" localSheetId="10">#REF!</definedName>
    <definedName name="pipe" localSheetId="6">#REF!</definedName>
    <definedName name="pipe" localSheetId="4" hidden="1">{"'Typical Costs Estimates'!$C$158:$H$161"}</definedName>
    <definedName name="pipe">#REF!</definedName>
    <definedName name="pipe_rack" localSheetId="7">#REF!</definedName>
    <definedName name="pipe_rack" localSheetId="10">#REF!</definedName>
    <definedName name="pipe200dia" localSheetId="6">#REF!</definedName>
    <definedName name="pipe200dia">#REF!</definedName>
    <definedName name="pipe300dia" localSheetId="6">#REF!</definedName>
    <definedName name="pipe300dia">#REF!</definedName>
    <definedName name="PipeCulverts" localSheetId="6">#REF!</definedName>
    <definedName name="PipeCulverts">#REF!</definedName>
    <definedName name="pipedism" localSheetId="6">#REF!</definedName>
    <definedName name="pipedism">#REF!</definedName>
    <definedName name="pitchingd" localSheetId="6">#REF!</definedName>
    <definedName name="pitchingd">#REF!</definedName>
    <definedName name="Piu" localSheetId="6">#REF!</definedName>
    <definedName name="Piu">#REF!</definedName>
    <definedName name="PL" localSheetId="7">#REF!</definedName>
    <definedName name="PL" localSheetId="10">#REF!</definedName>
    <definedName name="Placeident" localSheetId="6">#REF!</definedName>
    <definedName name="Placeident">#REF!</definedName>
    <definedName name="Plant">#REF!</definedName>
    <definedName name="Plantation" localSheetId="6">#REF!</definedName>
    <definedName name="Plantation">#REF!</definedName>
    <definedName name="planting" localSheetId="6">#REF!</definedName>
    <definedName name="planting">#REF!</definedName>
    <definedName name="PLANTS___MACHINERY" localSheetId="7">#REF!</definedName>
    <definedName name="PLANTS___MACHINERY" localSheetId="10">#REF!</definedName>
    <definedName name="plastering" localSheetId="6">#REF!</definedName>
    <definedName name="plastering">#REF!</definedName>
    <definedName name="plate" localSheetId="6">#REF!</definedName>
    <definedName name="plate">#REF!</definedName>
    <definedName name="plcath">[40]Intro!$L$149</definedName>
    <definedName name="PM_ConcreteMixer">'[62]Plant _  Machinery'!$G$11</definedName>
    <definedName name="PM_MotorGrader">'[65]Plant _  Machinery'!$G$25</definedName>
    <definedName name="PM_ThreeWheeled_80_100kN_StaticRoller">'[62]Plant _  Machinery'!$G$34</definedName>
    <definedName name="PM_ThreeWheeled_80_100kN_StaticRoller_5">'[64]Plant _  Machinery'!$G$34</definedName>
    <definedName name="PM_ThreeWheeled_80_100kN_StaticRoller_6">'[65]Plant _  Machinery'!$G$34</definedName>
    <definedName name="PM_ThreeWheeled_80_100kN_StaticRoller_8">'[65]Plant _  Machinery'!$G$34</definedName>
    <definedName name="PM_ThreeWheeled_80_100kN_StaticRoller_9">'[65]Plant _  Machinery'!$G$34</definedName>
    <definedName name="PM_Tractor_Rotavator">'[65]Plant _  Machinery'!$G$49</definedName>
    <definedName name="PM_Tractor_Trolley">'[63]Plant _  Machinery'!$G$48</definedName>
    <definedName name="PM_Tractor_Trolley_5">'[64]Plant _  Machinery'!$G$48</definedName>
    <definedName name="PM_Tractor_Trolley_6">'[65]Plant _  Machinery'!$G$48</definedName>
    <definedName name="PM_Tractor_Trolley_8">'[65]Plant _  Machinery'!$G$48</definedName>
    <definedName name="PM_Tractor_Trolley_9">'[65]Plant _  Machinery'!$G$48</definedName>
    <definedName name="PM_WaterTanker_6kl">'[62]Plant _  Machinery'!$G$53</definedName>
    <definedName name="PM_WaterTanker_6kl_5">'[64]Plant _  Machinery'!$G$53</definedName>
    <definedName name="PM_WaterTanker_6kl_6">'[65]Plant _  Machinery'!$G$53</definedName>
    <definedName name="PM_WaterTanker_6kl_8">'[65]Plant _  Machinery'!$G$53</definedName>
    <definedName name="PM_WaterTanker_6kl_9">'[65]Plant _  Machinery'!$G$53</definedName>
    <definedName name="PMLead" localSheetId="6">#REF!</definedName>
    <definedName name="PMLead" localSheetId="4">#REF!</definedName>
    <definedName name="PMLead">#REF!</definedName>
    <definedName name="pn">[81]REL!$W$172</definedName>
    <definedName name="pneumatic_roller">'[24]Machinery-final'!$H$26</definedName>
    <definedName name="po" localSheetId="7">#REF!</definedName>
    <definedName name="po" localSheetId="10">#REF!</definedName>
    <definedName name="POL" localSheetId="7">#REF!</definedName>
    <definedName name="POL" localSheetId="10">#REF!</definedName>
    <definedName name="POP">[29]Population!$A$2:$C$2</definedName>
    <definedName name="popat">#N/A</definedName>
    <definedName name="Port">#REF!</definedName>
    <definedName name="Port選択">[72]HOC!$AC$2</definedName>
    <definedName name="post">[44]doq!$P$119</definedName>
    <definedName name="PRGR" localSheetId="7">#REF!</definedName>
    <definedName name="PRGR" localSheetId="10">#REF!</definedName>
    <definedName name="prime_coat">[24]Bituminous!$M$41</definedName>
    <definedName name="PrimeAddress" localSheetId="7">#REF!</definedName>
    <definedName name="PrimeAddress" localSheetId="10">#REF!</definedName>
    <definedName name="PrimeCity" localSheetId="7">#REF!</definedName>
    <definedName name="PrimeCity" localSheetId="10">#REF!</definedName>
    <definedName name="PrimeCoat" localSheetId="6">#REF!</definedName>
    <definedName name="PrimeName" localSheetId="7">#REF!</definedName>
    <definedName name="PrimeName" localSheetId="10">#REF!</definedName>
    <definedName name="PrimePostal" localSheetId="7">#REF!</definedName>
    <definedName name="PrimePostal" localSheetId="10">#REF!</definedName>
    <definedName name="PrimePrio" localSheetId="7">#REF!</definedName>
    <definedName name="PrimePrio" localSheetId="10">#REF!</definedName>
    <definedName name="PrimePrio_Text" localSheetId="7">#REF!</definedName>
    <definedName name="PrimePrio_Text" localSheetId="10">#REF!</definedName>
    <definedName name="PrimeState" localSheetId="7">#REF!</definedName>
    <definedName name="PrimeState" localSheetId="10">#REF!</definedName>
    <definedName name="pRIMSCH" localSheetId="7">#REF!</definedName>
    <definedName name="pRIMSCH" localSheetId="10">#REF!</definedName>
    <definedName name="_xlnm.Print_Area" localSheetId="0">'Abstract Sheet'!$A$1:$H$16</definedName>
    <definedName name="_xlnm.Print_Area" localSheetId="16">'Existing Carriagway'!$B$3:$E$9</definedName>
    <definedName name="_xlnm.Print_Area" localSheetId="9">'FRL Level Sheet'!$A$1:$D$304</definedName>
    <definedName name="_xlnm.Print_Area" localSheetId="3">LHS!$A$1:$O$21</definedName>
    <definedName name="_xlnm.Print_Area" localSheetId="1">Measurments!$B$1:$E$9</definedName>
    <definedName name="_xlnm.Print_Area" localSheetId="7">'Quantity RHS As Per CA'!$A$1:$AC$310</definedName>
    <definedName name="_xlnm.Print_Area" localSheetId="10">'Quantity RHS As Per COS'!$A$1:$AC$310</definedName>
    <definedName name="_xlnm.Print_Area" localSheetId="4">'RA Plantation'!$A$1:$M$62</definedName>
    <definedName name="_xlnm.Print_Area" localSheetId="2">RHS!$A$2:$O$33</definedName>
    <definedName name="_xlnm.Print_Area" localSheetId="15">'Rutting Locations'!$B$1:$F$69</definedName>
    <definedName name="_xlnm.Print_Area" localSheetId="8">'TCS Chainage As PER CA'!$A$1:$J$14</definedName>
    <definedName name="_xlnm.Print_Area" localSheetId="11">'TCS Chainage As PER COS'!$A$1:$J$19</definedName>
    <definedName name="_xlnm.Print_Area">#REF!</definedName>
    <definedName name="Print_Area_MI" localSheetId="0">#REF!</definedName>
    <definedName name="Print_Area_MI" localSheetId="7">#REF!</definedName>
    <definedName name="Print_Area_MI" localSheetId="10">#REF!</definedName>
    <definedName name="Print_Area_MI" localSheetId="4">#REF!</definedName>
    <definedName name="Print_Area_MI">[82]ANAL!$B$125:$Z$1531</definedName>
    <definedName name="PRINT_AREA_MI___0" localSheetId="6">#REF!</definedName>
    <definedName name="PRINT_AREA_MI___0">#REF!</definedName>
    <definedName name="print_title">[83]Cul_detail!$2:$5</definedName>
    <definedName name="_xlnm.Print_Titles" localSheetId="0">'Abstract Sheet'!$1:$3</definedName>
    <definedName name="_xlnm.Print_Titles" localSheetId="3">LHS!$3:$4</definedName>
    <definedName name="_xlnm.Print_Titles" localSheetId="7">'Quantity RHS As Per CA'!$2:$4</definedName>
    <definedName name="_xlnm.Print_Titles" localSheetId="10">'Quantity RHS As Per COS'!$2:$4</definedName>
    <definedName name="_xlnm.Print_Titles" localSheetId="4">'RA Plantation'!$1:$4</definedName>
    <definedName name="_xlnm.Print_Titles" localSheetId="2">RHS!$4:$5</definedName>
    <definedName name="_xlnm.Print_Titles">#N/A</definedName>
    <definedName name="PRINT_TITLES_MI" localSheetId="7">#REF!</definedName>
    <definedName name="PRINT_TITLES_MI" localSheetId="10">#REF!</definedName>
    <definedName name="prints" localSheetId="6">#REF!</definedName>
    <definedName name="prints">#REF!</definedName>
    <definedName name="prn_aggqntty" localSheetId="6">#REF!</definedName>
    <definedName name="prn_aggqntty">#REF!</definedName>
    <definedName name="PRN_MAJ_QUANTITY" localSheetId="6">#REF!</definedName>
    <definedName name="PRN_MAJ_QUANTITY">#REF!</definedName>
    <definedName name="ProdCode1" localSheetId="7">#REF!</definedName>
    <definedName name="ProdCode1" localSheetId="10">#REF!</definedName>
    <definedName name="ProdCode1_Text" localSheetId="7">#REF!</definedName>
    <definedName name="ProdCode1_Text" localSheetId="10">#REF!</definedName>
    <definedName name="ProdCode2" localSheetId="7">#REF!</definedName>
    <definedName name="ProdCode2" localSheetId="10">#REF!</definedName>
    <definedName name="ProdCode2_Text" localSheetId="7">#REF!</definedName>
    <definedName name="ProdCode2_Text" localSheetId="10">#REF!</definedName>
    <definedName name="ProdCode3" localSheetId="7">#REF!</definedName>
    <definedName name="ProdCode3" localSheetId="10">#REF!</definedName>
    <definedName name="ProdCode3_Text" localSheetId="7">#REF!</definedName>
    <definedName name="ProdCode3_Text" localSheetId="10">#REF!</definedName>
    <definedName name="ProdCode4" localSheetId="7">#REF!</definedName>
    <definedName name="ProdCode4" localSheetId="10">#REF!</definedName>
    <definedName name="ProdCode4_Text" localSheetId="7">#REF!</definedName>
    <definedName name="ProdCode4_Text" localSheetId="10">#REF!</definedName>
    <definedName name="ProdCode5" localSheetId="7">#REF!</definedName>
    <definedName name="ProdCode5" localSheetId="10">#REF!</definedName>
    <definedName name="ProdCode5_Text" localSheetId="7">#REF!</definedName>
    <definedName name="ProdCode5_Text" localSheetId="10">#REF!</definedName>
    <definedName name="ProdPct1" localSheetId="7">#REF!</definedName>
    <definedName name="ProdPct1" localSheetId="10">#REF!</definedName>
    <definedName name="ProdPct2" localSheetId="7">#REF!</definedName>
    <definedName name="ProdPct2" localSheetId="10">#REF!</definedName>
    <definedName name="ProdPct3" localSheetId="7">#REF!</definedName>
    <definedName name="ProdPct3" localSheetId="10">#REF!</definedName>
    <definedName name="ProdPct4" localSheetId="7">#REF!</definedName>
    <definedName name="ProdPct4" localSheetId="10">#REF!</definedName>
    <definedName name="ProdPct5" localSheetId="7">#REF!</definedName>
    <definedName name="ProdPct5" localSheetId="10">#REF!</definedName>
    <definedName name="PRODPER" localSheetId="7">#REF!</definedName>
    <definedName name="PRODPER" localSheetId="10">#REF!</definedName>
    <definedName name="PROFIT" localSheetId="7">#REF!</definedName>
    <definedName name="PROFIT" localSheetId="10">#REF!</definedName>
    <definedName name="PROGPER" localSheetId="7">#REF!</definedName>
    <definedName name="PROGPER" localSheetId="10">#REF!</definedName>
    <definedName name="ProjAddress1" localSheetId="7">#REF!</definedName>
    <definedName name="ProjAddress1" localSheetId="10">#REF!</definedName>
    <definedName name="ProjAddress2" localSheetId="7">#REF!</definedName>
    <definedName name="ProjAddress2" localSheetId="10">#REF!</definedName>
    <definedName name="ProjCity" localSheetId="7">#REF!</definedName>
    <definedName name="ProjCity" localSheetId="10">#REF!</definedName>
    <definedName name="ProjCountry" localSheetId="7">#REF!</definedName>
    <definedName name="ProjCountry" localSheetId="10">#REF!</definedName>
    <definedName name="ProjCounty" localSheetId="7">#REF!</definedName>
    <definedName name="ProjCounty" localSheetId="10">#REF!</definedName>
    <definedName name="project" localSheetId="6">#REF!</definedName>
    <definedName name="project">#REF!</definedName>
    <definedName name="ProjectSchedule">[84]Schdl!$B$5:$AF$19</definedName>
    <definedName name="ProjName" localSheetId="7">#REF!</definedName>
    <definedName name="ProjName" localSheetId="10">#REF!</definedName>
    <definedName name="ProjNum" localSheetId="7">#REF!</definedName>
    <definedName name="ProjNum" localSheetId="10">#REF!</definedName>
    <definedName name="ProjPostal" localSheetId="7">#REF!</definedName>
    <definedName name="ProjPostal" localSheetId="10">#REF!</definedName>
    <definedName name="ProjState" localSheetId="7">#REF!</definedName>
    <definedName name="ProjState" localSheetId="10">#REF!</definedName>
    <definedName name="PS" localSheetId="6">#REF!</definedName>
    <definedName name="PS">#REF!</definedName>
    <definedName name="PS___0" localSheetId="6">#REF!</definedName>
    <definedName name="PS___0">#REF!</definedName>
    <definedName name="PS___13" localSheetId="6">#REF!</definedName>
    <definedName name="PS___13">#REF!</definedName>
    <definedName name="PSABillingMethod" localSheetId="7">#REF!</definedName>
    <definedName name="PSABillingMethod" localSheetId="10">#REF!</definedName>
    <definedName name="PUMP">'[14]Cost of O &amp; O'!$F$27</definedName>
    <definedName name="pvcpipe" localSheetId="6">#REF!</definedName>
    <definedName name="pvcpipe">#REF!</definedName>
    <definedName name="q" localSheetId="6">#REF!</definedName>
    <definedName name="q">#REF!</definedName>
    <definedName name="QAEGwgg" localSheetId="6">#REF!</definedName>
    <definedName name="QAEGwgg">#REF!</definedName>
    <definedName name="qap" localSheetId="0" hidden="1">{"'Typical Costs Estimates'!$C$158:$H$161"}</definedName>
    <definedName name="qap" localSheetId="4" hidden="1">{"'Typical Costs Estimates'!$C$158:$H$161"}</definedName>
    <definedName name="qap" hidden="1">{"'Typical Costs Estimates'!$C$158:$H$161"}</definedName>
    <definedName name="Qc" localSheetId="6">#REF!</definedName>
    <definedName name="Qc">#REF!</definedName>
    <definedName name="Qc___0" localSheetId="6">#REF!</definedName>
    <definedName name="Qc___0">#REF!</definedName>
    <definedName name="Qc___13" localSheetId="6">#REF!</definedName>
    <definedName name="Qc___13">#REF!</definedName>
    <definedName name="Qf" localSheetId="6">#REF!</definedName>
    <definedName name="Qf">#REF!</definedName>
    <definedName name="Qf___0" localSheetId="6">#REF!</definedName>
    <definedName name="Qf___0">#REF!</definedName>
    <definedName name="Qf___13" localSheetId="6">#REF!</definedName>
    <definedName name="Qf___13">#REF!</definedName>
    <definedName name="Qi" localSheetId="6">#REF!</definedName>
    <definedName name="Qi">#REF!</definedName>
    <definedName name="Qi___0" localSheetId="6">#REF!</definedName>
    <definedName name="Qi___0">#REF!</definedName>
    <definedName name="Qi___13" localSheetId="6">#REF!</definedName>
    <definedName name="Qi___13">#REF!</definedName>
    <definedName name="Ql" localSheetId="6">#REF!</definedName>
    <definedName name="Ql">#REF!</definedName>
    <definedName name="Ql___0" localSheetId="6">#REF!</definedName>
    <definedName name="Ql___0">#REF!</definedName>
    <definedName name="Ql___13" localSheetId="6">#REF!</definedName>
    <definedName name="Ql___13">#REF!</definedName>
    <definedName name="QQ" hidden="1">{"form-D1",#N/A,FALSE,"FORM-D1";"form-D1_amt",#N/A,FALSE,"FORM-D1"}</definedName>
    <definedName name="QQ_1" hidden="1">{"form-D1",#N/A,FALSE,"FORM-D1";"form-D1_amt",#N/A,FALSE,"FORM-D1"}</definedName>
    <definedName name="QQQQ" hidden="1">{"form-D1",#N/A,FALSE,"FORM-D1";"form-D1_amt",#N/A,FALSE,"FORM-D1"}</definedName>
    <definedName name="QQQQ_1" hidden="1">{"form-D1",#N/A,FALSE,"FORM-D1";"form-D1_amt",#N/A,FALSE,"FORM-D1"}</definedName>
    <definedName name="Qspan" localSheetId="6">#REF!</definedName>
    <definedName name="Qspan">#REF!</definedName>
    <definedName name="QTY">#REF!</definedName>
    <definedName name="qty_7.01a">[85]BOQ!$H$11</definedName>
    <definedName name="qty_7.03">[85]BOQ!$H$35</definedName>
    <definedName name="qty_7.08">[85]BOQ!$H$141</definedName>
    <definedName name="qty_7.23">[85]BOQ!$H$192</definedName>
    <definedName name="Qty_as_on_apr" localSheetId="6">#REF!</definedName>
    <definedName name="Qty_as_on_apr" localSheetId="7">#REF!</definedName>
    <definedName name="Qty_as_on_apr" localSheetId="10">#REF!</definedName>
    <definedName name="Qty_as_on_apr">#REF!</definedName>
    <definedName name="qult" localSheetId="7">#REF!</definedName>
    <definedName name="qult" localSheetId="10">#REF!</definedName>
    <definedName name="qutyr" localSheetId="0">#REF!</definedName>
    <definedName name="qutyr" localSheetId="6">#REF!</definedName>
    <definedName name="qutyr">#REF!</definedName>
    <definedName name="qw" localSheetId="6">#REF!</definedName>
    <definedName name="qw">#REF!</definedName>
    <definedName name="QWE" localSheetId="6">#REF!</definedName>
    <definedName name="QWE">#REF!</definedName>
    <definedName name="RA" localSheetId="0">#REF!</definedName>
    <definedName name="RA" localSheetId="6">#REF!</definedName>
    <definedName name="RA" localSheetId="7">#REF!</definedName>
    <definedName name="RA" localSheetId="10">#REF!</definedName>
    <definedName name="RA">#REF!</definedName>
    <definedName name="RADAR">[12]radar!$F$10</definedName>
    <definedName name="rail" localSheetId="6">#REF!</definedName>
    <definedName name="rail">#REF!</definedName>
    <definedName name="railecc" localSheetId="7">#REF!</definedName>
    <definedName name="railecc" localSheetId="10">#REF!</definedName>
    <definedName name="RAILING_TUB" localSheetId="6">#REF!</definedName>
    <definedName name="RAILING_TUB">#REF!</definedName>
    <definedName name="railwt" localSheetId="7">#REF!</definedName>
    <definedName name="railwt" localSheetId="10">#REF!</definedName>
    <definedName name="rairling" localSheetId="6">#REF!</definedName>
    <definedName name="rairling">#REF!</definedName>
    <definedName name="ramesh">#REF!</definedName>
    <definedName name="Rate" localSheetId="0">#REF!</definedName>
    <definedName name="Rate" localSheetId="6">#REF!</definedName>
    <definedName name="RATE" localSheetId="4">'[86]Rate Ana'!$A$6:$D$392</definedName>
    <definedName name="Rate">#REF!</definedName>
    <definedName name="rate0">[87]SUMMARY!$A$3:$E$1159</definedName>
    <definedName name="rate1">'[88]RATE LINK UP'!$B$4:$C$28</definedName>
    <definedName name="rate10">'[88]RATE LINK UP'!$T$4:$U$86</definedName>
    <definedName name="rate11pup">'[88]RATE LINK UP'!$V$4:$W$88</definedName>
    <definedName name="RATE11VUP">'[88]RATE LINK UP'!$X$4:$Y$89</definedName>
    <definedName name="rate12">'[88]RATE LINK UP'!$Z$4:$AA$42</definedName>
    <definedName name="rate13">'[88]RATE LINK UP'!$AB$4:$AC$49</definedName>
    <definedName name="rate14">'[88]RATE LINK UP'!$AD$4:$AE$15</definedName>
    <definedName name="rate15">'[88]RATE LINK UP'!$AF$4:$AG$31</definedName>
    <definedName name="rate16">'[88]RATE LINK UP'!$AH$4:$AI$7</definedName>
    <definedName name="rate17">'[88]RATE LINK UP'!$AJ$4:$AK$34</definedName>
    <definedName name="rate18">'[88]RATE LINK UP'!$AL$4:$AM$14</definedName>
    <definedName name="rate19">'[88]RATE LINK UP'!$AN$4:$AO$18</definedName>
    <definedName name="rate2">'[88]RATE LINK UP'!$D$4:$E$16</definedName>
    <definedName name="rate3">'[88]RATE LINK UP'!$F$4:$G$6</definedName>
    <definedName name="rate4">'[88]RATE LINK UP'!$H$4:$I$19</definedName>
    <definedName name="rate5">'[88]RATE LINK UP'!$J$4:$K$50</definedName>
    <definedName name="rate6">'[88]RATE LINK UP'!$L$5:$M$115</definedName>
    <definedName name="rate7">'[88]RATE LINK UP'!$N$4:$O$89</definedName>
    <definedName name="rate8">'[88]RATE LINK UP'!$P$5:$Q$91</definedName>
    <definedName name="rate9">'[88]RATE LINK UP'!$R$4:$S$88</definedName>
    <definedName name="RATEST" localSheetId="0">#REF!</definedName>
    <definedName name="RATEST" localSheetId="6">#REF!</definedName>
    <definedName name="RATEST">#REF!</definedName>
    <definedName name="RC_" localSheetId="6">#REF!</definedName>
    <definedName name="RC_">#REF!</definedName>
    <definedName name="rcc" localSheetId="6">#REF!</definedName>
    <definedName name="rcc">#REF!</definedName>
    <definedName name="rcccrash" localSheetId="6">#REF!</definedName>
    <definedName name="rcccrash">#REF!</definedName>
    <definedName name="RCCdiam" localSheetId="6">#REF!</definedName>
    <definedName name="RCCdiam">#REF!</definedName>
    <definedName name="rccm20" localSheetId="6">#REF!</definedName>
    <definedName name="rccm20">#REF!</definedName>
    <definedName name="rccm20d" localSheetId="6">#REF!</definedName>
    <definedName name="rccm20d">#REF!</definedName>
    <definedName name="rccm25">[24]Culverts!$K$466</definedName>
    <definedName name="rccm25sub">[24]Culverts!$K$499</definedName>
    <definedName name="rccrail" localSheetId="6">#REF!</definedName>
    <definedName name="rccrail">#REF!</definedName>
    <definedName name="Re" localSheetId="6">#REF!</definedName>
    <definedName name="Re">#REF!</definedName>
    <definedName name="Re___0" localSheetId="6">#REF!</definedName>
    <definedName name="Re___0">#REF!</definedName>
    <definedName name="Re___13" localSheetId="6">#REF!</definedName>
    <definedName name="Re___13">#REF!</definedName>
    <definedName name="rearth" localSheetId="6">#REF!</definedName>
    <definedName name="rearth">#REF!</definedName>
    <definedName name="reb1800chitt" localSheetId="6">#REF!</definedName>
    <definedName name="reb1800chitt">#REF!</definedName>
    <definedName name="reb1800main" localSheetId="6">#REF!</definedName>
    <definedName name="reb1800main">#REF!</definedName>
    <definedName name="reb300chitt" localSheetId="6">#REF!</definedName>
    <definedName name="reb300chitt">#REF!</definedName>
    <definedName name="reb300main" localSheetId="6">#REF!</definedName>
    <definedName name="reb300main">#REF!</definedName>
    <definedName name="reb600chitt" localSheetId="6">#REF!</definedName>
    <definedName name="reb600chitt">#REF!</definedName>
    <definedName name="reb600main" localSheetId="6">#REF!</definedName>
    <definedName name="reb600main">#REF!</definedName>
    <definedName name="reb900chitt" localSheetId="6">#REF!</definedName>
    <definedName name="reb900chitt">#REF!</definedName>
    <definedName name="reb900main" localSheetId="6">#REF!</definedName>
    <definedName name="reb900main">#REF!</definedName>
    <definedName name="rebate5th" localSheetId="6">#REF!</definedName>
    <definedName name="rebate5th">#REF!</definedName>
    <definedName name="rebatehecto" localSheetId="6">#REF!</definedName>
    <definedName name="rebatehecto">#REF!</definedName>
    <definedName name="rebatekm" localSheetId="6">#REF!</definedName>
    <definedName name="rebatekm">#REF!</definedName>
    <definedName name="rebatercc" localSheetId="6">#REF!</definedName>
    <definedName name="rebatercc">#REF!</definedName>
    <definedName name="rebatetree1800" localSheetId="6">#REF!</definedName>
    <definedName name="rebatetree1800">#REF!</definedName>
    <definedName name="rebatetree1800chitt" localSheetId="6">#REF!</definedName>
    <definedName name="rebatetree1800chitt">#REF!</definedName>
    <definedName name="REBATETREE300600" localSheetId="6">#REF!</definedName>
    <definedName name="REBATETREE300600">#REF!</definedName>
    <definedName name="REBATETREE300600CHITT" localSheetId="6">#REF!</definedName>
    <definedName name="REBATETREE300600CHITT">#REF!</definedName>
    <definedName name="rebatetree600900" localSheetId="6">#REF!</definedName>
    <definedName name="rebatetree600900">#REF!</definedName>
    <definedName name="REBBASE" localSheetId="6">#REF!</definedName>
    <definedName name="REBBASE">#REF!</definedName>
    <definedName name="rebbrick" localSheetId="6">#REF!</definedName>
    <definedName name="rebbrick">#REF!</definedName>
    <definedName name="rebdrain" localSheetId="6">#REF!</definedName>
    <definedName name="rebdrain">#REF!</definedName>
    <definedName name="rebexp" localSheetId="6">#REF!</definedName>
    <definedName name="rebexp">#REF!</definedName>
    <definedName name="rebguard" localSheetId="6">#REF!</definedName>
    <definedName name="rebguard">#REF!</definedName>
    <definedName name="rebhp" localSheetId="6">#REF!</definedName>
    <definedName name="rebhp">#REF!</definedName>
    <definedName name="rebpcc" localSheetId="6">#REF!</definedName>
    <definedName name="rebpcc">#REF!</definedName>
    <definedName name="rebr" localSheetId="6">#REF!</definedName>
    <definedName name="rebr">#REF!</definedName>
    <definedName name="rebrail" localSheetId="6">#REF!</definedName>
    <definedName name="rebrail">#REF!</definedName>
    <definedName name="rebstone" localSheetId="6">#REF!</definedName>
    <definedName name="rebstone">#REF!</definedName>
    <definedName name="rebsubbase" localSheetId="6">#REF!</definedName>
    <definedName name="rebsubbase">#REF!</definedName>
    <definedName name="rebtemp" localSheetId="6">#REF!</definedName>
    <definedName name="rebtemp">#REF!</definedName>
    <definedName name="REBWC" localSheetId="6">#REF!</definedName>
    <definedName name="REBWC">#REF!</definedName>
    <definedName name="recon" localSheetId="6">#REF!</definedName>
    <definedName name="recon">#REF!</definedName>
    <definedName name="reconc" localSheetId="6">#REF!</definedName>
    <definedName name="reconc">#REF!</definedName>
    <definedName name="_xlnm.Recorder">[12]Macro1!$B:$B</definedName>
    <definedName name="Redreflector" localSheetId="6">#REF!</definedName>
    <definedName name="Redreflector">#REF!</definedName>
    <definedName name="redreflectors" localSheetId="6">#REF!</definedName>
    <definedName name="redreflectors">#REF!</definedName>
    <definedName name="redrsp" localSheetId="6">#REF!</definedName>
    <definedName name="redrsp">#REF!</definedName>
    <definedName name="reexp" localSheetId="6">#REF!</definedName>
    <definedName name="reexp">#REF!</definedName>
    <definedName name="Reflectors" localSheetId="6">#REF!</definedName>
    <definedName name="Reflectors">#REF!</definedName>
    <definedName name="regsb" localSheetId="6">#REF!</definedName>
    <definedName name="regsb">#REF!</definedName>
    <definedName name="regua" localSheetId="6">#REF!</definedName>
    <definedName name="regua">#REF!</definedName>
    <definedName name="REGULAR_STAFF" localSheetId="7">#REF!</definedName>
    <definedName name="REGULAR_STAFF" localSheetId="10">#REF!</definedName>
    <definedName name="REGULAR_STAFF">'[12]RES-PLANNING'!$H$452:$K$478</definedName>
    <definedName name="REGULAR_STAFF_ENTRY">'[12]INPUT SHEET'!$B$462:$B$486</definedName>
    <definedName name="rehp" localSheetId="6">#REF!</definedName>
    <definedName name="rehp">#REF!</definedName>
    <definedName name="rein" localSheetId="6">#REF!</definedName>
    <definedName name="Rein" localSheetId="7">#REF!</definedName>
    <definedName name="Rein" localSheetId="10">#REF!</definedName>
    <definedName name="rein">#REF!</definedName>
    <definedName name="rein_cb" localSheetId="6">#REF!</definedName>
    <definedName name="rein_cb">#REF!</definedName>
    <definedName name="Reinf" localSheetId="6">#REF!</definedName>
    <definedName name="Reinf">#REF!</definedName>
    <definedName name="reinfd" localSheetId="6">#REF!</definedName>
    <definedName name="reinfd">#REF!</definedName>
    <definedName name="ReinforcementSteel" localSheetId="6">#REF!</definedName>
    <definedName name="ReinforcementSteel">#REF!</definedName>
    <definedName name="rel" localSheetId="6">#REF!</definedName>
    <definedName name="rel">#REF!</definedName>
    <definedName name="Removaloroots" localSheetId="6">#REF!</definedName>
    <definedName name="Removaloroots">#REF!</definedName>
    <definedName name="repairmobilephone" localSheetId="6">#REF!</definedName>
    <definedName name="repairmobilephone">#REF!</definedName>
    <definedName name="repcc" localSheetId="6">#REF!</definedName>
    <definedName name="repcc">#REF!</definedName>
    <definedName name="Replace" localSheetId="7">#REF!</definedName>
    <definedName name="Replace" localSheetId="10">#REF!</definedName>
    <definedName name="Req_Machinery">[48]Machinery!$D$73:$AL$98</definedName>
    <definedName name="Req_Machniery">[48]Machinery!$D$73:$AL$98</definedName>
    <definedName name="required" localSheetId="7">#REF!</definedName>
    <definedName name="required" localSheetId="10">#REF!</definedName>
    <definedName name="rerail" localSheetId="6">#REF!</definedName>
    <definedName name="rerail">#REF!</definedName>
    <definedName name="rercc" localSheetId="6">#REF!</definedName>
    <definedName name="rercc">#REF!</definedName>
    <definedName name="Rescue" localSheetId="6">#REF!</definedName>
    <definedName name="Rescue">#REF!</definedName>
    <definedName name="rest" localSheetId="6">#REF!</definedName>
    <definedName name="rest">#REF!</definedName>
    <definedName name="restaurant" localSheetId="6">#REF!</definedName>
    <definedName name="restaurant">#REF!</definedName>
    <definedName name="restp" localSheetId="6">#REF!</definedName>
    <definedName name="restp">#REF!</definedName>
    <definedName name="Result">[11]Evaluate!$M$46</definedName>
    <definedName name="RET">'[29]RET '!$B$22:$M$621</definedName>
    <definedName name="retemp" localSheetId="6">#REF!</definedName>
    <definedName name="retemp">#REF!</definedName>
    <definedName name="retr1800c" localSheetId="6">#REF!</definedName>
    <definedName name="retr1800c">#REF!</definedName>
    <definedName name="retr1800m" localSheetId="6">#REF!</definedName>
    <definedName name="retr1800m">#REF!</definedName>
    <definedName name="retr300" localSheetId="6">#REF!</definedName>
    <definedName name="retr300">#REF!</definedName>
    <definedName name="retr300c" localSheetId="6">#REF!</definedName>
    <definedName name="retr300c">#REF!</definedName>
    <definedName name="retr600" localSheetId="6">#REF!</definedName>
    <definedName name="retr600">#REF!</definedName>
    <definedName name="retr600c" localSheetId="6">#REF!</definedName>
    <definedName name="retr600c">#REF!</definedName>
    <definedName name="retr600m" localSheetId="6">#REF!</definedName>
    <definedName name="retr600m">#REF!</definedName>
    <definedName name="retr900" localSheetId="6">#REF!</definedName>
    <definedName name="retr900">#REF!</definedName>
    <definedName name="retr900c" localSheetId="6">#REF!</definedName>
    <definedName name="retr900c">#REF!</definedName>
    <definedName name="Rev" localSheetId="6">#REF!</definedName>
    <definedName name="REV" localSheetId="7">#REF!</definedName>
    <definedName name="REV" localSheetId="10">#REF!</definedName>
    <definedName name="Rev">#REF!</definedName>
    <definedName name="REVENUE" localSheetId="7">#REF!</definedName>
    <definedName name="REVENUE" localSheetId="10">#REF!</definedName>
    <definedName name="rewall" localSheetId="6">#REF!</definedName>
    <definedName name="rewall">#REF!</definedName>
    <definedName name="rewc" localSheetId="6">#REF!</definedName>
    <definedName name="rewc">#REF!</definedName>
    <definedName name="Rg" localSheetId="6">#REF!</definedName>
    <definedName name="Rg">#REF!</definedName>
    <definedName name="rgs" localSheetId="6">#REF!</definedName>
    <definedName name="rgs">#REF!</definedName>
    <definedName name="rhscurve" localSheetId="6">#REF!</definedName>
    <definedName name="rhscurve">#REF!</definedName>
    <definedName name="RHSFT" localSheetId="6">#REF!</definedName>
    <definedName name="RHSFT">#REF!</definedName>
    <definedName name="RHSST" localSheetId="6">#REF!</definedName>
    <definedName name="RHSST">#REF!</definedName>
    <definedName name="RHST1" localSheetId="6">#REF!</definedName>
    <definedName name="RHST1">#REF!</definedName>
    <definedName name="RHST2" localSheetId="6">#REF!</definedName>
    <definedName name="RHST2">#REF!</definedName>
    <definedName name="rig" localSheetId="6">#REF!</definedName>
    <definedName name="rig">#REF!</definedName>
    <definedName name="Right" localSheetId="6">#REF!</definedName>
    <definedName name="Right">#REF!</definedName>
    <definedName name="RINKU" localSheetId="7">#REF!</definedName>
    <definedName name="RINKU" localSheetId="10">#REF!</definedName>
    <definedName name="RiskAutoStopPercChange">1.5</definedName>
    <definedName name="RiskCollectDistributionSamples">2</definedName>
    <definedName name="RiskExcelReportsGoInNewWorkbook">TRUE</definedName>
    <definedName name="RiskExcelReportsToGenerate">32</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portGraphFormat">1</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ivernalah" localSheetId="6">#REF!</definedName>
    <definedName name="rivernalah">#REF!</definedName>
    <definedName name="rjl" localSheetId="6">#REF!</definedName>
    <definedName name="rjl">#REF!</definedName>
    <definedName name="Rl" localSheetId="6">#REF!</definedName>
    <definedName name="Rl">#REF!</definedName>
    <definedName name="Rl___0" localSheetId="6">#REF!</definedName>
    <definedName name="Rl___0">#REF!</definedName>
    <definedName name="Rl___13" localSheetId="6">#REF!</definedName>
    <definedName name="Rl___13">#REF!</definedName>
    <definedName name="RM" localSheetId="7">#REF!</definedName>
    <definedName name="RM" localSheetId="10">#REF!</definedName>
    <definedName name="road" localSheetId="7">#REF!</definedName>
    <definedName name="road" localSheetId="10">#REF!</definedName>
    <definedName name="Road_All">[77]Road_All!$B$7:$X$15</definedName>
    <definedName name="Road_Category">[68]misc!$A$2:$A$5</definedName>
    <definedName name="Roadlist">[89]Roadlist!$B$5:$D$29</definedName>
    <definedName name="RoadMarking" localSheetId="6">#REF!</definedName>
    <definedName name="RoadMarking">#REF!</definedName>
    <definedName name="roadtype">[71]DATA!$H$2:$H$3</definedName>
    <definedName name="robot" localSheetId="6">#REF!</definedName>
    <definedName name="robot">#REF!</definedName>
    <definedName name="Rockfill" localSheetId="6">#REF!</definedName>
    <definedName name="Rockfill">#REF!</definedName>
    <definedName name="Rocksite" localSheetId="6">#REF!</definedName>
    <definedName name="Rocksite">#REF!</definedName>
    <definedName name="Rocktrans" localSheetId="6">#REF!</definedName>
    <definedName name="Rocktrans">#REF!</definedName>
    <definedName name="root" localSheetId="6">#REF!</definedName>
    <definedName name="root">#REF!</definedName>
    <definedName name="rootstump" localSheetId="6">#REF!</definedName>
    <definedName name="rootstump">#REF!</definedName>
    <definedName name="rosid" localSheetId="6">#REF!</definedName>
    <definedName name="rosid">#REF!</definedName>
    <definedName name="ROTARY">'[14]Cost of O &amp; O'!$F$28</definedName>
    <definedName name="Roundabout" localSheetId="6">#REF!</definedName>
    <definedName name="Roundabout">#REF!</definedName>
    <definedName name="Routemrk" localSheetId="6">#REF!</definedName>
    <definedName name="Routemrk">#REF!</definedName>
    <definedName name="Rpaint" localSheetId="6">#REF!</definedName>
    <definedName name="Rpaint" localSheetId="4">#REF!</definedName>
    <definedName name="Rpaint">#REF!</definedName>
    <definedName name="rpt" localSheetId="7">#REF!</definedName>
    <definedName name="rpt" localSheetId="10">#REF!</definedName>
    <definedName name="rrammv" localSheetId="6">#REF!</definedName>
    <definedName name="rrammv">#REF!</definedName>
    <definedName name="Rs" localSheetId="6">#REF!</definedName>
    <definedName name="Rs">#REF!</definedName>
    <definedName name="Rs___0" localSheetId="6">#REF!</definedName>
    <definedName name="Rs___0">#REF!</definedName>
    <definedName name="Rs___13" localSheetId="6">#REF!</definedName>
    <definedName name="Rs___13">#REF!</definedName>
    <definedName name="rsat" localSheetId="6">#REF!</definedName>
    <definedName name="rsat">#REF!</definedName>
    <definedName name="Rse" localSheetId="6">#REF!</definedName>
    <definedName name="Rse">#REF!</definedName>
    <definedName name="Rse___0" localSheetId="6">#REF!</definedName>
    <definedName name="Rse___0">#REF!</definedName>
    <definedName name="Rse___13" localSheetId="6">#REF!</definedName>
    <definedName name="Rse___13">#REF!</definedName>
    <definedName name="rt" localSheetId="0">#REF!</definedName>
    <definedName name="rt" localSheetId="6">#REF!</definedName>
    <definedName name="rt">#REF!</definedName>
    <definedName name="rtrytrey" localSheetId="6">#REF!</definedName>
    <definedName name="rtrytrey">#REF!</definedName>
    <definedName name="rubbish" localSheetId="6">#REF!</definedName>
    <definedName name="rubbish" localSheetId="4">#REF!</definedName>
    <definedName name="rubbish">#REF!</definedName>
    <definedName name="S" localSheetId="0">#REF!</definedName>
    <definedName name="S" localSheetId="6">#REF!</definedName>
    <definedName name="S">#REF!</definedName>
    <definedName name="S_M">[73]Summary!$H$20</definedName>
    <definedName name="S0" localSheetId="6">#REF!</definedName>
    <definedName name="S0" localSheetId="7">#REF!</definedName>
    <definedName name="S0" localSheetId="10">#REF!</definedName>
    <definedName name="S0">#REF!</definedName>
    <definedName name="Sa" localSheetId="6">#REF!</definedName>
    <definedName name="Sa">#REF!</definedName>
    <definedName name="SALERY" localSheetId="7">#REF!</definedName>
    <definedName name="SALERY" localSheetId="10">#REF!</definedName>
    <definedName name="SalesMgr" localSheetId="7">#REF!</definedName>
    <definedName name="SalesMgr" localSheetId="10">#REF!</definedName>
    <definedName name="samp" localSheetId="7">#REF!</definedName>
    <definedName name="samp" localSheetId="10">#REF!</definedName>
    <definedName name="sandf" localSheetId="6">#REF!</definedName>
    <definedName name="sandf" localSheetId="4">#REF!</definedName>
    <definedName name="sandf">#REF!</definedName>
    <definedName name="sandfilling" localSheetId="6">#REF!</definedName>
    <definedName name="sandfilling">#REF!</definedName>
    <definedName name="sandm" localSheetId="6">#REF!</definedName>
    <definedName name="sandm">#REF!</definedName>
    <definedName name="Sanitary_works" localSheetId="7">#REF!</definedName>
    <definedName name="Sanitary_works" localSheetId="10">#REF!</definedName>
    <definedName name="SanitaryBasic" localSheetId="7">#REF!</definedName>
    <definedName name="SanitaryBasic" localSheetId="10">#REF!</definedName>
    <definedName name="sarkna" localSheetId="0">#REF!</definedName>
    <definedName name="sarkna" localSheetId="6">#REF!</definedName>
    <definedName name="sarkna">#REF!</definedName>
    <definedName name="sastry" localSheetId="6">#REF!</definedName>
    <definedName name="sastry">#REF!</definedName>
    <definedName name="saud" localSheetId="7">#REF!</definedName>
    <definedName name="saud" localSheetId="10">#REF!</definedName>
    <definedName name="sauf" localSheetId="7">#REF!</definedName>
    <definedName name="sauf" localSheetId="10">#REF!</definedName>
    <definedName name="sauif" localSheetId="7">#REF!</definedName>
    <definedName name="sauif" localSheetId="10">#REF!</definedName>
    <definedName name="saz" localSheetId="7">#REF!</definedName>
    <definedName name="saz" localSheetId="10">#REF!</definedName>
    <definedName name="Scarify" localSheetId="6">#REF!</definedName>
    <definedName name="Scarify">#REF!</definedName>
    <definedName name="scarifying" localSheetId="6">#REF!</definedName>
    <definedName name="scarifying">#REF!</definedName>
    <definedName name="Schedule">#REF!</definedName>
    <definedName name="Schedule2">#REF!</definedName>
    <definedName name="screening" localSheetId="6">#REF!</definedName>
    <definedName name="screening" localSheetId="4">#REF!</definedName>
    <definedName name="screening">#REF!</definedName>
    <definedName name="Sdate" localSheetId="6">#REF!</definedName>
    <definedName name="Sdate">#REF!</definedName>
    <definedName name="sdd" localSheetId="7">#REF!</definedName>
    <definedName name="sdd" localSheetId="10">#REF!</definedName>
    <definedName name="sdkjakfej" localSheetId="6">#REF!</definedName>
    <definedName name="sdkjakfej">#REF!</definedName>
    <definedName name="se" localSheetId="6">#REF!</definedName>
    <definedName name="se">#REF!</definedName>
    <definedName name="SEC._DEPOSIT" localSheetId="7">#REF!</definedName>
    <definedName name="SEC._DEPOSIT" localSheetId="10">#REF!</definedName>
    <definedName name="see" localSheetId="6">#REF!</definedName>
    <definedName name="see">#REF!</definedName>
    <definedName name="SelectedLanguage" localSheetId="7">#REF!</definedName>
    <definedName name="SelectedLanguage" localSheetId="10">#REF!</definedName>
    <definedName name="semiskill" localSheetId="6">#REF!</definedName>
    <definedName name="semiskill">#REF!</definedName>
    <definedName name="sencount" hidden="1">1</definedName>
    <definedName name="seperator" localSheetId="6">#REF!</definedName>
    <definedName name="seperator">#REF!</definedName>
    <definedName name="servicearea" localSheetId="6">#REF!</definedName>
    <definedName name="servicearea">#REF!</definedName>
    <definedName name="ServiceRoad" localSheetId="6">#REF!</definedName>
    <definedName name="ServiceRoad">#REF!</definedName>
    <definedName name="sg" hidden="1">{"'Sheet1'!$A$4386:$N$4591"}</definedName>
    <definedName name="sh" localSheetId="7">#REF!</definedName>
    <definedName name="sh" localSheetId="10">#REF!</definedName>
    <definedName name="shaeff">'[14]Cost of O &amp; O'!$F$42</definedName>
    <definedName name="Sheet04" hidden="1">{"'Sheet1'!$A$4386:$N$4591"}</definedName>
    <definedName name="Sheet05" hidden="1">{"'Sheet1'!$A$4386:$N$4591"}</definedName>
    <definedName name="Sheet06" hidden="1">{"'Sheet1'!$A$4386:$N$4591"}</definedName>
    <definedName name="Sheet07" hidden="1">{"'Sheet1'!$A$4386:$N$4591"}</definedName>
    <definedName name="Sheet08" hidden="1">{"'Sheet1'!$A$4386:$N$4591"}</definedName>
    <definedName name="Sheet09" hidden="1">{"'Sheet1'!$A$4386:$N$4591"}</definedName>
    <definedName name="sheet1" localSheetId="6">#REF!</definedName>
    <definedName name="sheet1">#REF!</definedName>
    <definedName name="sheet1___0" localSheetId="6">#REF!</definedName>
    <definedName name="sheet1___0">#REF!</definedName>
    <definedName name="sheet1___13" localSheetId="6">#REF!</definedName>
    <definedName name="sheet1___13">#REF!</definedName>
    <definedName name="Sheet11" hidden="1">{"'Sheet1'!$A$4386:$N$4591"}</definedName>
    <definedName name="Sheet12" hidden="1">{"'Sheet1'!$A$4386:$N$4591"}</definedName>
    <definedName name="Sheet15" hidden="1">{"'Sheet1'!$A$4386:$N$4591"}</definedName>
    <definedName name="shelter" localSheetId="6">#REF!</definedName>
    <definedName name="shelter">#REF!</definedName>
    <definedName name="SHOT">'[14]Cost of O &amp; O'!$F$35</definedName>
    <definedName name="shoulder" localSheetId="6">#REF!</definedName>
    <definedName name="shoulder">#REF!</definedName>
    <definedName name="ShoulderEmb." localSheetId="6">#REF!</definedName>
    <definedName name="ShoulderEmb.">#REF!</definedName>
    <definedName name="ShoulderSubbase" localSheetId="6">#REF!</definedName>
    <definedName name="ShoulderSubbase">#REF!</definedName>
    <definedName name="SHS" localSheetId="6">#REF!</definedName>
    <definedName name="SHS">#REF!</definedName>
    <definedName name="SHUBHAM" localSheetId="6">#REF!</definedName>
    <definedName name="SHUBHAM">#REF!</definedName>
    <definedName name="sigma0.2" localSheetId="6">#REF!</definedName>
    <definedName name="sigma0.2">#REF!</definedName>
    <definedName name="sigma0_2" localSheetId="6">#REF!</definedName>
    <definedName name="sigma0_2">#REF!</definedName>
    <definedName name="sigmab" localSheetId="6">#REF!</definedName>
    <definedName name="sigmab">#REF!</definedName>
    <definedName name="sigmah" localSheetId="6">#REF!</definedName>
    <definedName name="sigmah">#REF!</definedName>
    <definedName name="sigmat" localSheetId="6">#REF!</definedName>
    <definedName name="sigmat">#REF!</definedName>
    <definedName name="sisland" localSheetId="6">#REF!</definedName>
    <definedName name="sisland">#REF!</definedName>
    <definedName name="SITE_OFFICES" localSheetId="7">#REF!</definedName>
    <definedName name="SITE_OFFICES" localSheetId="10">#REF!</definedName>
    <definedName name="SITE_STAFF" localSheetId="7">#REF!</definedName>
    <definedName name="SITE_STAFF" localSheetId="10">#REF!</definedName>
    <definedName name="SiteID" localSheetId="7">#REF!</definedName>
    <definedName name="SiteID" localSheetId="10">#REF!</definedName>
    <definedName name="SiteType" localSheetId="7">#REF!</definedName>
    <definedName name="SiteType" localSheetId="10">#REF!</definedName>
    <definedName name="size13mm">'[24]basic-final'!$L$9</definedName>
    <definedName name="skilledmazI">[28]LabourRates!$D$20</definedName>
    <definedName name="SL" localSheetId="6">#REF!</definedName>
    <definedName name="SL">#REF!</definedName>
    <definedName name="slab" localSheetId="6">#REF!</definedName>
    <definedName name="slab" localSheetId="4">#REF!</definedName>
    <definedName name="slab">#REF!</definedName>
    <definedName name="slab_p" hidden="1">{"form-D1",#N/A,FALSE,"FORM-D1";"form-D1_amt",#N/A,FALSE,"FORM-D1"}</definedName>
    <definedName name="slab_p_1" hidden="1">{"form-D1",#N/A,FALSE,"FORM-D1";"form-D1_amt",#N/A,FALSE,"FORM-D1"}</definedName>
    <definedName name="slc" hidden="1">{"'Sheet1'!$A$4386:$N$4591"}</definedName>
    <definedName name="SmallProj" localSheetId="7">#REF!</definedName>
    <definedName name="SmallProj" localSheetId="10">#REF!</definedName>
    <definedName name="SmallProj_Text" localSheetId="7">#REF!</definedName>
    <definedName name="SmallProj_Text" localSheetId="10">#REF!</definedName>
    <definedName name="smasonryd" localSheetId="6">#REF!</definedName>
    <definedName name="smasonryd">#REF!</definedName>
    <definedName name="smooth_wheeled_roller">'[24]Machinery-final'!$H$27</definedName>
    <definedName name="sms" localSheetId="6">#REF!</definedName>
    <definedName name="sms">#REF!</definedName>
    <definedName name="snd" localSheetId="7">#REF!</definedName>
    <definedName name="snd" localSheetId="10">#REF!</definedName>
    <definedName name="So_Lead__25_7" localSheetId="6">#REF!</definedName>
    <definedName name="So_Lead__25_7">#REF!</definedName>
    <definedName name="soling" localSheetId="6">#REF!</definedName>
    <definedName name="soling" localSheetId="4">#REF!</definedName>
    <definedName name="soling">#REF!</definedName>
    <definedName name="SozlesmeRsYenParitesi" localSheetId="6">#REF!</definedName>
    <definedName name="SozlesmeRsYenParitesi">#REF!</definedName>
    <definedName name="SozlesmeYenUSDParitesi" localSheetId="6">#REF!</definedName>
    <definedName name="SozlesmeYenUSDParitesi">#REF!</definedName>
    <definedName name="SP1Branch" localSheetId="7">#REF!</definedName>
    <definedName name="SP1Branch" localSheetId="10">#REF!</definedName>
    <definedName name="SP1Credit" localSheetId="7">#REF!</definedName>
    <definedName name="SP1Credit" localSheetId="10">#REF!</definedName>
    <definedName name="SP1Name" localSheetId="7">#REF!</definedName>
    <definedName name="SP1Name" localSheetId="10">#REF!</definedName>
    <definedName name="SP1Number" localSheetId="7">#REF!</definedName>
    <definedName name="SP1Number" localSheetId="10">#REF!</definedName>
    <definedName name="SP2Branch" localSheetId="7">#REF!</definedName>
    <definedName name="SP2Branch" localSheetId="10">#REF!</definedName>
    <definedName name="SP2Credit" localSheetId="7">#REF!</definedName>
    <definedName name="SP2Credit" localSheetId="10">#REF!</definedName>
    <definedName name="SP2Name" localSheetId="7">#REF!</definedName>
    <definedName name="SP2Name" localSheetId="10">#REF!</definedName>
    <definedName name="SP2Number" localSheetId="7">#REF!</definedName>
    <definedName name="SP2Number" localSheetId="10">#REF!</definedName>
    <definedName name="SP3Branch" localSheetId="7">#REF!</definedName>
    <definedName name="SP3Branch" localSheetId="10">#REF!</definedName>
    <definedName name="SP3Credit" localSheetId="7">#REF!</definedName>
    <definedName name="SP3Credit" localSheetId="10">#REF!</definedName>
    <definedName name="SP3Name" localSheetId="7">#REF!</definedName>
    <definedName name="SP3Name" localSheetId="10">#REF!</definedName>
    <definedName name="SP3Number" localSheetId="7">#REF!</definedName>
    <definedName name="SP3Number" localSheetId="10">#REF!</definedName>
    <definedName name="SP4Branch" localSheetId="7">#REF!</definedName>
    <definedName name="SP4Branch" localSheetId="10">#REF!</definedName>
    <definedName name="SP4Credit" localSheetId="7">#REF!</definedName>
    <definedName name="SP4Credit" localSheetId="10">#REF!</definedName>
    <definedName name="SP4Name" localSheetId="7">#REF!</definedName>
    <definedName name="SP4Name" localSheetId="10">#REF!</definedName>
    <definedName name="SP4Number" localSheetId="7">#REF!</definedName>
    <definedName name="SP4Number" localSheetId="10">#REF!</definedName>
    <definedName name="SP5Branch" localSheetId="7">#REF!</definedName>
    <definedName name="SP5Branch" localSheetId="10">#REF!</definedName>
    <definedName name="SP5Credit" localSheetId="7">#REF!</definedName>
    <definedName name="SP5Credit" localSheetId="10">#REF!</definedName>
    <definedName name="SP5Name" localSheetId="7">#REF!</definedName>
    <definedName name="SP5Name" localSheetId="10">#REF!</definedName>
    <definedName name="SP5Number" localSheetId="7">#REF!</definedName>
    <definedName name="SP5Number" localSheetId="10">#REF!</definedName>
    <definedName name="Span" localSheetId="0">#REF!</definedName>
    <definedName name="Span" localSheetId="6">#REF!</definedName>
    <definedName name="Span">#REF!</definedName>
    <definedName name="SPAVER">'[22]Cost of O &amp; O'!$F$21</definedName>
    <definedName name="SpecClass" localSheetId="7">#REF!</definedName>
    <definedName name="SpecClass" localSheetId="10">#REF!</definedName>
    <definedName name="SpecClass_Text" localSheetId="7">#REF!</definedName>
    <definedName name="SpecClass_Text" localSheetId="10">#REF!</definedName>
    <definedName name="SpecEnv1" localSheetId="7">#REF!</definedName>
    <definedName name="SpecEnv1" localSheetId="10">#REF!</definedName>
    <definedName name="SpecEnv1_Text" localSheetId="7">#REF!</definedName>
    <definedName name="SpecEnv1_Text" localSheetId="10">#REF!</definedName>
    <definedName name="SpecEnv2" localSheetId="7">#REF!</definedName>
    <definedName name="SpecEnv2" localSheetId="10">#REF!</definedName>
    <definedName name="SpecEnv2_Text" localSheetId="7">#REF!</definedName>
    <definedName name="SpecEnv2_Text" localSheetId="10">#REF!</definedName>
    <definedName name="Speedlimit" localSheetId="6">#REF!</definedName>
    <definedName name="Speedlimit">#REF!</definedName>
    <definedName name="spouts" localSheetId="6">#REF!</definedName>
    <definedName name="spouts">#REF!</definedName>
    <definedName name="SPRINK">'[14]Cost of O &amp; O'!$F$23</definedName>
    <definedName name="SQRT__1___0.6___1.0" localSheetId="6">#REF!</definedName>
    <definedName name="SQRT__1___0.6___1.0">#REF!</definedName>
    <definedName name="SQRT__1___0_6___1_0" localSheetId="6">#REF!</definedName>
    <definedName name="SQRT__1___0_6___1_0">#REF!</definedName>
    <definedName name="SQRT__1___0_6___1_0___0" localSheetId="6">#REF!</definedName>
    <definedName name="SQRT__1___0_6___1_0___0">#REF!</definedName>
    <definedName name="SQRT__1___0_6___1_0___13" localSheetId="6">#REF!</definedName>
    <definedName name="SQRT__1___0_6___1_0___13">#REF!</definedName>
    <definedName name="SRC" localSheetId="6">#REF!</definedName>
    <definedName name="SRC">#REF!</definedName>
    <definedName name="SRH">[29]Rate!$G$5:$G$159</definedName>
    <definedName name="sri" localSheetId="6">#REF!</definedName>
    <definedName name="sri">#REF!</definedName>
    <definedName name="SrvcCode1" localSheetId="7">#REF!</definedName>
    <definedName name="SrvcCode1" localSheetId="10">#REF!</definedName>
    <definedName name="SrvcCode1_Text" localSheetId="7">#REF!</definedName>
    <definedName name="SrvcCode1_Text" localSheetId="10">#REF!</definedName>
    <definedName name="SrvcCode2" localSheetId="7">#REF!</definedName>
    <definedName name="SrvcCode2" localSheetId="10">#REF!</definedName>
    <definedName name="SrvcCode2_Text" localSheetId="7">#REF!</definedName>
    <definedName name="SrvcCode2_Text" localSheetId="10">#REF!</definedName>
    <definedName name="SrvcCode3" localSheetId="7">#REF!</definedName>
    <definedName name="SrvcCode3" localSheetId="10">#REF!</definedName>
    <definedName name="SrvcCode3_Text" localSheetId="7">#REF!</definedName>
    <definedName name="SrvcCode3_Text" localSheetId="10">#REF!</definedName>
    <definedName name="SrvcCode4" localSheetId="7">#REF!</definedName>
    <definedName name="SrvcCode4" localSheetId="10">#REF!</definedName>
    <definedName name="SrvcCode4_Text" localSheetId="7">#REF!</definedName>
    <definedName name="SrvcCode4_Text" localSheetId="10">#REF!</definedName>
    <definedName name="SrvcCode5" localSheetId="7">#REF!</definedName>
    <definedName name="SrvcCode5" localSheetId="10">#REF!</definedName>
    <definedName name="SrvcCode5_Text" localSheetId="7">#REF!</definedName>
    <definedName name="SrvcCode5_Text" localSheetId="10">#REF!</definedName>
    <definedName name="ss" localSheetId="6">#REF!</definedName>
    <definedName name="ss">#REF!</definedName>
    <definedName name="sslab" localSheetId="6">#REF!</definedName>
    <definedName name="sslab" localSheetId="4">#REF!</definedName>
    <definedName name="sslab">#REF!</definedName>
    <definedName name="Ssm">'[51]LOCAL RATES'!$H$38</definedName>
    <definedName name="STAFF_REQUIRED_FOR_FINAL_BILL" localSheetId="7">#REF!</definedName>
    <definedName name="STAFF_REQUIRED_FOR_FINAL_BILL" localSheetId="10">#REF!</definedName>
    <definedName name="Staircase" localSheetId="6">#REF!</definedName>
    <definedName name="Staircase">#REF!</definedName>
    <definedName name="Staircase2" localSheetId="6">#REF!</definedName>
    <definedName name="Staircase2">#REF!</definedName>
    <definedName name="StartDate" localSheetId="7">#REF!</definedName>
    <definedName name="StartDate" localSheetId="10">#REF!</definedName>
    <definedName name="steam_props" localSheetId="6">#REF!</definedName>
    <definedName name="steam_props">#REF!</definedName>
    <definedName name="steel" localSheetId="6">#REF!</definedName>
    <definedName name="steel" localSheetId="4">#REF!</definedName>
    <definedName name="steel">#REF!</definedName>
    <definedName name="stg" localSheetId="7">#REF!</definedName>
    <definedName name="stg" localSheetId="10">#REF!</definedName>
    <definedName name="stone" localSheetId="6">#REF!</definedName>
    <definedName name="stone">#REF!</definedName>
    <definedName name="stone_pitching" localSheetId="6">#REF!</definedName>
    <definedName name="stone_pitching">#REF!</definedName>
    <definedName name="STONEMAS" localSheetId="6">#REF!</definedName>
    <definedName name="STONEMAS">#REF!</definedName>
    <definedName name="Stonemasonry" localSheetId="6">#REF!</definedName>
    <definedName name="Stonemasonry">#REF!</definedName>
    <definedName name="stonepitching" localSheetId="6">#REF!</definedName>
    <definedName name="stonepitching">#REF!</definedName>
    <definedName name="stop" localSheetId="6">#REF!</definedName>
    <definedName name="stop">#REF!</definedName>
    <definedName name="stopsign" localSheetId="6">#REF!</definedName>
    <definedName name="stopsign">#REF!</definedName>
    <definedName name="storm" localSheetId="7">#REF!</definedName>
    <definedName name="storm" localSheetId="10">#REF!</definedName>
    <definedName name="stp" localSheetId="6">#REF!</definedName>
    <definedName name="stp">#REF!</definedName>
    <definedName name="StrID" localSheetId="6">#REF!</definedName>
    <definedName name="StrID">#REF!</definedName>
    <definedName name="structure" localSheetId="6">#REF!</definedName>
    <definedName name="structure">#REF!</definedName>
    <definedName name="studs" localSheetId="6">#REF!</definedName>
    <definedName name="studs">#REF!</definedName>
    <definedName name="stump" localSheetId="6">#REF!</definedName>
    <definedName name="stump">#REF!</definedName>
    <definedName name="sub_m25">[24]Culverts!$K$500</definedName>
    <definedName name="Subbase" localSheetId="6">#REF!</definedName>
    <definedName name="Subbase">#REF!</definedName>
    <definedName name="Subbasedism" localSheetId="6">#REF!</definedName>
    <definedName name="Subbasedism">#REF!</definedName>
    <definedName name="Subject" localSheetId="6">#REF!</definedName>
    <definedName name="Subject">#REF!</definedName>
    <definedName name="sum" localSheetId="7">#REF!</definedName>
    <definedName name="sum" localSheetId="10">#REF!</definedName>
    <definedName name="sum_building" localSheetId="7">#REF!</definedName>
    <definedName name="sum_building" localSheetId="10">#REF!</definedName>
    <definedName name="sumana" localSheetId="0">#REF!</definedName>
    <definedName name="sumana" localSheetId="6">#REF!</definedName>
    <definedName name="sumana" localSheetId="7">#REF!</definedName>
    <definedName name="sumana" localSheetId="10">#REF!</definedName>
    <definedName name="sumana">#REF!</definedName>
    <definedName name="super30" localSheetId="6">#REF!</definedName>
    <definedName name="super30">#REF!</definedName>
    <definedName name="superdrain" localSheetId="6">#REF!</definedName>
    <definedName name="superdrain">#REF!</definedName>
    <definedName name="supervisor_driller_chisler_blaster" localSheetId="6">#REF!</definedName>
    <definedName name="supervisor_driller_chisler_blaster">#REF!</definedName>
    <definedName name="SUPPLY_M15">[75]Supply_RMC!$B$3</definedName>
    <definedName name="SUPPLY_M20">[75]Supply_RMC!$B$4</definedName>
    <definedName name="SUPPLY_M25">[75]Supply_RMC!$F$4</definedName>
    <definedName name="SUPPLY_M35">[75]Supply_RMC!$F$3</definedName>
    <definedName name="surveyorI">[28]LabourRates!$D$9</definedName>
    <definedName name="SV" localSheetId="7">#REF!</definedName>
    <definedName name="SV" localSheetId="10">#REF!</definedName>
    <definedName name="SVV" localSheetId="7">#REF!</definedName>
    <definedName name="SVV" localSheetId="10">#REF!</definedName>
    <definedName name="swf" localSheetId="7">#REF!</definedName>
    <definedName name="swf" localSheetId="10">#REF!</definedName>
    <definedName name="Sydney" localSheetId="6">#REF!</definedName>
    <definedName name="Sydney">#REF!</definedName>
    <definedName name="T" localSheetId="0">#REF!</definedName>
    <definedName name="T" localSheetId="6">#REF!</definedName>
    <definedName name="t" localSheetId="7">#REF!</definedName>
    <definedName name="t" localSheetId="10">#REF!</definedName>
    <definedName name="T">#REF!</definedName>
    <definedName name="t___0" localSheetId="6">#REF!</definedName>
    <definedName name="t___0">#REF!</definedName>
    <definedName name="t___13" localSheetId="6">#REF!</definedName>
    <definedName name="t___13">#REF!</definedName>
    <definedName name="T_Basic_cost" localSheetId="7">#REF!</definedName>
    <definedName name="T_Basic_cost" localSheetId="10">#REF!</definedName>
    <definedName name="t_beam" localSheetId="6">#REF!</definedName>
    <definedName name="t_beam">#REF!</definedName>
    <definedName name="T0" localSheetId="6">#REF!</definedName>
    <definedName name="T0" localSheetId="7">#REF!</definedName>
    <definedName name="T0" localSheetId="10">#REF!</definedName>
    <definedName name="T0">#REF!</definedName>
    <definedName name="table" localSheetId="0">#REF!</definedName>
    <definedName name="table" localSheetId="6">#REF!</definedName>
    <definedName name="Table" localSheetId="4">[18]Cal!$P$2:$Q$28</definedName>
    <definedName name="table">#REF!</definedName>
    <definedName name="TABLE_4" localSheetId="6">#REF!</definedName>
    <definedName name="TABLE_4">#REF!</definedName>
    <definedName name="Table_Md">'[20]Back_Cal_for OMC'!$G$7:$J$7</definedName>
    <definedName name="table1" localSheetId="0">#REF!</definedName>
    <definedName name="table1" localSheetId="6">#REF!</definedName>
    <definedName name="table1">#REF!</definedName>
    <definedName name="table2" localSheetId="0">#REF!</definedName>
    <definedName name="table2" localSheetId="6">#REF!</definedName>
    <definedName name="table2">#REF!</definedName>
    <definedName name="TableData" localSheetId="6">#REF!</definedName>
    <definedName name="TableData">#REF!</definedName>
    <definedName name="tack_coat">[24]Bituminous!$M$73</definedName>
    <definedName name="TACKBITUMINOUS" localSheetId="6">#REF!</definedName>
    <definedName name="TACKBITUMINOUS">#REF!</definedName>
    <definedName name="Tackcoat" localSheetId="6">#REF!</definedName>
    <definedName name="Tackcoat">#REF!</definedName>
    <definedName name="tackcoat11" localSheetId="6">#REF!</definedName>
    <definedName name="tackcoat11">#REF!</definedName>
    <definedName name="tar" localSheetId="6">#REF!</definedName>
    <definedName name="tar">#REF!</definedName>
    <definedName name="tbeam" localSheetId="6">#REF!</definedName>
    <definedName name="tbeam">#REF!</definedName>
    <definedName name="TBM" localSheetId="0">#REF!</definedName>
    <definedName name="TBM" localSheetId="6">#REF!</definedName>
    <definedName name="TBM">#REF!</definedName>
    <definedName name="TBM_No." localSheetId="0">#REF!</definedName>
    <definedName name="TBM_No." localSheetId="6">#REF!</definedName>
    <definedName name="TBM_No.">#REF!</definedName>
    <definedName name="tcan1" localSheetId="4">[41]section!$G$41</definedName>
    <definedName name="tcan1">[42]section!$G$41</definedName>
    <definedName name="tcan2" localSheetId="4">[41]section!$G$42</definedName>
    <definedName name="tcan2">[42]section!$G$42</definedName>
    <definedName name="tcs">#REF!</definedName>
    <definedName name="tdeck" localSheetId="4">[41]section!$G$40</definedName>
    <definedName name="tdeck">[42]section!$G$40</definedName>
    <definedName name="te" localSheetId="6">#REF!</definedName>
    <definedName name="te">#REF!</definedName>
    <definedName name="TEA" localSheetId="7">#REF!</definedName>
    <definedName name="TEA" localSheetId="10">#REF!</definedName>
    <definedName name="TECGCTtlFrt" localSheetId="6">#REF!</definedName>
    <definedName name="TECGCTtlFrt">#REF!</definedName>
    <definedName name="TECGCTtlGross">#REF!</definedName>
    <definedName name="TECGCTtlNet" localSheetId="6">#REF!</definedName>
    <definedName name="TECGCTtlNet">#REF!</definedName>
    <definedName name="TECHvyTtlFrt" localSheetId="6">#REF!</definedName>
    <definedName name="TECHvyTtlFrt">#REF!</definedName>
    <definedName name="TECHvyTtlNet" localSheetId="6">#REF!</definedName>
    <definedName name="TECHvyTtlNet">#REF!</definedName>
    <definedName name="TECTtlFrt" localSheetId="6">#REF!</definedName>
    <definedName name="TECTtlFrt">#REF!</definedName>
    <definedName name="TECTtlGross">#REF!</definedName>
    <definedName name="TECTtlNet" localSheetId="6">#REF!</definedName>
    <definedName name="TECTtlNet">#REF!</definedName>
    <definedName name="Telephone" localSheetId="6">#REF!</definedName>
    <definedName name="Telephone">#REF!</definedName>
    <definedName name="tempstr" localSheetId="6">#REF!</definedName>
    <definedName name="tempstr">#REF!</definedName>
    <definedName name="TENDER_EXPENCES" localSheetId="7">#REF!</definedName>
    <definedName name="TENDER_EXPENCES" localSheetId="10">#REF!</definedName>
    <definedName name="TEs" localSheetId="6">#REF!</definedName>
    <definedName name="TEs">#REF!</definedName>
    <definedName name="TEs___0" localSheetId="6">#REF!</definedName>
    <definedName name="TEs___0">#REF!</definedName>
    <definedName name="TEs___13" localSheetId="6">#REF!</definedName>
    <definedName name="TEs___13">#REF!</definedName>
    <definedName name="test" localSheetId="6">#REF!</definedName>
    <definedName name="test">#REF!</definedName>
    <definedName name="test1" localSheetId="6">#REF!</definedName>
    <definedName name="test1">#REF!</definedName>
    <definedName name="TEt" localSheetId="6">#REF!</definedName>
    <definedName name="TEt">#REF!</definedName>
    <definedName name="TEt___0" localSheetId="6">#REF!</definedName>
    <definedName name="TEt___0">#REF!</definedName>
    <definedName name="TEt___13" localSheetId="6">#REF!</definedName>
    <definedName name="TEt___13">#REF!</definedName>
    <definedName name="tg4tw" localSheetId="6">#REF!</definedName>
    <definedName name="tg4tw">#REF!</definedName>
    <definedName name="th" localSheetId="6">#REF!</definedName>
    <definedName name="th">#REF!</definedName>
    <definedName name="Thermoplast" localSheetId="6">#REF!</definedName>
    <definedName name="Thermoplast">#REF!</definedName>
    <definedName name="ThreeA">'[69]Expanded OD'!$B$258:$AY$305</definedName>
    <definedName name="TierCode" localSheetId="7">#REF!</definedName>
    <definedName name="TierCode" localSheetId="10">#REF!</definedName>
    <definedName name="TierCode_Text" localSheetId="7">#REF!</definedName>
    <definedName name="TierCode_Text" localSheetId="10">#REF!</definedName>
    <definedName name="timber">'[5]Material '!$G$30</definedName>
    <definedName name="TIME">[90]HOC!$X$12</definedName>
    <definedName name="TIME_OF_COMPLETION" localSheetId="7">#REF!</definedName>
    <definedName name="TIME_OF_COMPLETION" localSheetId="10">#REF!</definedName>
    <definedName name="TIME_OF_FINAL_BILLING" localSheetId="7">#REF!</definedName>
    <definedName name="TIME_OF_FINAL_BILLING" localSheetId="10">#REF!</definedName>
    <definedName name="Tintersection" localSheetId="6">#REF!</definedName>
    <definedName name="Tintersection">#REF!</definedName>
    <definedName name="TITLE" localSheetId="6">#REF!</definedName>
    <definedName name="TITLE">#REF!</definedName>
    <definedName name="Title1" localSheetId="6">#REF!</definedName>
    <definedName name="Title1">#REF!</definedName>
    <definedName name="Title2" localSheetId="6">#REF!</definedName>
    <definedName name="Title2">#REF!</definedName>
    <definedName name="Tk" localSheetId="6">#REF!</definedName>
    <definedName name="Tk">#REF!</definedName>
    <definedName name="tmt" localSheetId="6">#REF!</definedName>
    <definedName name="tmt">#REF!</definedName>
    <definedName name="TOE">[29]TOE!$B$20:$K$342</definedName>
    <definedName name="ToewallEW" localSheetId="6">#REF!</definedName>
    <definedName name="ToewallEW">#REF!</definedName>
    <definedName name="toewallPCC" localSheetId="6">#REF!</definedName>
    <definedName name="toewallPCC">#REF!</definedName>
    <definedName name="toilets" localSheetId="6">#REF!</definedName>
    <definedName name="toilets">#REF!</definedName>
    <definedName name="tol" localSheetId="6">#REF!</definedName>
    <definedName name="tol">#REF!</definedName>
    <definedName name="Toll.EW" localSheetId="6">#REF!</definedName>
    <definedName name="Toll.EW">#REF!</definedName>
    <definedName name="Toll.Pavement" localSheetId="6">#REF!</definedName>
    <definedName name="Toll.Pavement">#REF!</definedName>
    <definedName name="Tollbooth" localSheetId="6">#REF!</definedName>
    <definedName name="Tollbooth">#REF!</definedName>
    <definedName name="tollbuild">#N/A</definedName>
    <definedName name="Tollplaza" localSheetId="6">#REF!</definedName>
    <definedName name="Tollplaza">#REF!</definedName>
    <definedName name="topl" localSheetId="6">#REF!</definedName>
    <definedName name="topl">#REF!</definedName>
    <definedName name="topn" localSheetId="6">#REF!</definedName>
    <definedName name="topn">#REF!</definedName>
    <definedName name="topsheet" localSheetId="6">#REF!</definedName>
    <definedName name="topsheet">#REF!</definedName>
    <definedName name="Tot_Investmetn" localSheetId="7">#REF!</definedName>
    <definedName name="Tot_Investmetn" localSheetId="10">#REF!</definedName>
    <definedName name="TOTAL" localSheetId="7">#REF!</definedName>
    <definedName name="TOTAL" localSheetId="10">#REF!</definedName>
    <definedName name="Total">#REF!</definedName>
    <definedName name="Total_Brk" localSheetId="6">#REF!</definedName>
    <definedName name="Total_Brk">#REF!</definedName>
    <definedName name="TOTAL_CONSUMPTION" localSheetId="7">#REF!</definedName>
    <definedName name="TOTAL_CONSUMPTION" localSheetId="10">#REF!</definedName>
    <definedName name="TOTAL_CONSUMPTION">'[12]RES-PLANNING'!$B$437</definedName>
    <definedName name="Total_Depn" localSheetId="7">#REF!</definedName>
    <definedName name="Total_Depn" localSheetId="10">#REF!</definedName>
    <definedName name="Total_Earth_Work">#REF!</definedName>
    <definedName name="Total_HP" localSheetId="6">#REF!</definedName>
    <definedName name="Total_HP">#REF!</definedName>
    <definedName name="TOTAL_NO._OF_CEMENT_BAGS" localSheetId="7">#REF!</definedName>
    <definedName name="TOTAL_NO._OF_CEMENT_BAGS" localSheetId="10">#REF!</definedName>
    <definedName name="TOTAL_OH" localSheetId="7">#REF!</definedName>
    <definedName name="TOTAL_OH" localSheetId="10">#REF!</definedName>
    <definedName name="Total_pcc" localSheetId="6">#REF!</definedName>
    <definedName name="TOTAL_PCC" localSheetId="7">#REF!</definedName>
    <definedName name="TOTAL_PCC" localSheetId="10">#REF!</definedName>
    <definedName name="Total_pcc">#REF!</definedName>
    <definedName name="Total_rcc" localSheetId="6">#REF!</definedName>
    <definedName name="TOTAL_RCC" localSheetId="7">#REF!</definedName>
    <definedName name="TOTAL_RCC" localSheetId="10">#REF!</definedName>
    <definedName name="Total_rcc">#REF!</definedName>
    <definedName name="total1" localSheetId="7">#REF!</definedName>
    <definedName name="total1" localSheetId="10">#REF!</definedName>
    <definedName name="TotalBrk" localSheetId="6">#REF!</definedName>
    <definedName name="TotalBrk">#REF!</definedName>
    <definedName name="Totaldrain">[91]AOC!$J$71</definedName>
    <definedName name="TotalHP" localSheetId="6">#REF!</definedName>
    <definedName name="TotalHP">#REF!</definedName>
    <definedName name="totalpcc" localSheetId="6">#REF!</definedName>
    <definedName name="totalpcc">#REF!</definedName>
    <definedName name="Totalrcc" localSheetId="6">#REF!</definedName>
    <definedName name="Totalrcc">#REF!</definedName>
    <definedName name="TOWER">'[14]Cost of O &amp; O'!$F$37</definedName>
    <definedName name="TP">[0]!_TP1-[92]L!$A$177:$AU$211</definedName>
    <definedName name="TP1_Low">[0]!_TP1-[92]L!$A$177:$AU$211</definedName>
    <definedName name="tr1800c" localSheetId="6">#REF!</definedName>
    <definedName name="tr1800c">#REF!</definedName>
    <definedName name="tr1800m" localSheetId="6">#REF!</definedName>
    <definedName name="tr1800m">#REF!</definedName>
    <definedName name="tr300c" localSheetId="6">#REF!</definedName>
    <definedName name="tr300c">#REF!</definedName>
    <definedName name="tr300m" localSheetId="6">#REF!</definedName>
    <definedName name="tr300m">#REF!</definedName>
    <definedName name="tr600c" localSheetId="6">#REF!</definedName>
    <definedName name="tr600c">#REF!</definedName>
    <definedName name="tr600m" localSheetId="6">#REF!</definedName>
    <definedName name="tr600m">#REF!</definedName>
    <definedName name="tr900c" localSheetId="6">#REF!</definedName>
    <definedName name="tr900c">#REF!</definedName>
    <definedName name="tr900m" localSheetId="6">#REF!</definedName>
    <definedName name="tr900m">#REF!</definedName>
    <definedName name="traffic" localSheetId="6">#REF!</definedName>
    <definedName name="TRAFFIC" localSheetId="4">[29]Traffic!$B$4:$Q$4</definedName>
    <definedName name="traffic">#REF!</definedName>
    <definedName name="Trafficaid" localSheetId="6">#REF!</definedName>
    <definedName name="Trafficaid">#REF!</definedName>
    <definedName name="TrafficSings" localSheetId="6">#REF!</definedName>
    <definedName name="TrafficSings">#REF!</definedName>
    <definedName name="TRANSPORTATION_CHARGES" localSheetId="7">#REF!</definedName>
    <definedName name="TRANSPORTATION_CHARGES" localSheetId="10">#REF!</definedName>
    <definedName name="Trauma" localSheetId="6">#REF!</definedName>
    <definedName name="Trauma">#REF!</definedName>
    <definedName name="TREE">[29]Tree_Enu!$B$9:$K$9</definedName>
    <definedName name="trrm" localSheetId="6">#REF!</definedName>
    <definedName name="trrm">#REF!</definedName>
    <definedName name="Trucklaybye" localSheetId="6">#REF!</definedName>
    <definedName name="Trucklaybye">#REF!</definedName>
    <definedName name="Truckparking" localSheetId="6">#REF!</definedName>
    <definedName name="Truckparking">#REF!</definedName>
    <definedName name="tS" localSheetId="6">#REF!</definedName>
    <definedName name="tS">#REF!</definedName>
    <definedName name="tS___0" localSheetId="6">#REF!</definedName>
    <definedName name="tS___0">#REF!</definedName>
    <definedName name="tS___13" localSheetId="6">#REF!</definedName>
    <definedName name="tS___13">#REF!</definedName>
    <definedName name="tsoffit" localSheetId="4">[41]section!$G$43</definedName>
    <definedName name="tsoffit">[42]section!$G$43</definedName>
    <definedName name="tt" localSheetId="6">#REF!</definedName>
    <definedName name="tt">#REF!</definedName>
    <definedName name="ttt">'[93]Unit Rate'!$A$6:$D$285</definedName>
    <definedName name="TUBULAR_RAILING">'[94]8'!$L$65</definedName>
    <definedName name="TUES1" localSheetId="6">#REF!</definedName>
    <definedName name="TUES1">#REF!</definedName>
    <definedName name="Turk" localSheetId="6">#REF!</definedName>
    <definedName name="Turk">#REF!</definedName>
    <definedName name="tvs" localSheetId="7">#REF!</definedName>
    <definedName name="tvs" localSheetId="10">#REF!</definedName>
    <definedName name="tweb" localSheetId="4">[41]section!$G$44</definedName>
    <definedName name="tweb">[42]section!$G$44</definedName>
    <definedName name="TwoA">'[69]Expanded OD'!$B$207:$AY$254</definedName>
    <definedName name="ty" localSheetId="0">#REF!</definedName>
    <definedName name="ty" localSheetId="6">#REF!</definedName>
    <definedName name="ty">#REF!</definedName>
    <definedName name="Type_1" localSheetId="6">#REF!</definedName>
    <definedName name="Type_1">#REF!</definedName>
    <definedName name="Type_2" localSheetId="6">#REF!</definedName>
    <definedName name="Type_2">#REF!</definedName>
    <definedName name="Type_3" localSheetId="6">#REF!</definedName>
    <definedName name="Type_3">#REF!</definedName>
    <definedName name="Type_4" localSheetId="6">#REF!</definedName>
    <definedName name="Type_4">#REF!</definedName>
    <definedName name="Type3" localSheetId="6">#REF!</definedName>
    <definedName name="Type3">#REF!</definedName>
    <definedName name="u">'[12]E &amp; R'!$F$12</definedName>
    <definedName name="UG_SUMP">[12]UG!$1:$1048576</definedName>
    <definedName name="ugt" localSheetId="7">#REF!</definedName>
    <definedName name="ugt" localSheetId="10">#REF!</definedName>
    <definedName name="Unit">#REF!</definedName>
    <definedName name="UNITS" localSheetId="6">#REF!</definedName>
    <definedName name="UNITS">#REF!</definedName>
    <definedName name="unskil" localSheetId="6">#REF!</definedName>
    <definedName name="unskil">#REF!</definedName>
    <definedName name="unskill" localSheetId="6">#REF!</definedName>
    <definedName name="unskill">#REF!</definedName>
    <definedName name="UPDATE" localSheetId="7">#REF!,#REF!,#REF!,#REF!,#REF!</definedName>
    <definedName name="UPDATE" localSheetId="10">#REF!,#REF!,#REF!,#REF!,#REF!</definedName>
    <definedName name="UPTO_DATE_RECOVERY">#REF!</definedName>
    <definedName name="USDRs" localSheetId="6">#REF!</definedName>
    <definedName name="USDRs">#REF!</definedName>
    <definedName name="USDYen" localSheetId="6">#REF!</definedName>
    <definedName name="USDYen">#REF!</definedName>
    <definedName name="use" localSheetId="0">#REF!</definedName>
    <definedName name="use" localSheetId="6">#REF!</definedName>
    <definedName name="use">#REF!</definedName>
    <definedName name="uslab" localSheetId="6">#REF!</definedName>
    <definedName name="uslab" localSheetId="4">#REF!</definedName>
    <definedName name="uslab">#REF!</definedName>
    <definedName name="utility" localSheetId="7">#REF!</definedName>
    <definedName name="utility" localSheetId="10">#REF!</definedName>
    <definedName name="utilityducts" localSheetId="6">#REF!</definedName>
    <definedName name="utilityducts">#REF!</definedName>
    <definedName name="V" localSheetId="7">#REF!</definedName>
    <definedName name="V" localSheetId="10">#REF!</definedName>
    <definedName name="V">#N/A</definedName>
    <definedName name="V_1">#N/A</definedName>
    <definedName name="va" localSheetId="6">#REF!</definedName>
    <definedName name="va">#REF!</definedName>
    <definedName name="va___0" localSheetId="6">#REF!</definedName>
    <definedName name="va___0">#REF!</definedName>
    <definedName name="va___13" localSheetId="6">#REF!</definedName>
    <definedName name="va___13">#REF!</definedName>
    <definedName name="VANDEMATARAM" localSheetId="6">#REF!</definedName>
    <definedName name="VANDEMATARAM">#REF!</definedName>
    <definedName name="vatf" localSheetId="7">#REF!</definedName>
    <definedName name="vatf" localSheetId="10">#REF!</definedName>
    <definedName name="VB" localSheetId="6">#REF!</definedName>
    <definedName name="VB">#REF!</definedName>
    <definedName name="VD" localSheetId="6">#REF!</definedName>
    <definedName name="VD">#REF!</definedName>
    <definedName name="vehicle" localSheetId="6">#REF!</definedName>
    <definedName name="vehicle">#REF!</definedName>
    <definedName name="vehicle2" localSheetId="6">#REF!</definedName>
    <definedName name="vehicle2">#REF!</definedName>
    <definedName name="vertical_col_and_corner_walls" localSheetId="6">#REF!</definedName>
    <definedName name="vertical_col_and_corner_walls" localSheetId="7">#REF!</definedName>
    <definedName name="vertical_col_and_corner_walls" localSheetId="10">#REF!</definedName>
    <definedName name="vertical_col_and_corner_walls">#REF!</definedName>
    <definedName name="verticalfall" localSheetId="6">#REF!</definedName>
    <definedName name="verticalfall">#REF!</definedName>
    <definedName name="Vf" localSheetId="6">#REF!</definedName>
    <definedName name="Vf">#REF!</definedName>
    <definedName name="vibratory_roller">'[24]Machinery-final'!$H$31</definedName>
    <definedName name="video" localSheetId="6">#REF!</definedName>
    <definedName name="video">#REF!</definedName>
    <definedName name="viv" localSheetId="7">#REF!</definedName>
    <definedName name="viv" localSheetId="10">#REF!</definedName>
    <definedName name="VIVEKANANDA" localSheetId="6">#REF!</definedName>
    <definedName name="VIVEKANANDA">#REF!</definedName>
    <definedName name="vk">[95]FORM7!$R$3:$S$7</definedName>
    <definedName name="Vsigma" localSheetId="6">#REF!</definedName>
    <definedName name="Vsigma">#REF!</definedName>
    <definedName name="Vz" localSheetId="6">#REF!</definedName>
    <definedName name="Vz">#REF!</definedName>
    <definedName name="W" localSheetId="6">#REF!</definedName>
    <definedName name="W">#REF!</definedName>
    <definedName name="W_TYPE" localSheetId="6">#REF!</definedName>
    <definedName name="W_TYPE">#REF!</definedName>
    <definedName name="WAG">'[14]Cost of O &amp; O'!$F$31</definedName>
    <definedName name="Waiting">"Picture 1"</definedName>
    <definedName name="Water" localSheetId="6">#REF!</definedName>
    <definedName name="Water">#REF!</definedName>
    <definedName name="WATER_CHARGES" localSheetId="7">#REF!</definedName>
    <definedName name="WATER_CHARGES" localSheetId="10">#REF!</definedName>
    <definedName name="water_tanker">'[24]Machinery-final'!$H$32</definedName>
    <definedName name="wbmg1" localSheetId="6">#REF!</definedName>
    <definedName name="wbmg1" localSheetId="4">#REF!</definedName>
    <definedName name="wbmg1">#REF!</definedName>
    <definedName name="wbmg2" localSheetId="6">#REF!</definedName>
    <definedName name="wbmg2">#REF!</definedName>
    <definedName name="wbmg3" localSheetId="6">#REF!</definedName>
    <definedName name="wbmg3">#REF!</definedName>
    <definedName name="WC" localSheetId="7">#REF!</definedName>
    <definedName name="WC" localSheetId="10">#REF!</definedName>
    <definedName name="wcon" localSheetId="4">[41]section!$G$49</definedName>
    <definedName name="wcon">[42]section!$G$49</definedName>
    <definedName name="we" localSheetId="6">#REF!</definedName>
    <definedName name="we">#REF!</definedName>
    <definedName name="wearing" localSheetId="6">#REF!</definedName>
    <definedName name="wearing">#REF!</definedName>
    <definedName name="wearingcoatdism" localSheetId="6">#REF!</definedName>
    <definedName name="wearingcoatdism">#REF!</definedName>
    <definedName name="WearingCourse" localSheetId="6">#REF!</definedName>
    <definedName name="WearingCourse">#REF!</definedName>
    <definedName name="weep_hole">[73]Summary!$H$24</definedName>
    <definedName name="welderfitterelectricianI">[28]LabourRates!$D$14</definedName>
    <definedName name="wid" localSheetId="6">#REF!</definedName>
    <definedName name="wid">#REF!</definedName>
    <definedName name="width_foud.">'[45]pier Foundation'!$H$27</definedName>
    <definedName name="WmmLead" localSheetId="6">#REF!</definedName>
    <definedName name="WmmLead" localSheetId="4">#REF!</definedName>
    <definedName name="WmmLead">#REF!</definedName>
    <definedName name="WMMPlant02" hidden="1">{"'Sheet1'!$A$4386:$N$4591"}</definedName>
    <definedName name="WP" localSheetId="6">#REF!</definedName>
    <definedName name="WP">#REF!</definedName>
    <definedName name="wrn.budget." hidden="1">{"form-D1",#N/A,FALSE,"FORM-D1";"form-D1_amt",#N/A,FALSE,"FORM-D1"}</definedName>
    <definedName name="wrn.budget._1" hidden="1">{"form-D1",#N/A,FALSE,"FORM-D1";"form-D1_amt",#N/A,FALSE,"FORM-D1"}</definedName>
    <definedName name="wsegment" localSheetId="4">[41]section!$N$20</definedName>
    <definedName name="wsegment">[42]section!$N$20</definedName>
    <definedName name="wsoffit" localSheetId="4">[41]section!$G$39</definedName>
    <definedName name="wsoffit">[42]section!$G$39</definedName>
    <definedName name="wtfnd" localSheetId="7">#REF!</definedName>
    <definedName name="wtfnd" localSheetId="10">#REF!</definedName>
    <definedName name="wtpr" localSheetId="7">#REF!</definedName>
    <definedName name="wtpr" localSheetId="10">#REF!</definedName>
    <definedName name="wtprca" localSheetId="7">#REF!</definedName>
    <definedName name="wtprca" localSheetId="10">#REF!</definedName>
    <definedName name="wtsbfd" localSheetId="7">#REF!</definedName>
    <definedName name="wtsbfd" localSheetId="10">#REF!</definedName>
    <definedName name="wtsub" localSheetId="7">#REF!</definedName>
    <definedName name="wtsub" localSheetId="10">#REF!</definedName>
    <definedName name="x" localSheetId="6">#REF!</definedName>
    <definedName name="x">#REF!</definedName>
    <definedName name="xgdep" localSheetId="7">#REF!</definedName>
    <definedName name="xgdep" localSheetId="10">#REF!</definedName>
    <definedName name="xglen" localSheetId="7">#REF!</definedName>
    <definedName name="xglen" localSheetId="10">#REF!</definedName>
    <definedName name="xgwd" localSheetId="7">#REF!</definedName>
    <definedName name="xgwd" localSheetId="10">#REF!</definedName>
    <definedName name="xi" localSheetId="6">#REF!</definedName>
    <definedName name="xi">#REF!</definedName>
    <definedName name="Xl" localSheetId="6">#REF!</definedName>
    <definedName name="Xl">#REF!</definedName>
    <definedName name="Xl___0" localSheetId="6">#REF!</definedName>
    <definedName name="Xl___0">#REF!</definedName>
    <definedName name="Xl___13" localSheetId="6">#REF!</definedName>
    <definedName name="Xl___13">#REF!</definedName>
    <definedName name="xsa" localSheetId="7">#REF!</definedName>
    <definedName name="xsa" localSheetId="10">#REF!</definedName>
    <definedName name="xx" localSheetId="6">#REF!</definedName>
    <definedName name="xx">#REF!</definedName>
    <definedName name="xxx" localSheetId="7">#REF!</definedName>
    <definedName name="xxx" localSheetId="10">#REF!</definedName>
    <definedName name="y" localSheetId="7">#REF!</definedName>
    <definedName name="y" localSheetId="10">#REF!</definedName>
    <definedName name="YR" localSheetId="7">#REF!</definedName>
    <definedName name="YR" localSheetId="10">#REF!</definedName>
    <definedName name="yy" localSheetId="6">#REF!</definedName>
    <definedName name="yy">#REF!</definedName>
    <definedName name="zl" localSheetId="6">#REF!</definedName>
    <definedName name="zl">#REF!</definedName>
    <definedName name="zl___0" localSheetId="6">#REF!</definedName>
    <definedName name="zl___0">#REF!</definedName>
    <definedName name="zl___13" localSheetId="6">#REF!</definedName>
    <definedName name="zl___13">#REF!</definedName>
    <definedName name="zlpu" localSheetId="6">#REF!</definedName>
    <definedName name="zlpu">#REF!</definedName>
    <definedName name="zlpu___0" localSheetId="6">#REF!</definedName>
    <definedName name="zlpu___0">#REF!</definedName>
    <definedName name="zlpu___13" localSheetId="6">#REF!</definedName>
    <definedName name="zlpu___13">#REF!</definedName>
    <definedName name="zone">[71]DATA!$I$2:$I$7</definedName>
    <definedName name="zs" localSheetId="6">#REF!</definedName>
    <definedName name="zs">#REF!</definedName>
    <definedName name="zs___0" localSheetId="6">#REF!</definedName>
    <definedName name="zs___0">#REF!</definedName>
    <definedName name="zs___13" localSheetId="6">#REF!</definedName>
    <definedName name="zs___13">#REF!</definedName>
    <definedName name="zspu" localSheetId="6">#REF!</definedName>
    <definedName name="zspu">#REF!</definedName>
    <definedName name="zspu___0" localSheetId="6">#REF!</definedName>
    <definedName name="zspu___0">#REF!</definedName>
    <definedName name="zspu___13" localSheetId="6">#REF!</definedName>
    <definedName name="zspu___13">#REF!</definedName>
    <definedName name="ZSS" localSheetId="6">#REF!</definedName>
    <definedName name="ZSS">#REF!</definedName>
    <definedName name="ZSS___0" localSheetId="6">#REF!</definedName>
    <definedName name="ZSS___0">#REF!</definedName>
    <definedName name="ZSS___13" localSheetId="6">#REF!</definedName>
    <definedName name="ZSS___13">#REF!</definedName>
    <definedName name="ztpu" localSheetId="6">#REF!</definedName>
    <definedName name="ztpu">#REF!</definedName>
    <definedName name="ztpu___0" localSheetId="6">#REF!</definedName>
    <definedName name="ztpu___0">#REF!</definedName>
    <definedName name="ztpu___13" localSheetId="6">#REF!</definedName>
    <definedName name="ztpu___13">#REF!</definedName>
    <definedName name="zxgsdfg" localSheetId="0" hidden="1">{"'Bill No. 7'!$A$1:$G$32"}</definedName>
    <definedName name="zxgsdfg" localSheetId="4" hidden="1">{"'Bill No. 7'!$A$1:$G$32"}</definedName>
    <definedName name="zxgsdfg" hidden="1">{"'Bill No. 7'!$A$1:$G$32"}</definedName>
    <definedName name="ZY" localSheetId="6">#REF!</definedName>
    <definedName name="ZY">#REF!</definedName>
    <definedName name="ZY___0" localSheetId="6">#REF!</definedName>
    <definedName name="ZY___0">#REF!</definedName>
    <definedName name="ZY___13" localSheetId="6">#REF!</definedName>
    <definedName name="ZY___13">#REF!</definedName>
    <definedName name="zz" localSheetId="7">#REF!</definedName>
    <definedName name="zz" localSheetId="10">#REF!</definedName>
    <definedName name="ZZXzcbv" localSheetId="7">#REF!</definedName>
    <definedName name="ZZXzcbv" localSheetId="10">#REF!</definedName>
    <definedName name="干支の概要">#REF!</definedName>
    <definedName name="库2">#REF!</definedName>
    <definedName name="海上Hvyｺｽﾄ">#REF!</definedName>
    <definedName name="詳細">[96]PROSUM!$V$53:$AA$60,[96]PROSUM!$M$12:$AA$50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310" i="14" l="1"/>
  <c r="G8" i="3" l="1"/>
  <c r="E8" i="3"/>
  <c r="E8" i="4"/>
  <c r="M17" i="6"/>
  <c r="M18" i="5"/>
  <c r="M8" i="5"/>
  <c r="M11" i="6"/>
  <c r="M9" i="6"/>
  <c r="M8" i="6"/>
  <c r="M7" i="6"/>
  <c r="M6" i="6"/>
  <c r="M10" i="6"/>
  <c r="M13" i="6"/>
  <c r="M14" i="6"/>
  <c r="M16" i="6"/>
  <c r="M5" i="6"/>
  <c r="M24" i="5"/>
  <c r="M19" i="5"/>
  <c r="M7" i="5"/>
  <c r="O6" i="5"/>
  <c r="M29" i="5"/>
  <c r="M13" i="5"/>
  <c r="M14" i="5"/>
  <c r="M15" i="5"/>
  <c r="M16" i="5"/>
  <c r="M20" i="5"/>
  <c r="M21" i="5"/>
  <c r="M22" i="5"/>
  <c r="M25" i="5"/>
  <c r="M26" i="5"/>
  <c r="M27" i="5"/>
  <c r="M28" i="5"/>
  <c r="M6" i="5"/>
  <c r="E5" i="6" l="1"/>
  <c r="O5" i="6" s="1"/>
  <c r="B1" i="3"/>
  <c r="E21" i="5"/>
  <c r="E28" i="5"/>
  <c r="E27" i="5"/>
  <c r="E26" i="5"/>
  <c r="O26" i="5" s="1"/>
  <c r="F26" i="5"/>
  <c r="E25" i="5"/>
  <c r="C11" i="5"/>
  <c r="Q26" i="5" l="1"/>
  <c r="P26" i="5"/>
  <c r="R26" i="5"/>
  <c r="F27" i="5"/>
  <c r="O27" i="5"/>
  <c r="F28" i="5"/>
  <c r="O28" i="5"/>
  <c r="L26" i="5"/>
  <c r="N26" i="5"/>
  <c r="K26" i="5"/>
  <c r="F21" i="5"/>
  <c r="O21" i="5"/>
  <c r="F25" i="5"/>
  <c r="O25" i="5"/>
  <c r="E8" i="6"/>
  <c r="E13" i="6"/>
  <c r="E7" i="6"/>
  <c r="E9" i="6"/>
  <c r="O9" i="6" s="1"/>
  <c r="E10" i="6"/>
  <c r="E11" i="6"/>
  <c r="E12" i="6"/>
  <c r="E24" i="5"/>
  <c r="E14" i="5"/>
  <c r="E12" i="5"/>
  <c r="E13" i="5"/>
  <c r="Q28" i="5" l="1"/>
  <c r="P28" i="5"/>
  <c r="R28" i="5"/>
  <c r="Q25" i="5"/>
  <c r="P25" i="5"/>
  <c r="R25" i="5"/>
  <c r="Q27" i="5"/>
  <c r="P27" i="5"/>
  <c r="R27" i="5"/>
  <c r="P21" i="5"/>
  <c r="R21" i="5"/>
  <c r="Q21" i="5"/>
  <c r="F11" i="6"/>
  <c r="O11" i="6"/>
  <c r="F9" i="6"/>
  <c r="F7" i="6"/>
  <c r="O7" i="6"/>
  <c r="F13" i="6"/>
  <c r="O13" i="6"/>
  <c r="F8" i="6"/>
  <c r="O8" i="6"/>
  <c r="F12" i="6"/>
  <c r="O12" i="6"/>
  <c r="F10" i="6"/>
  <c r="O10" i="6"/>
  <c r="L25" i="5"/>
  <c r="N25" i="5"/>
  <c r="K25" i="5"/>
  <c r="N21" i="5"/>
  <c r="L21" i="5"/>
  <c r="K21" i="5"/>
  <c r="F13" i="5"/>
  <c r="O13" i="5"/>
  <c r="F12" i="5"/>
  <c r="O12" i="5"/>
  <c r="F14" i="5"/>
  <c r="O14" i="5"/>
  <c r="F24" i="5"/>
  <c r="O24" i="5"/>
  <c r="L28" i="5"/>
  <c r="N28" i="5"/>
  <c r="K28" i="5"/>
  <c r="N27" i="5"/>
  <c r="L27" i="5"/>
  <c r="K27" i="5"/>
  <c r="E15" i="6"/>
  <c r="O15" i="6" s="1"/>
  <c r="E14" i="6"/>
  <c r="O14" i="6" s="1"/>
  <c r="E16" i="6"/>
  <c r="O16" i="6" s="1"/>
  <c r="E18" i="5"/>
  <c r="E15" i="5"/>
  <c r="E16" i="5"/>
  <c r="E17" i="5"/>
  <c r="Q13" i="5" l="1"/>
  <c r="P13" i="5"/>
  <c r="R13" i="5"/>
  <c r="Q24" i="5"/>
  <c r="P24" i="5"/>
  <c r="R24" i="5"/>
  <c r="F16" i="6"/>
  <c r="F14" i="6"/>
  <c r="F15" i="6"/>
  <c r="L13" i="5"/>
  <c r="N13" i="5"/>
  <c r="K13" i="5"/>
  <c r="N24" i="5"/>
  <c r="L24" i="5"/>
  <c r="K24" i="5"/>
  <c r="F18" i="5"/>
  <c r="O18" i="5"/>
  <c r="F17" i="5"/>
  <c r="O17" i="5"/>
  <c r="F16" i="5"/>
  <c r="O16" i="5"/>
  <c r="F15" i="5"/>
  <c r="O15" i="5"/>
  <c r="E11" i="5"/>
  <c r="E19" i="5"/>
  <c r="E20" i="5"/>
  <c r="E22" i="5"/>
  <c r="E23" i="5"/>
  <c r="E8" i="5"/>
  <c r="E6" i="5"/>
  <c r="E7" i="5"/>
  <c r="E6" i="6"/>
  <c r="E30" i="29"/>
  <c r="H30" i="29" s="1"/>
  <c r="E29" i="29"/>
  <c r="H29" i="29" s="1"/>
  <c r="E28" i="29"/>
  <c r="H28" i="29" s="1"/>
  <c r="E27" i="29"/>
  <c r="H27" i="29" s="1"/>
  <c r="E26" i="29"/>
  <c r="H26" i="29" s="1"/>
  <c r="E25" i="29"/>
  <c r="H25" i="29" s="1"/>
  <c r="E24" i="29"/>
  <c r="H24" i="29" s="1"/>
  <c r="E23" i="29"/>
  <c r="H23" i="29" s="1"/>
  <c r="E22" i="29"/>
  <c r="H22" i="29" s="1"/>
  <c r="E21" i="29"/>
  <c r="H21" i="29" s="1"/>
  <c r="E20" i="29"/>
  <c r="H20" i="29" s="1"/>
  <c r="E19" i="29"/>
  <c r="H19" i="29" s="1"/>
  <c r="E18" i="29"/>
  <c r="H18" i="29" s="1"/>
  <c r="E17" i="29"/>
  <c r="H17" i="29" s="1"/>
  <c r="H16" i="29"/>
  <c r="E16" i="29"/>
  <c r="E15" i="29"/>
  <c r="H15" i="29" s="1"/>
  <c r="E14" i="29"/>
  <c r="H14" i="29" s="1"/>
  <c r="E13" i="29"/>
  <c r="H13" i="29" s="1"/>
  <c r="E12" i="29"/>
  <c r="H12" i="29" s="1"/>
  <c r="E11" i="29"/>
  <c r="H11" i="29" s="1"/>
  <c r="E10" i="29"/>
  <c r="H10" i="29" s="1"/>
  <c r="E9" i="29"/>
  <c r="H9" i="29" s="1"/>
  <c r="E8" i="29"/>
  <c r="H8" i="29" s="1"/>
  <c r="E7" i="29"/>
  <c r="H7" i="29" s="1"/>
  <c r="E6" i="29"/>
  <c r="H6" i="29" s="1"/>
  <c r="E5" i="29"/>
  <c r="E8" i="28"/>
  <c r="E7" i="28"/>
  <c r="E6" i="28"/>
  <c r="B6" i="28"/>
  <c r="B7" i="28" s="1"/>
  <c r="B8" i="28" s="1"/>
  <c r="E5" i="28"/>
  <c r="F66" i="27"/>
  <c r="F65" i="27"/>
  <c r="F64" i="27"/>
  <c r="F63" i="27"/>
  <c r="F62" i="27"/>
  <c r="F61" i="27"/>
  <c r="F60" i="27"/>
  <c r="F59" i="27"/>
  <c r="F58" i="27"/>
  <c r="F57" i="27"/>
  <c r="F56" i="27"/>
  <c r="F55" i="27"/>
  <c r="F54" i="27"/>
  <c r="F53" i="27"/>
  <c r="F52" i="27"/>
  <c r="F51" i="27"/>
  <c r="F50" i="27"/>
  <c r="F49" i="27"/>
  <c r="F48" i="27"/>
  <c r="F47" i="27"/>
  <c r="F46" i="27"/>
  <c r="F45" i="27"/>
  <c r="F44" i="27"/>
  <c r="F43" i="27"/>
  <c r="F42" i="27"/>
  <c r="F41" i="27"/>
  <c r="F40" i="27"/>
  <c r="F39" i="27"/>
  <c r="F38" i="27"/>
  <c r="F37" i="27"/>
  <c r="F36" i="27"/>
  <c r="F35" i="27"/>
  <c r="F31" i="27"/>
  <c r="F30" i="27"/>
  <c r="F29" i="27"/>
  <c r="F28" i="27"/>
  <c r="F27" i="27"/>
  <c r="F26" i="27"/>
  <c r="F25" i="27"/>
  <c r="F24" i="27"/>
  <c r="F23" i="27"/>
  <c r="F22" i="27"/>
  <c r="F21" i="27"/>
  <c r="F20" i="27"/>
  <c r="F19" i="27"/>
  <c r="F18" i="27"/>
  <c r="F17" i="27"/>
  <c r="F16" i="27"/>
  <c r="F15" i="27"/>
  <c r="F14" i="27"/>
  <c r="F13" i="27"/>
  <c r="F12" i="27"/>
  <c r="F11" i="27"/>
  <c r="F10" i="27"/>
  <c r="F9" i="27"/>
  <c r="F8" i="27"/>
  <c r="F7" i="27"/>
  <c r="F6" i="27"/>
  <c r="F5" i="27"/>
  <c r="F4" i="27"/>
  <c r="F12" i="25"/>
  <c r="G12" i="25" s="1"/>
  <c r="I12" i="25" s="1"/>
  <c r="F11" i="25"/>
  <c r="G11" i="25" s="1"/>
  <c r="I11" i="25" s="1"/>
  <c r="F10" i="25"/>
  <c r="G10" i="25" s="1"/>
  <c r="I10" i="25" s="1"/>
  <c r="F9" i="25"/>
  <c r="G9" i="25" s="1"/>
  <c r="I9" i="25" s="1"/>
  <c r="F8" i="25"/>
  <c r="G8" i="25" s="1"/>
  <c r="I8" i="25" s="1"/>
  <c r="F7" i="25"/>
  <c r="G7" i="25" s="1"/>
  <c r="I7" i="25" s="1"/>
  <c r="F6" i="25"/>
  <c r="G6" i="25" s="1"/>
  <c r="I6" i="25" s="1"/>
  <c r="F5" i="25"/>
  <c r="G5" i="25" s="1"/>
  <c r="I5" i="25" s="1"/>
  <c r="C5" i="25" s="1"/>
  <c r="A5" i="25"/>
  <c r="A6" i="25" s="1"/>
  <c r="A7" i="25" s="1"/>
  <c r="A8" i="25" s="1"/>
  <c r="A9" i="25" s="1"/>
  <c r="A10" i="25" s="1"/>
  <c r="A11" i="25" s="1"/>
  <c r="A12" i="25" s="1"/>
  <c r="F53" i="24"/>
  <c r="F52" i="24"/>
  <c r="F51" i="24"/>
  <c r="F50" i="24"/>
  <c r="F49" i="24"/>
  <c r="F48" i="24"/>
  <c r="F47" i="24"/>
  <c r="F46" i="24"/>
  <c r="F45" i="24"/>
  <c r="F44" i="24"/>
  <c r="F43" i="24"/>
  <c r="F42" i="24"/>
  <c r="F41" i="24"/>
  <c r="F40" i="24"/>
  <c r="F39" i="24"/>
  <c r="F38" i="24"/>
  <c r="F37" i="24"/>
  <c r="F36" i="24"/>
  <c r="F35" i="24"/>
  <c r="F34" i="24"/>
  <c r="F33" i="24"/>
  <c r="F32" i="24"/>
  <c r="F31" i="24"/>
  <c r="F30" i="24"/>
  <c r="F29" i="24"/>
  <c r="F28" i="24"/>
  <c r="F27" i="24"/>
  <c r="F26" i="24"/>
  <c r="F25" i="24"/>
  <c r="F24" i="24"/>
  <c r="F23" i="24"/>
  <c r="F22" i="24"/>
  <c r="F21" i="24"/>
  <c r="F20" i="24"/>
  <c r="F19" i="24"/>
  <c r="F18" i="24"/>
  <c r="F17" i="24"/>
  <c r="F16" i="24"/>
  <c r="F15" i="24"/>
  <c r="F14" i="24"/>
  <c r="F13" i="24"/>
  <c r="F12" i="24"/>
  <c r="F11" i="24"/>
  <c r="F10" i="24"/>
  <c r="F9" i="24"/>
  <c r="F8" i="24"/>
  <c r="F7" i="24"/>
  <c r="F6" i="24"/>
  <c r="F5" i="24"/>
  <c r="F4" i="24"/>
  <c r="A4" i="24"/>
  <c r="A5" i="24" s="1"/>
  <c r="A6" i="24" s="1"/>
  <c r="A7" i="24" s="1"/>
  <c r="A8" i="24" s="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79" i="24" s="1"/>
  <c r="A80" i="24" s="1"/>
  <c r="A81" i="24" s="1"/>
  <c r="A82" i="24" s="1"/>
  <c r="A83" i="24" s="1"/>
  <c r="A84" i="24" s="1"/>
  <c r="A85" i="24" s="1"/>
  <c r="A86" i="24" s="1"/>
  <c r="A87" i="24" s="1"/>
  <c r="A88" i="24" s="1"/>
  <c r="A89" i="24" s="1"/>
  <c r="A90" i="24" s="1"/>
  <c r="A91" i="24" s="1"/>
  <c r="A92" i="24" s="1"/>
  <c r="A93" i="24" s="1"/>
  <c r="A94" i="24" s="1"/>
  <c r="A95" i="24" s="1"/>
  <c r="A96" i="24" s="1"/>
  <c r="A97" i="24" s="1"/>
  <c r="A98" i="24" s="1"/>
  <c r="A99" i="24" s="1"/>
  <c r="A100" i="24" s="1"/>
  <c r="A101" i="24" s="1"/>
  <c r="A102" i="24" s="1"/>
  <c r="A103" i="24" s="1"/>
  <c r="F3" i="24"/>
  <c r="D8" i="19"/>
  <c r="D9" i="19" s="1"/>
  <c r="D19" i="18"/>
  <c r="D18" i="18"/>
  <c r="D17" i="18"/>
  <c r="A17" i="18"/>
  <c r="A18" i="18" s="1"/>
  <c r="A19" i="18" s="1"/>
  <c r="G4" i="18"/>
  <c r="H297" i="17" s="1"/>
  <c r="U297" i="17" s="1"/>
  <c r="D4" i="18"/>
  <c r="A4" i="18"/>
  <c r="S306" i="17"/>
  <c r="T306" i="17" s="1"/>
  <c r="R306" i="17"/>
  <c r="N306" i="17"/>
  <c r="H306" i="17"/>
  <c r="U306" i="17" s="1"/>
  <c r="G306" i="17"/>
  <c r="F306" i="17"/>
  <c r="AF306" i="17" s="1"/>
  <c r="D306" i="17"/>
  <c r="I306" i="17" s="1"/>
  <c r="S305" i="17"/>
  <c r="T305" i="17" s="1"/>
  <c r="R305" i="17"/>
  <c r="N305" i="17"/>
  <c r="H305" i="17"/>
  <c r="U305" i="17" s="1"/>
  <c r="G305" i="17"/>
  <c r="F305" i="17"/>
  <c r="AF305" i="17" s="1"/>
  <c r="D305" i="17"/>
  <c r="I305" i="17" s="1"/>
  <c r="T304" i="17"/>
  <c r="S304" i="17"/>
  <c r="R304" i="17"/>
  <c r="N304" i="17"/>
  <c r="H304" i="17"/>
  <c r="U304" i="17" s="1"/>
  <c r="G304" i="17"/>
  <c r="F304" i="17"/>
  <c r="AF304" i="17" s="1"/>
  <c r="D304" i="17"/>
  <c r="I304" i="17" s="1"/>
  <c r="S303" i="17"/>
  <c r="T303" i="17" s="1"/>
  <c r="R303" i="17"/>
  <c r="N303" i="17"/>
  <c r="H303" i="17"/>
  <c r="U303" i="17" s="1"/>
  <c r="G303" i="17"/>
  <c r="F303" i="17"/>
  <c r="AF303" i="17" s="1"/>
  <c r="D303" i="17"/>
  <c r="I303" i="17" s="1"/>
  <c r="AF302" i="17"/>
  <c r="S302" i="17"/>
  <c r="T302" i="17" s="1"/>
  <c r="R302" i="17"/>
  <c r="N302" i="17"/>
  <c r="H302" i="17"/>
  <c r="U302" i="17" s="1"/>
  <c r="G302" i="17"/>
  <c r="F302" i="17"/>
  <c r="D302" i="17"/>
  <c r="I302" i="17" s="1"/>
  <c r="S301" i="17"/>
  <c r="T301" i="17" s="1"/>
  <c r="R301" i="17"/>
  <c r="N301" i="17"/>
  <c r="H301" i="17"/>
  <c r="U301" i="17" s="1"/>
  <c r="G301" i="17"/>
  <c r="F301" i="17"/>
  <c r="AF301" i="17" s="1"/>
  <c r="D301" i="17"/>
  <c r="I301" i="17" s="1"/>
  <c r="U300" i="17"/>
  <c r="T300" i="17"/>
  <c r="S300" i="17"/>
  <c r="R300" i="17"/>
  <c r="N300" i="17"/>
  <c r="H300" i="17"/>
  <c r="G300" i="17"/>
  <c r="F300" i="17"/>
  <c r="AF300" i="17" s="1"/>
  <c r="D300" i="17"/>
  <c r="I300" i="17" s="1"/>
  <c r="S299" i="17"/>
  <c r="T299" i="17" s="1"/>
  <c r="R299" i="17"/>
  <c r="N299" i="17"/>
  <c r="H299" i="17"/>
  <c r="U299" i="17" s="1"/>
  <c r="G299" i="17"/>
  <c r="F299" i="17"/>
  <c r="AF299" i="17" s="1"/>
  <c r="D299" i="17"/>
  <c r="I299" i="17" s="1"/>
  <c r="S298" i="17"/>
  <c r="T298" i="17" s="1"/>
  <c r="R298" i="17"/>
  <c r="N298" i="17"/>
  <c r="H298" i="17"/>
  <c r="U298" i="17" s="1"/>
  <c r="G298" i="17"/>
  <c r="F298" i="17"/>
  <c r="AF298" i="17" s="1"/>
  <c r="D298" i="17"/>
  <c r="I298" i="17" s="1"/>
  <c r="S297" i="17"/>
  <c r="T297" i="17" s="1"/>
  <c r="R297" i="17"/>
  <c r="N297" i="17"/>
  <c r="G297" i="17"/>
  <c r="F297" i="17"/>
  <c r="AF297" i="17" s="1"/>
  <c r="D297" i="17"/>
  <c r="I297" i="17" s="1"/>
  <c r="T296" i="17"/>
  <c r="S296" i="17"/>
  <c r="R296" i="17"/>
  <c r="N296" i="17"/>
  <c r="G296" i="17"/>
  <c r="F296" i="17"/>
  <c r="AF296" i="17" s="1"/>
  <c r="D296" i="17"/>
  <c r="I296" i="17" s="1"/>
  <c r="S295" i="17"/>
  <c r="T295" i="17" s="1"/>
  <c r="R295" i="17"/>
  <c r="N295" i="17"/>
  <c r="G295" i="17"/>
  <c r="F295" i="17"/>
  <c r="AF295" i="17" s="1"/>
  <c r="D295" i="17"/>
  <c r="I295" i="17" s="1"/>
  <c r="S294" i="17"/>
  <c r="T294" i="17" s="1"/>
  <c r="R294" i="17"/>
  <c r="N294" i="17"/>
  <c r="H294" i="17"/>
  <c r="U294" i="17" s="1"/>
  <c r="G294" i="17"/>
  <c r="F294" i="17"/>
  <c r="AF294" i="17" s="1"/>
  <c r="D294" i="17"/>
  <c r="I294" i="17" s="1"/>
  <c r="S293" i="17"/>
  <c r="T293" i="17" s="1"/>
  <c r="R293" i="17"/>
  <c r="N293" i="17"/>
  <c r="H293" i="17"/>
  <c r="U293" i="17" s="1"/>
  <c r="G293" i="17"/>
  <c r="F293" i="17"/>
  <c r="AF293" i="17" s="1"/>
  <c r="D293" i="17"/>
  <c r="I293" i="17" s="1"/>
  <c r="S292" i="17"/>
  <c r="T292" i="17" s="1"/>
  <c r="R292" i="17"/>
  <c r="N292" i="17"/>
  <c r="H292" i="17"/>
  <c r="U292" i="17" s="1"/>
  <c r="G292" i="17"/>
  <c r="F292" i="17"/>
  <c r="AF292" i="17" s="1"/>
  <c r="D292" i="17"/>
  <c r="I292" i="17" s="1"/>
  <c r="S291" i="17"/>
  <c r="T291" i="17" s="1"/>
  <c r="R291" i="17"/>
  <c r="N291" i="17"/>
  <c r="H291" i="17"/>
  <c r="U291" i="17" s="1"/>
  <c r="G291" i="17"/>
  <c r="F291" i="17"/>
  <c r="AF291" i="17" s="1"/>
  <c r="D291" i="17"/>
  <c r="I291" i="17" s="1"/>
  <c r="S290" i="17"/>
  <c r="T290" i="17" s="1"/>
  <c r="R290" i="17"/>
  <c r="N290" i="17"/>
  <c r="H290" i="17"/>
  <c r="U290" i="17" s="1"/>
  <c r="G290" i="17"/>
  <c r="F290" i="17"/>
  <c r="AF290" i="17" s="1"/>
  <c r="D290" i="17"/>
  <c r="I290" i="17" s="1"/>
  <c r="S289" i="17"/>
  <c r="T289" i="17" s="1"/>
  <c r="R289" i="17"/>
  <c r="N289" i="17"/>
  <c r="H289" i="17"/>
  <c r="U289" i="17" s="1"/>
  <c r="G289" i="17"/>
  <c r="F289" i="17"/>
  <c r="AF289" i="17" s="1"/>
  <c r="D289" i="17"/>
  <c r="I289" i="17" s="1"/>
  <c r="S288" i="17"/>
  <c r="T288" i="17" s="1"/>
  <c r="R288" i="17"/>
  <c r="N288" i="17"/>
  <c r="G288" i="17"/>
  <c r="F288" i="17"/>
  <c r="AF288" i="17" s="1"/>
  <c r="D288" i="17"/>
  <c r="I288" i="17" s="1"/>
  <c r="S287" i="17"/>
  <c r="T287" i="17" s="1"/>
  <c r="R287" i="17"/>
  <c r="N287" i="17"/>
  <c r="G287" i="17"/>
  <c r="F287" i="17"/>
  <c r="AF287" i="17" s="1"/>
  <c r="D287" i="17"/>
  <c r="I287" i="17" s="1"/>
  <c r="S286" i="17"/>
  <c r="T286" i="17" s="1"/>
  <c r="R286" i="17"/>
  <c r="N286" i="17"/>
  <c r="H286" i="17"/>
  <c r="U286" i="17" s="1"/>
  <c r="G286" i="17"/>
  <c r="F286" i="17"/>
  <c r="AF286" i="17" s="1"/>
  <c r="D286" i="17"/>
  <c r="I286" i="17" s="1"/>
  <c r="S285" i="17"/>
  <c r="T285" i="17" s="1"/>
  <c r="R285" i="17"/>
  <c r="N285" i="17"/>
  <c r="H285" i="17"/>
  <c r="U285" i="17" s="1"/>
  <c r="G285" i="17"/>
  <c r="F285" i="17"/>
  <c r="AF285" i="17" s="1"/>
  <c r="D285" i="17"/>
  <c r="I285" i="17" s="1"/>
  <c r="S284" i="17"/>
  <c r="T284" i="17" s="1"/>
  <c r="R284" i="17"/>
  <c r="N284" i="17"/>
  <c r="H284" i="17"/>
  <c r="U284" i="17" s="1"/>
  <c r="G284" i="17"/>
  <c r="F284" i="17"/>
  <c r="AF284" i="17" s="1"/>
  <c r="D284" i="17"/>
  <c r="I284" i="17" s="1"/>
  <c r="S283" i="17"/>
  <c r="T283" i="17" s="1"/>
  <c r="R283" i="17"/>
  <c r="N283" i="17"/>
  <c r="H283" i="17"/>
  <c r="U283" i="17" s="1"/>
  <c r="G283" i="17"/>
  <c r="F283" i="17"/>
  <c r="AF283" i="17" s="1"/>
  <c r="D283" i="17"/>
  <c r="I283" i="17" s="1"/>
  <c r="S282" i="17"/>
  <c r="T282" i="17" s="1"/>
  <c r="R282" i="17"/>
  <c r="N282" i="17"/>
  <c r="H282" i="17"/>
  <c r="U282" i="17" s="1"/>
  <c r="G282" i="17"/>
  <c r="F282" i="17"/>
  <c r="AF282" i="17" s="1"/>
  <c r="D282" i="17"/>
  <c r="I282" i="17" s="1"/>
  <c r="S281" i="17"/>
  <c r="T281" i="17" s="1"/>
  <c r="R281" i="17"/>
  <c r="N281" i="17"/>
  <c r="H281" i="17"/>
  <c r="U281" i="17" s="1"/>
  <c r="G281" i="17"/>
  <c r="F281" i="17"/>
  <c r="AF281" i="17" s="1"/>
  <c r="D281" i="17"/>
  <c r="I281" i="17" s="1"/>
  <c r="S280" i="17"/>
  <c r="T280" i="17" s="1"/>
  <c r="R280" i="17"/>
  <c r="N280" i="17"/>
  <c r="G280" i="17"/>
  <c r="F280" i="17"/>
  <c r="AF280" i="17" s="1"/>
  <c r="D280" i="17"/>
  <c r="I280" i="17" s="1"/>
  <c r="S279" i="17"/>
  <c r="T279" i="17" s="1"/>
  <c r="R279" i="17"/>
  <c r="N279" i="17"/>
  <c r="G279" i="17"/>
  <c r="F279" i="17"/>
  <c r="AF279" i="17" s="1"/>
  <c r="D279" i="17"/>
  <c r="I279" i="17" s="1"/>
  <c r="S278" i="17"/>
  <c r="T278" i="17" s="1"/>
  <c r="R278" i="17"/>
  <c r="N278" i="17"/>
  <c r="H278" i="17"/>
  <c r="U278" i="17" s="1"/>
  <c r="G278" i="17"/>
  <c r="F278" i="17"/>
  <c r="AF278" i="17" s="1"/>
  <c r="D278" i="17"/>
  <c r="I278" i="17" s="1"/>
  <c r="S277" i="17"/>
  <c r="T277" i="17" s="1"/>
  <c r="R277" i="17"/>
  <c r="N277" i="17"/>
  <c r="H277" i="17"/>
  <c r="U277" i="17" s="1"/>
  <c r="G277" i="17"/>
  <c r="F277" i="17"/>
  <c r="AF277" i="17" s="1"/>
  <c r="D277" i="17"/>
  <c r="I277" i="17" s="1"/>
  <c r="S276" i="17"/>
  <c r="T276" i="17" s="1"/>
  <c r="R276" i="17"/>
  <c r="N276" i="17"/>
  <c r="H276" i="17"/>
  <c r="U276" i="17" s="1"/>
  <c r="G276" i="17"/>
  <c r="F276" i="17"/>
  <c r="AF276" i="17" s="1"/>
  <c r="D276" i="17"/>
  <c r="I276" i="17" s="1"/>
  <c r="S275" i="17"/>
  <c r="T275" i="17" s="1"/>
  <c r="R275" i="17"/>
  <c r="N275" i="17"/>
  <c r="H275" i="17"/>
  <c r="U275" i="17" s="1"/>
  <c r="G275" i="17"/>
  <c r="F275" i="17"/>
  <c r="AF275" i="17" s="1"/>
  <c r="D275" i="17"/>
  <c r="I275" i="17" s="1"/>
  <c r="S274" i="17"/>
  <c r="T274" i="17" s="1"/>
  <c r="R274" i="17"/>
  <c r="N274" i="17"/>
  <c r="H274" i="17"/>
  <c r="U274" i="17" s="1"/>
  <c r="G274" i="17"/>
  <c r="F274" i="17"/>
  <c r="AF274" i="17" s="1"/>
  <c r="D274" i="17"/>
  <c r="I274" i="17" s="1"/>
  <c r="S273" i="17"/>
  <c r="T273" i="17" s="1"/>
  <c r="R273" i="17"/>
  <c r="N273" i="17"/>
  <c r="H273" i="17"/>
  <c r="U273" i="17" s="1"/>
  <c r="G273" i="17"/>
  <c r="F273" i="17"/>
  <c r="AF273" i="17" s="1"/>
  <c r="D273" i="17"/>
  <c r="I273" i="17" s="1"/>
  <c r="S272" i="17"/>
  <c r="T272" i="17" s="1"/>
  <c r="R272" i="17"/>
  <c r="N272" i="17"/>
  <c r="H272" i="17"/>
  <c r="U272" i="17" s="1"/>
  <c r="G272" i="17"/>
  <c r="F272" i="17"/>
  <c r="AF272" i="17" s="1"/>
  <c r="D272" i="17"/>
  <c r="I272" i="17" s="1"/>
  <c r="S271" i="17"/>
  <c r="T271" i="17" s="1"/>
  <c r="R271" i="17"/>
  <c r="N271" i="17"/>
  <c r="G271" i="17"/>
  <c r="F271" i="17"/>
  <c r="AF271" i="17" s="1"/>
  <c r="D271" i="17"/>
  <c r="I271" i="17" s="1"/>
  <c r="S270" i="17"/>
  <c r="T270" i="17" s="1"/>
  <c r="R270" i="17"/>
  <c r="N270" i="17"/>
  <c r="G270" i="17"/>
  <c r="F270" i="17"/>
  <c r="AF270" i="17" s="1"/>
  <c r="D270" i="17"/>
  <c r="I270" i="17" s="1"/>
  <c r="S269" i="17"/>
  <c r="T269" i="17" s="1"/>
  <c r="R269" i="17"/>
  <c r="N269" i="17"/>
  <c r="G269" i="17"/>
  <c r="F269" i="17"/>
  <c r="AF269" i="17" s="1"/>
  <c r="D269" i="17"/>
  <c r="I269" i="17" s="1"/>
  <c r="S268" i="17"/>
  <c r="T268" i="17" s="1"/>
  <c r="R268" i="17"/>
  <c r="N268" i="17"/>
  <c r="G268" i="17"/>
  <c r="F268" i="17"/>
  <c r="AF268" i="17" s="1"/>
  <c r="D268" i="17"/>
  <c r="I268" i="17" s="1"/>
  <c r="S267" i="17"/>
  <c r="T267" i="17" s="1"/>
  <c r="R267" i="17"/>
  <c r="N267" i="17"/>
  <c r="H267" i="17"/>
  <c r="U267" i="17" s="1"/>
  <c r="G267" i="17"/>
  <c r="F267" i="17"/>
  <c r="AF267" i="17" s="1"/>
  <c r="D267" i="17"/>
  <c r="I267" i="17" s="1"/>
  <c r="U266" i="17"/>
  <c r="S266" i="17"/>
  <c r="T266" i="17" s="1"/>
  <c r="R266" i="17"/>
  <c r="N266" i="17"/>
  <c r="H266" i="17"/>
  <c r="G266" i="17"/>
  <c r="F266" i="17"/>
  <c r="AF266" i="17" s="1"/>
  <c r="D266" i="17"/>
  <c r="I266" i="17" s="1"/>
  <c r="J266" i="17" s="1"/>
  <c r="K266" i="17" s="1"/>
  <c r="S265" i="17"/>
  <c r="T265" i="17" s="1"/>
  <c r="R265" i="17"/>
  <c r="N265" i="17"/>
  <c r="H265" i="17"/>
  <c r="U265" i="17" s="1"/>
  <c r="G265" i="17"/>
  <c r="F265" i="17"/>
  <c r="AF265" i="17" s="1"/>
  <c r="D265" i="17"/>
  <c r="I265" i="17" s="1"/>
  <c r="J265" i="17" s="1"/>
  <c r="S264" i="17"/>
  <c r="T264" i="17" s="1"/>
  <c r="R264" i="17"/>
  <c r="N264" i="17"/>
  <c r="H264" i="17"/>
  <c r="U264" i="17" s="1"/>
  <c r="G264" i="17"/>
  <c r="F264" i="17"/>
  <c r="AF264" i="17" s="1"/>
  <c r="D264" i="17"/>
  <c r="I264" i="17" s="1"/>
  <c r="U263" i="17"/>
  <c r="S263" i="17"/>
  <c r="T263" i="17" s="1"/>
  <c r="R263" i="17"/>
  <c r="N263" i="17"/>
  <c r="H263" i="17"/>
  <c r="G263" i="17"/>
  <c r="F263" i="17"/>
  <c r="AF263" i="17" s="1"/>
  <c r="D263" i="17"/>
  <c r="I263" i="17" s="1"/>
  <c r="J263" i="17" s="1"/>
  <c r="AF262" i="17"/>
  <c r="S262" i="17"/>
  <c r="T262" i="17" s="1"/>
  <c r="R262" i="17"/>
  <c r="N262" i="17"/>
  <c r="H262" i="17"/>
  <c r="U262" i="17" s="1"/>
  <c r="G262" i="17"/>
  <c r="F262" i="17"/>
  <c r="D262" i="17"/>
  <c r="I262" i="17" s="1"/>
  <c r="U261" i="17"/>
  <c r="S261" i="17"/>
  <c r="T261" i="17" s="1"/>
  <c r="R261" i="17"/>
  <c r="N261" i="17"/>
  <c r="H261" i="17"/>
  <c r="G261" i="17"/>
  <c r="F261" i="17"/>
  <c r="AF261" i="17" s="1"/>
  <c r="D261" i="17"/>
  <c r="I261" i="17" s="1"/>
  <c r="S260" i="17"/>
  <c r="T260" i="17" s="1"/>
  <c r="R260" i="17"/>
  <c r="N260" i="17"/>
  <c r="H260" i="17"/>
  <c r="U260" i="17" s="1"/>
  <c r="G260" i="17"/>
  <c r="F260" i="17"/>
  <c r="AF260" i="17" s="1"/>
  <c r="D260" i="17"/>
  <c r="I260" i="17" s="1"/>
  <c r="U259" i="17"/>
  <c r="S259" i="17"/>
  <c r="T259" i="17" s="1"/>
  <c r="R259" i="17"/>
  <c r="N259" i="17"/>
  <c r="H259" i="17"/>
  <c r="G259" i="17"/>
  <c r="F259" i="17"/>
  <c r="AF259" i="17" s="1"/>
  <c r="D259" i="17"/>
  <c r="I259" i="17" s="1"/>
  <c r="J259" i="17" s="1"/>
  <c r="S258" i="17"/>
  <c r="T258" i="17" s="1"/>
  <c r="R258" i="17"/>
  <c r="N258" i="17"/>
  <c r="H258" i="17"/>
  <c r="U258" i="17" s="1"/>
  <c r="G258" i="17"/>
  <c r="F258" i="17"/>
  <c r="AF258" i="17" s="1"/>
  <c r="D258" i="17"/>
  <c r="I258" i="17" s="1"/>
  <c r="S257" i="17"/>
  <c r="T257" i="17" s="1"/>
  <c r="R257" i="17"/>
  <c r="N257" i="17"/>
  <c r="H257" i="17"/>
  <c r="U257" i="17" s="1"/>
  <c r="G257" i="17"/>
  <c r="F257" i="17"/>
  <c r="AF257" i="17" s="1"/>
  <c r="D257" i="17"/>
  <c r="I257" i="17" s="1"/>
  <c r="S256" i="17"/>
  <c r="T256" i="17" s="1"/>
  <c r="R256" i="17"/>
  <c r="N256" i="17"/>
  <c r="H256" i="17"/>
  <c r="U256" i="17" s="1"/>
  <c r="G256" i="17"/>
  <c r="F256" i="17"/>
  <c r="AF256" i="17" s="1"/>
  <c r="D256" i="17"/>
  <c r="I256" i="17" s="1"/>
  <c r="S255" i="17"/>
  <c r="T255" i="17" s="1"/>
  <c r="R255" i="17"/>
  <c r="N255" i="17"/>
  <c r="H255" i="17"/>
  <c r="U255" i="17" s="1"/>
  <c r="G255" i="17"/>
  <c r="F255" i="17"/>
  <c r="AF255" i="17" s="1"/>
  <c r="D255" i="17"/>
  <c r="I255" i="17" s="1"/>
  <c r="S254" i="17"/>
  <c r="T254" i="17" s="1"/>
  <c r="R254" i="17"/>
  <c r="N254" i="17"/>
  <c r="H254" i="17"/>
  <c r="U254" i="17" s="1"/>
  <c r="G254" i="17"/>
  <c r="F254" i="17"/>
  <c r="AF254" i="17" s="1"/>
  <c r="D254" i="17"/>
  <c r="I254" i="17" s="1"/>
  <c r="S253" i="17"/>
  <c r="T253" i="17" s="1"/>
  <c r="R253" i="17"/>
  <c r="N253" i="17"/>
  <c r="H253" i="17"/>
  <c r="U253" i="17" s="1"/>
  <c r="G253" i="17"/>
  <c r="F253" i="17"/>
  <c r="AF253" i="17" s="1"/>
  <c r="D253" i="17"/>
  <c r="I253" i="17" s="1"/>
  <c r="S252" i="17"/>
  <c r="T252" i="17" s="1"/>
  <c r="R252" i="17"/>
  <c r="N252" i="17"/>
  <c r="H252" i="17"/>
  <c r="U252" i="17" s="1"/>
  <c r="G252" i="17"/>
  <c r="F252" i="17"/>
  <c r="AF252" i="17" s="1"/>
  <c r="D252" i="17"/>
  <c r="I252" i="17" s="1"/>
  <c r="S251" i="17"/>
  <c r="T251" i="17" s="1"/>
  <c r="R251" i="17"/>
  <c r="N251" i="17"/>
  <c r="H251" i="17"/>
  <c r="U251" i="17" s="1"/>
  <c r="G251" i="17"/>
  <c r="F251" i="17"/>
  <c r="AF251" i="17" s="1"/>
  <c r="D251" i="17"/>
  <c r="I251" i="17" s="1"/>
  <c r="S250" i="17"/>
  <c r="T250" i="17" s="1"/>
  <c r="R250" i="17"/>
  <c r="N250" i="17"/>
  <c r="H250" i="17"/>
  <c r="U250" i="17" s="1"/>
  <c r="G250" i="17"/>
  <c r="F250" i="17"/>
  <c r="AF250" i="17" s="1"/>
  <c r="D250" i="17"/>
  <c r="I250" i="17" s="1"/>
  <c r="S249" i="17"/>
  <c r="T249" i="17" s="1"/>
  <c r="R249" i="17"/>
  <c r="N249" i="17"/>
  <c r="H249" i="17"/>
  <c r="U249" i="17" s="1"/>
  <c r="G249" i="17"/>
  <c r="F249" i="17"/>
  <c r="AF249" i="17" s="1"/>
  <c r="D249" i="17"/>
  <c r="I249" i="17" s="1"/>
  <c r="S248" i="17"/>
  <c r="T248" i="17" s="1"/>
  <c r="R248" i="17"/>
  <c r="N248" i="17"/>
  <c r="H248" i="17"/>
  <c r="U248" i="17" s="1"/>
  <c r="G248" i="17"/>
  <c r="F248" i="17"/>
  <c r="AF248" i="17" s="1"/>
  <c r="D248" i="17"/>
  <c r="I248" i="17" s="1"/>
  <c r="S247" i="17"/>
  <c r="T247" i="17" s="1"/>
  <c r="R247" i="17"/>
  <c r="N247" i="17"/>
  <c r="H247" i="17"/>
  <c r="U247" i="17" s="1"/>
  <c r="G247" i="17"/>
  <c r="F247" i="17"/>
  <c r="AF247" i="17" s="1"/>
  <c r="D247" i="17"/>
  <c r="I247" i="17" s="1"/>
  <c r="S246" i="17"/>
  <c r="T246" i="17" s="1"/>
  <c r="R246" i="17"/>
  <c r="N246" i="17"/>
  <c r="H246" i="17"/>
  <c r="U246" i="17" s="1"/>
  <c r="G246" i="17"/>
  <c r="F246" i="17"/>
  <c r="AF246" i="17" s="1"/>
  <c r="D246" i="17"/>
  <c r="I246" i="17" s="1"/>
  <c r="S245" i="17"/>
  <c r="T245" i="17" s="1"/>
  <c r="R245" i="17"/>
  <c r="N245" i="17"/>
  <c r="H245" i="17"/>
  <c r="U245" i="17" s="1"/>
  <c r="G245" i="17"/>
  <c r="F245" i="17"/>
  <c r="AF245" i="17" s="1"/>
  <c r="D245" i="17"/>
  <c r="I245" i="17" s="1"/>
  <c r="S244" i="17"/>
  <c r="T244" i="17" s="1"/>
  <c r="R244" i="17"/>
  <c r="N244" i="17"/>
  <c r="H244" i="17"/>
  <c r="U244" i="17" s="1"/>
  <c r="G244" i="17"/>
  <c r="F244" i="17"/>
  <c r="AF244" i="17" s="1"/>
  <c r="D244" i="17"/>
  <c r="I244" i="17" s="1"/>
  <c r="S243" i="17"/>
  <c r="T243" i="17" s="1"/>
  <c r="R243" i="17"/>
  <c r="N243" i="17"/>
  <c r="H243" i="17"/>
  <c r="U243" i="17" s="1"/>
  <c r="G243" i="17"/>
  <c r="F243" i="17"/>
  <c r="AF243" i="17" s="1"/>
  <c r="D243" i="17"/>
  <c r="I243" i="17" s="1"/>
  <c r="S242" i="17"/>
  <c r="T242" i="17" s="1"/>
  <c r="R242" i="17"/>
  <c r="N242" i="17"/>
  <c r="H242" i="17"/>
  <c r="U242" i="17" s="1"/>
  <c r="G242" i="17"/>
  <c r="F242" i="17"/>
  <c r="AF242" i="17" s="1"/>
  <c r="D242" i="17"/>
  <c r="I242" i="17" s="1"/>
  <c r="S241" i="17"/>
  <c r="T241" i="17" s="1"/>
  <c r="R241" i="17"/>
  <c r="N241" i="17"/>
  <c r="H241" i="17"/>
  <c r="U241" i="17" s="1"/>
  <c r="G241" i="17"/>
  <c r="F241" i="17"/>
  <c r="AF241" i="17" s="1"/>
  <c r="D241" i="17"/>
  <c r="I241" i="17" s="1"/>
  <c r="S240" i="17"/>
  <c r="T240" i="17" s="1"/>
  <c r="R240" i="17"/>
  <c r="N240" i="17"/>
  <c r="H240" i="17"/>
  <c r="U240" i="17" s="1"/>
  <c r="G240" i="17"/>
  <c r="F240" i="17"/>
  <c r="AF240" i="17" s="1"/>
  <c r="D240" i="17"/>
  <c r="I240" i="17" s="1"/>
  <c r="S239" i="17"/>
  <c r="T239" i="17" s="1"/>
  <c r="R239" i="17"/>
  <c r="N239" i="17"/>
  <c r="H239" i="17"/>
  <c r="U239" i="17" s="1"/>
  <c r="G239" i="17"/>
  <c r="F239" i="17"/>
  <c r="AF239" i="17" s="1"/>
  <c r="D239" i="17"/>
  <c r="I239" i="17" s="1"/>
  <c r="S238" i="17"/>
  <c r="T238" i="17" s="1"/>
  <c r="R238" i="17"/>
  <c r="N238" i="17"/>
  <c r="H238" i="17"/>
  <c r="U238" i="17" s="1"/>
  <c r="G238" i="17"/>
  <c r="F238" i="17"/>
  <c r="AF238" i="17" s="1"/>
  <c r="D238" i="17"/>
  <c r="I238" i="17" s="1"/>
  <c r="S237" i="17"/>
  <c r="T237" i="17" s="1"/>
  <c r="R237" i="17"/>
  <c r="N237" i="17"/>
  <c r="H237" i="17"/>
  <c r="U237" i="17" s="1"/>
  <c r="G237" i="17"/>
  <c r="F237" i="17"/>
  <c r="AF237" i="17" s="1"/>
  <c r="D237" i="17"/>
  <c r="I237" i="17" s="1"/>
  <c r="S236" i="17"/>
  <c r="T236" i="17" s="1"/>
  <c r="R236" i="17"/>
  <c r="N236" i="17"/>
  <c r="H236" i="17"/>
  <c r="U236" i="17" s="1"/>
  <c r="G236" i="17"/>
  <c r="F236" i="17"/>
  <c r="AF236" i="17" s="1"/>
  <c r="D236" i="17"/>
  <c r="I236" i="17" s="1"/>
  <c r="S235" i="17"/>
  <c r="T235" i="17" s="1"/>
  <c r="R235" i="17"/>
  <c r="N235" i="17"/>
  <c r="H235" i="17"/>
  <c r="U235" i="17" s="1"/>
  <c r="G235" i="17"/>
  <c r="F235" i="17"/>
  <c r="AF235" i="17" s="1"/>
  <c r="D235" i="17"/>
  <c r="I235" i="17" s="1"/>
  <c r="S234" i="17"/>
  <c r="T234" i="17" s="1"/>
  <c r="R234" i="17"/>
  <c r="N234" i="17"/>
  <c r="H234" i="17"/>
  <c r="U234" i="17" s="1"/>
  <c r="G234" i="17"/>
  <c r="F234" i="17"/>
  <c r="AF234" i="17" s="1"/>
  <c r="D234" i="17"/>
  <c r="I234" i="17" s="1"/>
  <c r="S233" i="17"/>
  <c r="T233" i="17" s="1"/>
  <c r="R233" i="17"/>
  <c r="N233" i="17"/>
  <c r="H233" i="17"/>
  <c r="U233" i="17" s="1"/>
  <c r="G233" i="17"/>
  <c r="F233" i="17"/>
  <c r="AF233" i="17" s="1"/>
  <c r="D233" i="17"/>
  <c r="I233" i="17" s="1"/>
  <c r="S232" i="17"/>
  <c r="T232" i="17" s="1"/>
  <c r="R232" i="17"/>
  <c r="N232" i="17"/>
  <c r="H232" i="17"/>
  <c r="U232" i="17" s="1"/>
  <c r="G232" i="17"/>
  <c r="F232" i="17"/>
  <c r="AF232" i="17" s="1"/>
  <c r="D232" i="17"/>
  <c r="I232" i="17" s="1"/>
  <c r="S231" i="17"/>
  <c r="T231" i="17" s="1"/>
  <c r="R231" i="17"/>
  <c r="N231" i="17"/>
  <c r="H231" i="17"/>
  <c r="U231" i="17" s="1"/>
  <c r="G231" i="17"/>
  <c r="F231" i="17"/>
  <c r="AF231" i="17" s="1"/>
  <c r="D231" i="17"/>
  <c r="I231" i="17" s="1"/>
  <c r="S230" i="17"/>
  <c r="T230" i="17" s="1"/>
  <c r="R230" i="17"/>
  <c r="N230" i="17"/>
  <c r="H230" i="17"/>
  <c r="U230" i="17" s="1"/>
  <c r="G230" i="17"/>
  <c r="F230" i="17"/>
  <c r="AF230" i="17" s="1"/>
  <c r="D230" i="17"/>
  <c r="I230" i="17" s="1"/>
  <c r="S229" i="17"/>
  <c r="T229" i="17" s="1"/>
  <c r="R229" i="17"/>
  <c r="N229" i="17"/>
  <c r="H229" i="17"/>
  <c r="U229" i="17" s="1"/>
  <c r="G229" i="17"/>
  <c r="F229" i="17"/>
  <c r="AF229" i="17" s="1"/>
  <c r="D229" i="17"/>
  <c r="I229" i="17" s="1"/>
  <c r="S228" i="17"/>
  <c r="T228" i="17" s="1"/>
  <c r="R228" i="17"/>
  <c r="N228" i="17"/>
  <c r="H228" i="17"/>
  <c r="U228" i="17" s="1"/>
  <c r="G228" i="17"/>
  <c r="F228" i="17"/>
  <c r="AF228" i="17" s="1"/>
  <c r="D228" i="17"/>
  <c r="I228" i="17" s="1"/>
  <c r="S227" i="17"/>
  <c r="T227" i="17" s="1"/>
  <c r="R227" i="17"/>
  <c r="N227" i="17"/>
  <c r="H227" i="17"/>
  <c r="U227" i="17" s="1"/>
  <c r="G227" i="17"/>
  <c r="F227" i="17"/>
  <c r="AF227" i="17" s="1"/>
  <c r="D227" i="17"/>
  <c r="I227" i="17" s="1"/>
  <c r="S226" i="17"/>
  <c r="T226" i="17" s="1"/>
  <c r="R226" i="17"/>
  <c r="N226" i="17"/>
  <c r="H226" i="17"/>
  <c r="U226" i="17" s="1"/>
  <c r="G226" i="17"/>
  <c r="F226" i="17"/>
  <c r="AF226" i="17" s="1"/>
  <c r="D226" i="17"/>
  <c r="I226" i="17" s="1"/>
  <c r="S225" i="17"/>
  <c r="T225" i="17" s="1"/>
  <c r="R225" i="17"/>
  <c r="N225" i="17"/>
  <c r="H225" i="17"/>
  <c r="U225" i="17" s="1"/>
  <c r="G225" i="17"/>
  <c r="F225" i="17"/>
  <c r="AF225" i="17" s="1"/>
  <c r="D225" i="17"/>
  <c r="I225" i="17" s="1"/>
  <c r="S224" i="17"/>
  <c r="T224" i="17" s="1"/>
  <c r="R224" i="17"/>
  <c r="N224" i="17"/>
  <c r="H224" i="17"/>
  <c r="U224" i="17" s="1"/>
  <c r="G224" i="17"/>
  <c r="F224" i="17"/>
  <c r="AF224" i="17" s="1"/>
  <c r="D224" i="17"/>
  <c r="I224" i="17" s="1"/>
  <c r="S223" i="17"/>
  <c r="T223" i="17" s="1"/>
  <c r="R223" i="17"/>
  <c r="N223" i="17"/>
  <c r="H223" i="17"/>
  <c r="U223" i="17" s="1"/>
  <c r="G223" i="17"/>
  <c r="F223" i="17"/>
  <c r="AF223" i="17" s="1"/>
  <c r="D223" i="17"/>
  <c r="I223" i="17" s="1"/>
  <c r="S222" i="17"/>
  <c r="T222" i="17" s="1"/>
  <c r="R222" i="17"/>
  <c r="N222" i="17"/>
  <c r="H222" i="17"/>
  <c r="U222" i="17" s="1"/>
  <c r="G222" i="17"/>
  <c r="F222" i="17"/>
  <c r="AF222" i="17" s="1"/>
  <c r="D222" i="17"/>
  <c r="I222" i="17" s="1"/>
  <c r="S221" i="17"/>
  <c r="T221" i="17" s="1"/>
  <c r="R221" i="17"/>
  <c r="N221" i="17"/>
  <c r="H221" i="17"/>
  <c r="U221" i="17" s="1"/>
  <c r="G221" i="17"/>
  <c r="F221" i="17"/>
  <c r="AF221" i="17" s="1"/>
  <c r="D221" i="17"/>
  <c r="I221" i="17" s="1"/>
  <c r="S220" i="17"/>
  <c r="T220" i="17" s="1"/>
  <c r="R220" i="17"/>
  <c r="N220" i="17"/>
  <c r="H220" i="17"/>
  <c r="U220" i="17" s="1"/>
  <c r="G220" i="17"/>
  <c r="F220" i="17"/>
  <c r="AF220" i="17" s="1"/>
  <c r="D220" i="17"/>
  <c r="I220" i="17" s="1"/>
  <c r="S219" i="17"/>
  <c r="T219" i="17" s="1"/>
  <c r="R219" i="17"/>
  <c r="N219" i="17"/>
  <c r="H219" i="17"/>
  <c r="U219" i="17" s="1"/>
  <c r="G219" i="17"/>
  <c r="F219" i="17"/>
  <c r="AF219" i="17" s="1"/>
  <c r="D219" i="17"/>
  <c r="I219" i="17" s="1"/>
  <c r="AF218" i="17"/>
  <c r="S218" i="17"/>
  <c r="T218" i="17" s="1"/>
  <c r="R218" i="17"/>
  <c r="N218" i="17"/>
  <c r="H218" i="17"/>
  <c r="U218" i="17" s="1"/>
  <c r="G218" i="17"/>
  <c r="F218" i="17"/>
  <c r="D218" i="17"/>
  <c r="I218" i="17" s="1"/>
  <c r="AF217" i="17"/>
  <c r="S217" i="17"/>
  <c r="T217" i="17" s="1"/>
  <c r="R217" i="17"/>
  <c r="N217" i="17"/>
  <c r="H217" i="17"/>
  <c r="U217" i="17" s="1"/>
  <c r="G217" i="17"/>
  <c r="F217" i="17"/>
  <c r="D217" i="17"/>
  <c r="I217" i="17" s="1"/>
  <c r="T216" i="17"/>
  <c r="S216" i="17"/>
  <c r="R216" i="17"/>
  <c r="N216" i="17"/>
  <c r="H216" i="17"/>
  <c r="U216" i="17" s="1"/>
  <c r="G216" i="17"/>
  <c r="F216" i="17"/>
  <c r="AF216" i="17" s="1"/>
  <c r="D216" i="17"/>
  <c r="I216" i="17" s="1"/>
  <c r="U215" i="17"/>
  <c r="S215" i="17"/>
  <c r="T215" i="17" s="1"/>
  <c r="R215" i="17"/>
  <c r="N215" i="17"/>
  <c r="H215" i="17"/>
  <c r="G215" i="17"/>
  <c r="F215" i="17"/>
  <c r="AF215" i="17" s="1"/>
  <c r="D215" i="17"/>
  <c r="I215" i="17" s="1"/>
  <c r="S214" i="17"/>
  <c r="T214" i="17" s="1"/>
  <c r="R214" i="17"/>
  <c r="N214" i="17"/>
  <c r="H214" i="17"/>
  <c r="U214" i="17" s="1"/>
  <c r="G214" i="17"/>
  <c r="F214" i="17"/>
  <c r="AF214" i="17" s="1"/>
  <c r="D214" i="17"/>
  <c r="I214" i="17" s="1"/>
  <c r="S213" i="17"/>
  <c r="T213" i="17" s="1"/>
  <c r="R213" i="17"/>
  <c r="N213" i="17"/>
  <c r="H213" i="17"/>
  <c r="U213" i="17" s="1"/>
  <c r="G213" i="17"/>
  <c r="F213" i="17"/>
  <c r="AF213" i="17" s="1"/>
  <c r="D213" i="17"/>
  <c r="I213" i="17" s="1"/>
  <c r="S212" i="17"/>
  <c r="T212" i="17" s="1"/>
  <c r="R212" i="17"/>
  <c r="N212" i="17"/>
  <c r="H212" i="17"/>
  <c r="U212" i="17" s="1"/>
  <c r="G212" i="17"/>
  <c r="F212" i="17"/>
  <c r="AF212" i="17" s="1"/>
  <c r="D212" i="17"/>
  <c r="I212" i="17" s="1"/>
  <c r="S211" i="17"/>
  <c r="T211" i="17" s="1"/>
  <c r="R211" i="17"/>
  <c r="N211" i="17"/>
  <c r="H211" i="17"/>
  <c r="U211" i="17" s="1"/>
  <c r="G211" i="17"/>
  <c r="F211" i="17"/>
  <c r="AF211" i="17" s="1"/>
  <c r="D211" i="17"/>
  <c r="I211" i="17" s="1"/>
  <c r="S210" i="17"/>
  <c r="T210" i="17" s="1"/>
  <c r="R210" i="17"/>
  <c r="N210" i="17"/>
  <c r="H210" i="17"/>
  <c r="U210" i="17" s="1"/>
  <c r="G210" i="17"/>
  <c r="F210" i="17"/>
  <c r="AF210" i="17" s="1"/>
  <c r="D210" i="17"/>
  <c r="I210" i="17" s="1"/>
  <c r="S209" i="17"/>
  <c r="T209" i="17" s="1"/>
  <c r="R209" i="17"/>
  <c r="N209" i="17"/>
  <c r="H209" i="17"/>
  <c r="U209" i="17" s="1"/>
  <c r="G209" i="17"/>
  <c r="F209" i="17"/>
  <c r="AF209" i="17" s="1"/>
  <c r="D209" i="17"/>
  <c r="I209" i="17" s="1"/>
  <c r="S208" i="17"/>
  <c r="T208" i="17" s="1"/>
  <c r="R208" i="17"/>
  <c r="N208" i="17"/>
  <c r="H208" i="17"/>
  <c r="U208" i="17" s="1"/>
  <c r="G208" i="17"/>
  <c r="F208" i="17"/>
  <c r="AF208" i="17" s="1"/>
  <c r="D208" i="17"/>
  <c r="I208" i="17" s="1"/>
  <c r="S207" i="17"/>
  <c r="T207" i="17" s="1"/>
  <c r="R207" i="17"/>
  <c r="N207" i="17"/>
  <c r="H207" i="17"/>
  <c r="U207" i="17" s="1"/>
  <c r="G207" i="17"/>
  <c r="F207" i="17"/>
  <c r="AF207" i="17" s="1"/>
  <c r="D207" i="17"/>
  <c r="I207" i="17" s="1"/>
  <c r="S206" i="17"/>
  <c r="T206" i="17" s="1"/>
  <c r="R206" i="17"/>
  <c r="N206" i="17"/>
  <c r="H206" i="17"/>
  <c r="U206" i="17" s="1"/>
  <c r="G206" i="17"/>
  <c r="F206" i="17"/>
  <c r="AF206" i="17" s="1"/>
  <c r="D206" i="17"/>
  <c r="I206" i="17" s="1"/>
  <c r="S205" i="17"/>
  <c r="T205" i="17" s="1"/>
  <c r="R205" i="17"/>
  <c r="N205" i="17"/>
  <c r="H205" i="17"/>
  <c r="U205" i="17" s="1"/>
  <c r="G205" i="17"/>
  <c r="F205" i="17"/>
  <c r="AF205" i="17" s="1"/>
  <c r="D205" i="17"/>
  <c r="I205" i="17" s="1"/>
  <c r="S204" i="17"/>
  <c r="T204" i="17" s="1"/>
  <c r="R204" i="17"/>
  <c r="N204" i="17"/>
  <c r="H204" i="17"/>
  <c r="U204" i="17" s="1"/>
  <c r="G204" i="17"/>
  <c r="F204" i="17"/>
  <c r="AF204" i="17" s="1"/>
  <c r="D204" i="17"/>
  <c r="I204" i="17" s="1"/>
  <c r="T203" i="17"/>
  <c r="S203" i="17"/>
  <c r="R203" i="17"/>
  <c r="N203" i="17"/>
  <c r="H203" i="17"/>
  <c r="U203" i="17" s="1"/>
  <c r="G203" i="17"/>
  <c r="F203" i="17"/>
  <c r="AF203" i="17" s="1"/>
  <c r="D203" i="17"/>
  <c r="I203" i="17" s="1"/>
  <c r="U202" i="17"/>
  <c r="S202" i="17"/>
  <c r="T202" i="17" s="1"/>
  <c r="R202" i="17"/>
  <c r="N202" i="17"/>
  <c r="H202" i="17"/>
  <c r="G202" i="17"/>
  <c r="F202" i="17"/>
  <c r="AF202" i="17" s="1"/>
  <c r="D202" i="17"/>
  <c r="I202" i="17" s="1"/>
  <c r="S201" i="17"/>
  <c r="T201" i="17" s="1"/>
  <c r="R201" i="17"/>
  <c r="N201" i="17"/>
  <c r="H201" i="17"/>
  <c r="U201" i="17" s="1"/>
  <c r="G201" i="17"/>
  <c r="F201" i="17"/>
  <c r="AF201" i="17" s="1"/>
  <c r="D201" i="17"/>
  <c r="I201" i="17" s="1"/>
  <c r="S200" i="17"/>
  <c r="T200" i="17" s="1"/>
  <c r="R200" i="17"/>
  <c r="N200" i="17"/>
  <c r="H200" i="17"/>
  <c r="U200" i="17" s="1"/>
  <c r="G200" i="17"/>
  <c r="F200" i="17"/>
  <c r="AF200" i="17" s="1"/>
  <c r="D200" i="17"/>
  <c r="I200" i="17" s="1"/>
  <c r="U199" i="17"/>
  <c r="S199" i="17"/>
  <c r="T199" i="17" s="1"/>
  <c r="R199" i="17"/>
  <c r="N199" i="17"/>
  <c r="H199" i="17"/>
  <c r="G199" i="17"/>
  <c r="F199" i="17"/>
  <c r="AF199" i="17" s="1"/>
  <c r="D199" i="17"/>
  <c r="I199" i="17" s="1"/>
  <c r="U198" i="17"/>
  <c r="S198" i="17"/>
  <c r="T198" i="17" s="1"/>
  <c r="R198" i="17"/>
  <c r="N198" i="17"/>
  <c r="H198" i="17"/>
  <c r="G198" i="17"/>
  <c r="F198" i="17"/>
  <c r="AF198" i="17" s="1"/>
  <c r="D198" i="17"/>
  <c r="I198" i="17" s="1"/>
  <c r="S197" i="17"/>
  <c r="T197" i="17" s="1"/>
  <c r="R197" i="17"/>
  <c r="N197" i="17"/>
  <c r="H197" i="17"/>
  <c r="U197" i="17" s="1"/>
  <c r="G197" i="17"/>
  <c r="F197" i="17"/>
  <c r="AF197" i="17" s="1"/>
  <c r="D197" i="17"/>
  <c r="I197" i="17" s="1"/>
  <c r="S196" i="17"/>
  <c r="T196" i="17" s="1"/>
  <c r="R196" i="17"/>
  <c r="N196" i="17"/>
  <c r="H196" i="17"/>
  <c r="U196" i="17" s="1"/>
  <c r="G196" i="17"/>
  <c r="F196" i="17"/>
  <c r="AF196" i="17" s="1"/>
  <c r="D196" i="17"/>
  <c r="I196" i="17" s="1"/>
  <c r="U195" i="17"/>
  <c r="S195" i="17"/>
  <c r="T195" i="17" s="1"/>
  <c r="R195" i="17"/>
  <c r="N195" i="17"/>
  <c r="H195" i="17"/>
  <c r="G195" i="17"/>
  <c r="F195" i="17"/>
  <c r="AF195" i="17" s="1"/>
  <c r="D195" i="17"/>
  <c r="I195" i="17" s="1"/>
  <c r="T194" i="17"/>
  <c r="S194" i="17"/>
  <c r="R194" i="17"/>
  <c r="N194" i="17"/>
  <c r="H194" i="17"/>
  <c r="U194" i="17" s="1"/>
  <c r="G194" i="17"/>
  <c r="F194" i="17"/>
  <c r="AF194" i="17" s="1"/>
  <c r="D194" i="17"/>
  <c r="I194" i="17" s="1"/>
  <c r="S193" i="17"/>
  <c r="T193" i="17" s="1"/>
  <c r="R193" i="17"/>
  <c r="N193" i="17"/>
  <c r="H193" i="17"/>
  <c r="U193" i="17" s="1"/>
  <c r="G193" i="17"/>
  <c r="F193" i="17"/>
  <c r="AF193" i="17" s="1"/>
  <c r="D193" i="17"/>
  <c r="I193" i="17" s="1"/>
  <c r="S192" i="17"/>
  <c r="T192" i="17" s="1"/>
  <c r="R192" i="17"/>
  <c r="N192" i="17"/>
  <c r="H192" i="17"/>
  <c r="U192" i="17" s="1"/>
  <c r="G192" i="17"/>
  <c r="F192" i="17"/>
  <c r="AF192" i="17" s="1"/>
  <c r="D192" i="17"/>
  <c r="I192" i="17" s="1"/>
  <c r="S191" i="17"/>
  <c r="T191" i="17" s="1"/>
  <c r="R191" i="17"/>
  <c r="N191" i="17"/>
  <c r="H191" i="17"/>
  <c r="U191" i="17" s="1"/>
  <c r="G191" i="17"/>
  <c r="F191" i="17"/>
  <c r="AF191" i="17" s="1"/>
  <c r="D191" i="17"/>
  <c r="I191" i="17" s="1"/>
  <c r="S190" i="17"/>
  <c r="T190" i="17" s="1"/>
  <c r="R190" i="17"/>
  <c r="N190" i="17"/>
  <c r="H190" i="17"/>
  <c r="U190" i="17" s="1"/>
  <c r="G190" i="17"/>
  <c r="F190" i="17"/>
  <c r="AF190" i="17" s="1"/>
  <c r="D190" i="17"/>
  <c r="I190" i="17" s="1"/>
  <c r="S189" i="17"/>
  <c r="T189" i="17" s="1"/>
  <c r="R189" i="17"/>
  <c r="N189" i="17"/>
  <c r="H189" i="17"/>
  <c r="U189" i="17" s="1"/>
  <c r="G189" i="17"/>
  <c r="F189" i="17"/>
  <c r="AF189" i="17" s="1"/>
  <c r="D189" i="17"/>
  <c r="I189" i="17" s="1"/>
  <c r="S188" i="17"/>
  <c r="T188" i="17" s="1"/>
  <c r="R188" i="17"/>
  <c r="N188" i="17"/>
  <c r="H188" i="17"/>
  <c r="U188" i="17" s="1"/>
  <c r="G188" i="17"/>
  <c r="F188" i="17"/>
  <c r="AF188" i="17" s="1"/>
  <c r="D188" i="17"/>
  <c r="I188" i="17" s="1"/>
  <c r="S187" i="17"/>
  <c r="T187" i="17" s="1"/>
  <c r="R187" i="17"/>
  <c r="N187" i="17"/>
  <c r="H187" i="17"/>
  <c r="U187" i="17" s="1"/>
  <c r="G187" i="17"/>
  <c r="F187" i="17"/>
  <c r="AF187" i="17" s="1"/>
  <c r="D187" i="17"/>
  <c r="I187" i="17" s="1"/>
  <c r="S186" i="17"/>
  <c r="T186" i="17" s="1"/>
  <c r="R186" i="17"/>
  <c r="N186" i="17"/>
  <c r="H186" i="17"/>
  <c r="U186" i="17" s="1"/>
  <c r="G186" i="17"/>
  <c r="F186" i="17"/>
  <c r="AF186" i="17" s="1"/>
  <c r="D186" i="17"/>
  <c r="I186" i="17" s="1"/>
  <c r="S185" i="17"/>
  <c r="T185" i="17" s="1"/>
  <c r="R185" i="17"/>
  <c r="N185" i="17"/>
  <c r="H185" i="17"/>
  <c r="U185" i="17" s="1"/>
  <c r="G185" i="17"/>
  <c r="F185" i="17"/>
  <c r="AF185" i="17" s="1"/>
  <c r="D185" i="17"/>
  <c r="I185" i="17" s="1"/>
  <c r="S184" i="17"/>
  <c r="T184" i="17" s="1"/>
  <c r="R184" i="17"/>
  <c r="N184" i="17"/>
  <c r="H184" i="17"/>
  <c r="U184" i="17" s="1"/>
  <c r="G184" i="17"/>
  <c r="F184" i="17"/>
  <c r="AF184" i="17" s="1"/>
  <c r="D184" i="17"/>
  <c r="I184" i="17" s="1"/>
  <c r="S183" i="17"/>
  <c r="T183" i="17" s="1"/>
  <c r="R183" i="17"/>
  <c r="N183" i="17"/>
  <c r="H183" i="17"/>
  <c r="U183" i="17" s="1"/>
  <c r="G183" i="17"/>
  <c r="F183" i="17"/>
  <c r="AF183" i="17" s="1"/>
  <c r="D183" i="17"/>
  <c r="I183" i="17" s="1"/>
  <c r="S182" i="17"/>
  <c r="T182" i="17" s="1"/>
  <c r="R182" i="17"/>
  <c r="N182" i="17"/>
  <c r="H182" i="17"/>
  <c r="U182" i="17" s="1"/>
  <c r="G182" i="17"/>
  <c r="F182" i="17"/>
  <c r="AF182" i="17" s="1"/>
  <c r="D182" i="17"/>
  <c r="I182" i="17" s="1"/>
  <c r="S181" i="17"/>
  <c r="T181" i="17" s="1"/>
  <c r="R181" i="17"/>
  <c r="N181" i="17"/>
  <c r="H181" i="17"/>
  <c r="U181" i="17" s="1"/>
  <c r="G181" i="17"/>
  <c r="F181" i="17"/>
  <c r="AF181" i="17" s="1"/>
  <c r="D181" i="17"/>
  <c r="I181" i="17" s="1"/>
  <c r="AF180" i="17"/>
  <c r="T180" i="17"/>
  <c r="S180" i="17"/>
  <c r="R180" i="17"/>
  <c r="N180" i="17"/>
  <c r="H180" i="17"/>
  <c r="U180" i="17" s="1"/>
  <c r="G180" i="17"/>
  <c r="F180" i="17"/>
  <c r="D180" i="17"/>
  <c r="I180" i="17" s="1"/>
  <c r="S179" i="17"/>
  <c r="T179" i="17" s="1"/>
  <c r="R179" i="17"/>
  <c r="N179" i="17"/>
  <c r="H179" i="17"/>
  <c r="U179" i="17" s="1"/>
  <c r="G179" i="17"/>
  <c r="F179" i="17"/>
  <c r="AF179" i="17" s="1"/>
  <c r="D179" i="17"/>
  <c r="I179" i="17" s="1"/>
  <c r="T178" i="17"/>
  <c r="S178" i="17"/>
  <c r="R178" i="17"/>
  <c r="N178" i="17"/>
  <c r="H178" i="17"/>
  <c r="U178" i="17" s="1"/>
  <c r="G178" i="17"/>
  <c r="F178" i="17"/>
  <c r="AF178" i="17" s="1"/>
  <c r="D178" i="17"/>
  <c r="I178" i="17" s="1"/>
  <c r="S177" i="17"/>
  <c r="T177" i="17" s="1"/>
  <c r="R177" i="17"/>
  <c r="N177" i="17"/>
  <c r="H177" i="17"/>
  <c r="U177" i="17" s="1"/>
  <c r="G177" i="17"/>
  <c r="F177" i="17"/>
  <c r="AF177" i="17" s="1"/>
  <c r="D177" i="17"/>
  <c r="I177" i="17" s="1"/>
  <c r="J177" i="17" s="1"/>
  <c r="AF176" i="17"/>
  <c r="S176" i="17"/>
  <c r="T176" i="17" s="1"/>
  <c r="R176" i="17"/>
  <c r="N176" i="17"/>
  <c r="H176" i="17"/>
  <c r="U176" i="17" s="1"/>
  <c r="G176" i="17"/>
  <c r="F176" i="17"/>
  <c r="D176" i="17"/>
  <c r="I176" i="17" s="1"/>
  <c r="S175" i="17"/>
  <c r="T175" i="17" s="1"/>
  <c r="R175" i="17"/>
  <c r="N175" i="17"/>
  <c r="H175" i="17"/>
  <c r="U175" i="17" s="1"/>
  <c r="G175" i="17"/>
  <c r="F175" i="17"/>
  <c r="AF175" i="17" s="1"/>
  <c r="D175" i="17"/>
  <c r="I175" i="17" s="1"/>
  <c r="S174" i="17"/>
  <c r="T174" i="17" s="1"/>
  <c r="R174" i="17"/>
  <c r="N174" i="17"/>
  <c r="H174" i="17"/>
  <c r="U174" i="17" s="1"/>
  <c r="G174" i="17"/>
  <c r="F174" i="17"/>
  <c r="AF174" i="17" s="1"/>
  <c r="D174" i="17"/>
  <c r="I174" i="17" s="1"/>
  <c r="S173" i="17"/>
  <c r="T173" i="17" s="1"/>
  <c r="R173" i="17"/>
  <c r="N173" i="17"/>
  <c r="H173" i="17"/>
  <c r="U173" i="17" s="1"/>
  <c r="G173" i="17"/>
  <c r="F173" i="17"/>
  <c r="AF173" i="17" s="1"/>
  <c r="D173" i="17"/>
  <c r="I173" i="17" s="1"/>
  <c r="S172" i="17"/>
  <c r="T172" i="17" s="1"/>
  <c r="R172" i="17"/>
  <c r="N172" i="17"/>
  <c r="H172" i="17"/>
  <c r="U172" i="17" s="1"/>
  <c r="G172" i="17"/>
  <c r="F172" i="17"/>
  <c r="AF172" i="17" s="1"/>
  <c r="D172" i="17"/>
  <c r="I172" i="17" s="1"/>
  <c r="U171" i="17"/>
  <c r="S171" i="17"/>
  <c r="T171" i="17" s="1"/>
  <c r="R171" i="17"/>
  <c r="N171" i="17"/>
  <c r="H171" i="17"/>
  <c r="G171" i="17"/>
  <c r="F171" i="17"/>
  <c r="AF171" i="17" s="1"/>
  <c r="D171" i="17"/>
  <c r="I171" i="17" s="1"/>
  <c r="S170" i="17"/>
  <c r="T170" i="17" s="1"/>
  <c r="R170" i="17"/>
  <c r="N170" i="17"/>
  <c r="H170" i="17"/>
  <c r="U170" i="17" s="1"/>
  <c r="G170" i="17"/>
  <c r="F170" i="17"/>
  <c r="AF170" i="17" s="1"/>
  <c r="D170" i="17"/>
  <c r="I170" i="17" s="1"/>
  <c r="S169" i="17"/>
  <c r="T169" i="17" s="1"/>
  <c r="R169" i="17"/>
  <c r="N169" i="17"/>
  <c r="H169" i="17"/>
  <c r="U169" i="17" s="1"/>
  <c r="G169" i="17"/>
  <c r="F169" i="17"/>
  <c r="AF169" i="17" s="1"/>
  <c r="D169" i="17"/>
  <c r="I169" i="17" s="1"/>
  <c r="T168" i="17"/>
  <c r="S168" i="17"/>
  <c r="R168" i="17"/>
  <c r="N168" i="17"/>
  <c r="H168" i="17"/>
  <c r="U168" i="17" s="1"/>
  <c r="G168" i="17"/>
  <c r="F168" i="17"/>
  <c r="AF168" i="17" s="1"/>
  <c r="D168" i="17"/>
  <c r="I168" i="17" s="1"/>
  <c r="U167" i="17"/>
  <c r="S167" i="17"/>
  <c r="T167" i="17" s="1"/>
  <c r="R167" i="17"/>
  <c r="N167" i="17"/>
  <c r="H167" i="17"/>
  <c r="G167" i="17"/>
  <c r="F167" i="17"/>
  <c r="AF167" i="17" s="1"/>
  <c r="D167" i="17"/>
  <c r="I167" i="17" s="1"/>
  <c r="T166" i="17"/>
  <c r="S166" i="17"/>
  <c r="R166" i="17"/>
  <c r="N166" i="17"/>
  <c r="H166" i="17"/>
  <c r="U166" i="17" s="1"/>
  <c r="G166" i="17"/>
  <c r="F166" i="17"/>
  <c r="AF166" i="17" s="1"/>
  <c r="D166" i="17"/>
  <c r="I166" i="17" s="1"/>
  <c r="U165" i="17"/>
  <c r="S165" i="17"/>
  <c r="T165" i="17" s="1"/>
  <c r="R165" i="17"/>
  <c r="N165" i="17"/>
  <c r="H165" i="17"/>
  <c r="G165" i="17"/>
  <c r="F165" i="17"/>
  <c r="AF165" i="17" s="1"/>
  <c r="D165" i="17"/>
  <c r="I165" i="17" s="1"/>
  <c r="S164" i="17"/>
  <c r="T164" i="17" s="1"/>
  <c r="R164" i="17"/>
  <c r="N164" i="17"/>
  <c r="H164" i="17"/>
  <c r="U164" i="17" s="1"/>
  <c r="G164" i="17"/>
  <c r="F164" i="17"/>
  <c r="AF164" i="17" s="1"/>
  <c r="D164" i="17"/>
  <c r="I164" i="17" s="1"/>
  <c r="S163" i="17"/>
  <c r="T163" i="17" s="1"/>
  <c r="R163" i="17"/>
  <c r="N163" i="17"/>
  <c r="H163" i="17"/>
  <c r="U163" i="17" s="1"/>
  <c r="G163" i="17"/>
  <c r="F163" i="17"/>
  <c r="AF163" i="17" s="1"/>
  <c r="D163" i="17"/>
  <c r="I163" i="17" s="1"/>
  <c r="S162" i="17"/>
  <c r="T162" i="17" s="1"/>
  <c r="R162" i="17"/>
  <c r="N162" i="17"/>
  <c r="H162" i="17"/>
  <c r="U162" i="17" s="1"/>
  <c r="G162" i="17"/>
  <c r="F162" i="17"/>
  <c r="AF162" i="17" s="1"/>
  <c r="D162" i="17"/>
  <c r="I162" i="17" s="1"/>
  <c r="S161" i="17"/>
  <c r="T161" i="17" s="1"/>
  <c r="R161" i="17"/>
  <c r="N161" i="17"/>
  <c r="H161" i="17"/>
  <c r="U161" i="17" s="1"/>
  <c r="G161" i="17"/>
  <c r="F161" i="17"/>
  <c r="AF161" i="17" s="1"/>
  <c r="D161" i="17"/>
  <c r="I161" i="17" s="1"/>
  <c r="J161" i="17" s="1"/>
  <c r="T160" i="17"/>
  <c r="S160" i="17"/>
  <c r="R160" i="17"/>
  <c r="N160" i="17"/>
  <c r="H160" i="17"/>
  <c r="U160" i="17" s="1"/>
  <c r="G160" i="17"/>
  <c r="F160" i="17"/>
  <c r="AF160" i="17" s="1"/>
  <c r="D160" i="17"/>
  <c r="I160" i="17" s="1"/>
  <c r="S159" i="17"/>
  <c r="T159" i="17" s="1"/>
  <c r="R159" i="17"/>
  <c r="N159" i="17"/>
  <c r="H159" i="17"/>
  <c r="U159" i="17" s="1"/>
  <c r="G159" i="17"/>
  <c r="F159" i="17"/>
  <c r="AF159" i="17" s="1"/>
  <c r="D159" i="17"/>
  <c r="I159" i="17" s="1"/>
  <c r="T158" i="17"/>
  <c r="S158" i="17"/>
  <c r="R158" i="17"/>
  <c r="N158" i="17"/>
  <c r="H158" i="17"/>
  <c r="U158" i="17" s="1"/>
  <c r="G158" i="17"/>
  <c r="F158" i="17"/>
  <c r="AF158" i="17" s="1"/>
  <c r="D158" i="17"/>
  <c r="I158" i="17" s="1"/>
  <c r="S157" i="17"/>
  <c r="T157" i="17" s="1"/>
  <c r="R157" i="17"/>
  <c r="N157" i="17"/>
  <c r="H157" i="17"/>
  <c r="U157" i="17" s="1"/>
  <c r="G157" i="17"/>
  <c r="F157" i="17"/>
  <c r="AF157" i="17" s="1"/>
  <c r="D157" i="17"/>
  <c r="I157" i="17" s="1"/>
  <c r="S156" i="17"/>
  <c r="T156" i="17" s="1"/>
  <c r="R156" i="17"/>
  <c r="N156" i="17"/>
  <c r="H156" i="17"/>
  <c r="U156" i="17" s="1"/>
  <c r="G156" i="17"/>
  <c r="F156" i="17"/>
  <c r="AF156" i="17" s="1"/>
  <c r="D156" i="17"/>
  <c r="I156" i="17" s="1"/>
  <c r="S155" i="17"/>
  <c r="T155" i="17" s="1"/>
  <c r="R155" i="17"/>
  <c r="N155" i="17"/>
  <c r="H155" i="17"/>
  <c r="U155" i="17" s="1"/>
  <c r="G155" i="17"/>
  <c r="F155" i="17"/>
  <c r="AF155" i="17" s="1"/>
  <c r="D155" i="17"/>
  <c r="I155" i="17" s="1"/>
  <c r="S154" i="17"/>
  <c r="T154" i="17" s="1"/>
  <c r="R154" i="17"/>
  <c r="N154" i="17"/>
  <c r="H154" i="17"/>
  <c r="U154" i="17" s="1"/>
  <c r="G154" i="17"/>
  <c r="F154" i="17"/>
  <c r="AF154" i="17" s="1"/>
  <c r="D154" i="17"/>
  <c r="I154" i="17" s="1"/>
  <c r="S153" i="17"/>
  <c r="T153" i="17" s="1"/>
  <c r="R153" i="17"/>
  <c r="N153" i="17"/>
  <c r="H153" i="17"/>
  <c r="U153" i="17" s="1"/>
  <c r="G153" i="17"/>
  <c r="F153" i="17"/>
  <c r="AF153" i="17" s="1"/>
  <c r="D153" i="17"/>
  <c r="I153" i="17" s="1"/>
  <c r="S152" i="17"/>
  <c r="T152" i="17" s="1"/>
  <c r="R152" i="17"/>
  <c r="N152" i="17"/>
  <c r="H152" i="17"/>
  <c r="U152" i="17" s="1"/>
  <c r="G152" i="17"/>
  <c r="F152" i="17"/>
  <c r="AF152" i="17" s="1"/>
  <c r="D152" i="17"/>
  <c r="I152" i="17" s="1"/>
  <c r="S151" i="17"/>
  <c r="T151" i="17" s="1"/>
  <c r="R151" i="17"/>
  <c r="N151" i="17"/>
  <c r="H151" i="17"/>
  <c r="U151" i="17" s="1"/>
  <c r="G151" i="17"/>
  <c r="F151" i="17"/>
  <c r="AF151" i="17" s="1"/>
  <c r="D151" i="17"/>
  <c r="I151" i="17" s="1"/>
  <c r="AF150" i="17"/>
  <c r="T150" i="17"/>
  <c r="S150" i="17"/>
  <c r="R150" i="17"/>
  <c r="N150" i="17"/>
  <c r="H150" i="17"/>
  <c r="U150" i="17" s="1"/>
  <c r="G150" i="17"/>
  <c r="F150" i="17"/>
  <c r="D150" i="17"/>
  <c r="I150" i="17" s="1"/>
  <c r="S149" i="17"/>
  <c r="T149" i="17" s="1"/>
  <c r="R149" i="17"/>
  <c r="N149" i="17"/>
  <c r="H149" i="17"/>
  <c r="U149" i="17" s="1"/>
  <c r="G149" i="17"/>
  <c r="F149" i="17"/>
  <c r="AF149" i="17" s="1"/>
  <c r="D149" i="17"/>
  <c r="I149" i="17" s="1"/>
  <c r="AF148" i="17"/>
  <c r="S148" i="17"/>
  <c r="T148" i="17" s="1"/>
  <c r="R148" i="17"/>
  <c r="N148" i="17"/>
  <c r="H148" i="17"/>
  <c r="U148" i="17" s="1"/>
  <c r="G148" i="17"/>
  <c r="F148" i="17"/>
  <c r="D148" i="17"/>
  <c r="I148" i="17" s="1"/>
  <c r="S147" i="17"/>
  <c r="T147" i="17" s="1"/>
  <c r="R147" i="17"/>
  <c r="N147" i="17"/>
  <c r="H147" i="17"/>
  <c r="U147" i="17" s="1"/>
  <c r="G147" i="17"/>
  <c r="F147" i="17"/>
  <c r="AF147" i="17" s="1"/>
  <c r="D147" i="17"/>
  <c r="I147" i="17" s="1"/>
  <c r="S146" i="17"/>
  <c r="T146" i="17" s="1"/>
  <c r="R146" i="17"/>
  <c r="N146" i="17"/>
  <c r="H146" i="17"/>
  <c r="U146" i="17" s="1"/>
  <c r="G146" i="17"/>
  <c r="F146" i="17"/>
  <c r="AF146" i="17" s="1"/>
  <c r="D146" i="17"/>
  <c r="I146" i="17" s="1"/>
  <c r="S145" i="17"/>
  <c r="T145" i="17" s="1"/>
  <c r="R145" i="17"/>
  <c r="N145" i="17"/>
  <c r="H145" i="17"/>
  <c r="U145" i="17" s="1"/>
  <c r="G145" i="17"/>
  <c r="F145" i="17"/>
  <c r="AF145" i="17" s="1"/>
  <c r="D145" i="17"/>
  <c r="I145" i="17" s="1"/>
  <c r="T144" i="17"/>
  <c r="S144" i="17"/>
  <c r="R144" i="17"/>
  <c r="N144" i="17"/>
  <c r="H144" i="17"/>
  <c r="U144" i="17" s="1"/>
  <c r="G144" i="17"/>
  <c r="F144" i="17"/>
  <c r="AF144" i="17" s="1"/>
  <c r="D144" i="17"/>
  <c r="I144" i="17" s="1"/>
  <c r="U143" i="17"/>
  <c r="S143" i="17"/>
  <c r="T143" i="17" s="1"/>
  <c r="R143" i="17"/>
  <c r="N143" i="17"/>
  <c r="H143" i="17"/>
  <c r="G143" i="17"/>
  <c r="F143" i="17"/>
  <c r="AF143" i="17" s="1"/>
  <c r="D143" i="17"/>
  <c r="I143" i="17" s="1"/>
  <c r="AF142" i="17"/>
  <c r="S142" i="17"/>
  <c r="T142" i="17" s="1"/>
  <c r="R142" i="17"/>
  <c r="N142" i="17"/>
  <c r="H142" i="17"/>
  <c r="U142" i="17" s="1"/>
  <c r="G142" i="17"/>
  <c r="F142" i="17"/>
  <c r="D142" i="17"/>
  <c r="I142" i="17" s="1"/>
  <c r="S141" i="17"/>
  <c r="T141" i="17" s="1"/>
  <c r="R141" i="17"/>
  <c r="N141" i="17"/>
  <c r="H141" i="17"/>
  <c r="U141" i="17" s="1"/>
  <c r="G141" i="17"/>
  <c r="F141" i="17"/>
  <c r="AF141" i="17" s="1"/>
  <c r="D141" i="17"/>
  <c r="I141" i="17" s="1"/>
  <c r="S140" i="17"/>
  <c r="T140" i="17" s="1"/>
  <c r="R140" i="17"/>
  <c r="N140" i="17"/>
  <c r="H140" i="17"/>
  <c r="U140" i="17" s="1"/>
  <c r="G140" i="17"/>
  <c r="F140" i="17"/>
  <c r="AF140" i="17" s="1"/>
  <c r="D140" i="17"/>
  <c r="I140" i="17" s="1"/>
  <c r="T139" i="17"/>
  <c r="S139" i="17"/>
  <c r="R139" i="17"/>
  <c r="N139" i="17"/>
  <c r="H139" i="17"/>
  <c r="U139" i="17" s="1"/>
  <c r="G139" i="17"/>
  <c r="F139" i="17"/>
  <c r="AF139" i="17" s="1"/>
  <c r="D139" i="17"/>
  <c r="I139" i="17" s="1"/>
  <c r="S138" i="17"/>
  <c r="T138" i="17" s="1"/>
  <c r="R138" i="17"/>
  <c r="N138" i="17"/>
  <c r="H138" i="17"/>
  <c r="U138" i="17" s="1"/>
  <c r="G138" i="17"/>
  <c r="F138" i="17"/>
  <c r="AF138" i="17" s="1"/>
  <c r="D138" i="17"/>
  <c r="I138" i="17" s="1"/>
  <c r="S137" i="17"/>
  <c r="T137" i="17" s="1"/>
  <c r="R137" i="17"/>
  <c r="N137" i="17"/>
  <c r="H137" i="17"/>
  <c r="U137" i="17" s="1"/>
  <c r="G137" i="17"/>
  <c r="F137" i="17"/>
  <c r="AF137" i="17" s="1"/>
  <c r="D137" i="17"/>
  <c r="I137" i="17" s="1"/>
  <c r="S136" i="17"/>
  <c r="T136" i="17" s="1"/>
  <c r="R136" i="17"/>
  <c r="N136" i="17"/>
  <c r="H136" i="17"/>
  <c r="U136" i="17" s="1"/>
  <c r="G136" i="17"/>
  <c r="F136" i="17"/>
  <c r="AF136" i="17" s="1"/>
  <c r="D136" i="17"/>
  <c r="I136" i="17" s="1"/>
  <c r="S135" i="17"/>
  <c r="T135" i="17" s="1"/>
  <c r="R135" i="17"/>
  <c r="N135" i="17"/>
  <c r="H135" i="17"/>
  <c r="U135" i="17" s="1"/>
  <c r="G135" i="17"/>
  <c r="F135" i="17"/>
  <c r="AF135" i="17" s="1"/>
  <c r="D135" i="17"/>
  <c r="I135" i="17" s="1"/>
  <c r="S134" i="17"/>
  <c r="T134" i="17" s="1"/>
  <c r="R134" i="17"/>
  <c r="N134" i="17"/>
  <c r="H134" i="17"/>
  <c r="U134" i="17" s="1"/>
  <c r="G134" i="17"/>
  <c r="F134" i="17"/>
  <c r="AF134" i="17" s="1"/>
  <c r="D134" i="17"/>
  <c r="I134" i="17" s="1"/>
  <c r="S133" i="17"/>
  <c r="T133" i="17" s="1"/>
  <c r="R133" i="17"/>
  <c r="N133" i="17"/>
  <c r="H133" i="17"/>
  <c r="U133" i="17" s="1"/>
  <c r="G133" i="17"/>
  <c r="F133" i="17"/>
  <c r="AF133" i="17" s="1"/>
  <c r="D133" i="17"/>
  <c r="I133" i="17" s="1"/>
  <c r="S132" i="17"/>
  <c r="T132" i="17" s="1"/>
  <c r="R132" i="17"/>
  <c r="N132" i="17"/>
  <c r="H132" i="17"/>
  <c r="U132" i="17" s="1"/>
  <c r="G132" i="17"/>
  <c r="F132" i="17"/>
  <c r="AF132" i="17" s="1"/>
  <c r="D132" i="17"/>
  <c r="I132" i="17" s="1"/>
  <c r="S131" i="17"/>
  <c r="T131" i="17" s="1"/>
  <c r="R131" i="17"/>
  <c r="N131" i="17"/>
  <c r="H131" i="17"/>
  <c r="U131" i="17" s="1"/>
  <c r="G131" i="17"/>
  <c r="F131" i="17"/>
  <c r="AF131" i="17" s="1"/>
  <c r="D131" i="17"/>
  <c r="I131" i="17" s="1"/>
  <c r="AF130" i="17"/>
  <c r="T130" i="17"/>
  <c r="S130" i="17"/>
  <c r="R130" i="17"/>
  <c r="N130" i="17"/>
  <c r="H130" i="17"/>
  <c r="U130" i="17" s="1"/>
  <c r="G130" i="17"/>
  <c r="F130" i="17"/>
  <c r="D130" i="17"/>
  <c r="I130" i="17" s="1"/>
  <c r="AF129" i="17"/>
  <c r="S129" i="17"/>
  <c r="T129" i="17" s="1"/>
  <c r="R129" i="17"/>
  <c r="N129" i="17"/>
  <c r="H129" i="17"/>
  <c r="U129" i="17" s="1"/>
  <c r="G129" i="17"/>
  <c r="F129" i="17"/>
  <c r="D129" i="17"/>
  <c r="I129" i="17" s="1"/>
  <c r="S128" i="17"/>
  <c r="T128" i="17" s="1"/>
  <c r="R128" i="17"/>
  <c r="N128" i="17"/>
  <c r="H128" i="17"/>
  <c r="U128" i="17" s="1"/>
  <c r="G128" i="17"/>
  <c r="F128" i="17"/>
  <c r="AF128" i="17" s="1"/>
  <c r="D128" i="17"/>
  <c r="I128" i="17" s="1"/>
  <c r="T127" i="17"/>
  <c r="S127" i="17"/>
  <c r="R127" i="17"/>
  <c r="N127" i="17"/>
  <c r="H127" i="17"/>
  <c r="U127" i="17" s="1"/>
  <c r="G127" i="17"/>
  <c r="F127" i="17"/>
  <c r="AF127" i="17" s="1"/>
  <c r="D127" i="17"/>
  <c r="I127" i="17" s="1"/>
  <c r="AF126" i="17"/>
  <c r="S126" i="17"/>
  <c r="T126" i="17" s="1"/>
  <c r="R126" i="17"/>
  <c r="N126" i="17"/>
  <c r="H126" i="17"/>
  <c r="U126" i="17" s="1"/>
  <c r="G126" i="17"/>
  <c r="F126" i="17"/>
  <c r="D126" i="17"/>
  <c r="I126" i="17" s="1"/>
  <c r="AF125" i="17"/>
  <c r="S125" i="17"/>
  <c r="T125" i="17" s="1"/>
  <c r="R125" i="17"/>
  <c r="N125" i="17"/>
  <c r="H125" i="17"/>
  <c r="U125" i="17" s="1"/>
  <c r="G125" i="17"/>
  <c r="F125" i="17"/>
  <c r="D125" i="17"/>
  <c r="I125" i="17" s="1"/>
  <c r="S124" i="17"/>
  <c r="T124" i="17" s="1"/>
  <c r="R124" i="17"/>
  <c r="N124" i="17"/>
  <c r="H124" i="17"/>
  <c r="U124" i="17" s="1"/>
  <c r="G124" i="17"/>
  <c r="F124" i="17"/>
  <c r="AF124" i="17" s="1"/>
  <c r="D124" i="17"/>
  <c r="I124" i="17" s="1"/>
  <c r="S123" i="17"/>
  <c r="T123" i="17" s="1"/>
  <c r="R123" i="17"/>
  <c r="N123" i="17"/>
  <c r="H123" i="17"/>
  <c r="U123" i="17" s="1"/>
  <c r="G123" i="17"/>
  <c r="F123" i="17"/>
  <c r="AF123" i="17" s="1"/>
  <c r="D123" i="17"/>
  <c r="I123" i="17" s="1"/>
  <c r="S122" i="17"/>
  <c r="T122" i="17" s="1"/>
  <c r="R122" i="17"/>
  <c r="N122" i="17"/>
  <c r="H122" i="17"/>
  <c r="U122" i="17" s="1"/>
  <c r="G122" i="17"/>
  <c r="F122" i="17"/>
  <c r="AF122" i="17" s="1"/>
  <c r="D122" i="17"/>
  <c r="I122" i="17" s="1"/>
  <c r="S121" i="17"/>
  <c r="T121" i="17" s="1"/>
  <c r="R121" i="17"/>
  <c r="N121" i="17"/>
  <c r="H121" i="17"/>
  <c r="U121" i="17" s="1"/>
  <c r="G121" i="17"/>
  <c r="F121" i="17"/>
  <c r="AF121" i="17" s="1"/>
  <c r="D121" i="17"/>
  <c r="I121" i="17" s="1"/>
  <c r="S120" i="17"/>
  <c r="T120" i="17" s="1"/>
  <c r="R120" i="17"/>
  <c r="N120" i="17"/>
  <c r="H120" i="17"/>
  <c r="U120" i="17" s="1"/>
  <c r="G120" i="17"/>
  <c r="F120" i="17"/>
  <c r="AF120" i="17" s="1"/>
  <c r="D120" i="17"/>
  <c r="I120" i="17" s="1"/>
  <c r="T119" i="17"/>
  <c r="S119" i="17"/>
  <c r="R119" i="17"/>
  <c r="N119" i="17"/>
  <c r="H119" i="17"/>
  <c r="U119" i="17" s="1"/>
  <c r="G119" i="17"/>
  <c r="F119" i="17"/>
  <c r="AF119" i="17" s="1"/>
  <c r="D119" i="17"/>
  <c r="I119" i="17" s="1"/>
  <c r="S118" i="17"/>
  <c r="T118" i="17" s="1"/>
  <c r="R118" i="17"/>
  <c r="N118" i="17"/>
  <c r="H118" i="17"/>
  <c r="U118" i="17" s="1"/>
  <c r="G118" i="17"/>
  <c r="F118" i="17"/>
  <c r="AF118" i="17" s="1"/>
  <c r="D118" i="17"/>
  <c r="I118" i="17" s="1"/>
  <c r="S117" i="17"/>
  <c r="T117" i="17" s="1"/>
  <c r="R117" i="17"/>
  <c r="N117" i="17"/>
  <c r="H117" i="17"/>
  <c r="U117" i="17" s="1"/>
  <c r="G117" i="17"/>
  <c r="F117" i="17"/>
  <c r="AF117" i="17" s="1"/>
  <c r="D117" i="17"/>
  <c r="I117" i="17" s="1"/>
  <c r="S116" i="17"/>
  <c r="T116" i="17" s="1"/>
  <c r="R116" i="17"/>
  <c r="N116" i="17"/>
  <c r="H116" i="17"/>
  <c r="U116" i="17" s="1"/>
  <c r="G116" i="17"/>
  <c r="F116" i="17"/>
  <c r="AF116" i="17" s="1"/>
  <c r="D116" i="17"/>
  <c r="I116" i="17" s="1"/>
  <c r="S115" i="17"/>
  <c r="T115" i="17" s="1"/>
  <c r="R115" i="17"/>
  <c r="N115" i="17"/>
  <c r="H115" i="17"/>
  <c r="U115" i="17" s="1"/>
  <c r="G115" i="17"/>
  <c r="F115" i="17"/>
  <c r="AF115" i="17" s="1"/>
  <c r="D115" i="17"/>
  <c r="I115" i="17" s="1"/>
  <c r="S114" i="17"/>
  <c r="T114" i="17" s="1"/>
  <c r="R114" i="17"/>
  <c r="N114" i="17"/>
  <c r="H114" i="17"/>
  <c r="U114" i="17" s="1"/>
  <c r="G114" i="17"/>
  <c r="F114" i="17"/>
  <c r="AF114" i="17" s="1"/>
  <c r="D114" i="17"/>
  <c r="I114" i="17" s="1"/>
  <c r="S113" i="17"/>
  <c r="T113" i="17" s="1"/>
  <c r="R113" i="17"/>
  <c r="N113" i="17"/>
  <c r="H113" i="17"/>
  <c r="U113" i="17" s="1"/>
  <c r="G113" i="17"/>
  <c r="F113" i="17"/>
  <c r="AF113" i="17" s="1"/>
  <c r="D113" i="17"/>
  <c r="I113" i="17" s="1"/>
  <c r="U112" i="17"/>
  <c r="S112" i="17"/>
  <c r="T112" i="17" s="1"/>
  <c r="R112" i="17"/>
  <c r="N112" i="17"/>
  <c r="H112" i="17"/>
  <c r="G112" i="17"/>
  <c r="F112" i="17"/>
  <c r="AF112" i="17" s="1"/>
  <c r="D112" i="17"/>
  <c r="I112" i="17" s="1"/>
  <c r="S111" i="17"/>
  <c r="T111" i="17" s="1"/>
  <c r="R111" i="17"/>
  <c r="N111" i="17"/>
  <c r="H111" i="17"/>
  <c r="U111" i="17" s="1"/>
  <c r="G111" i="17"/>
  <c r="F111" i="17"/>
  <c r="AF111" i="17" s="1"/>
  <c r="D111" i="17"/>
  <c r="I111" i="17" s="1"/>
  <c r="AF110" i="17"/>
  <c r="S110" i="17"/>
  <c r="T110" i="17" s="1"/>
  <c r="R110" i="17"/>
  <c r="N110" i="17"/>
  <c r="H110" i="17"/>
  <c r="U110" i="17" s="1"/>
  <c r="G110" i="17"/>
  <c r="F110" i="17"/>
  <c r="D110" i="17"/>
  <c r="I110" i="17" s="1"/>
  <c r="AF109" i="17"/>
  <c r="S109" i="17"/>
  <c r="T109" i="17" s="1"/>
  <c r="R109" i="17"/>
  <c r="N109" i="17"/>
  <c r="H109" i="17"/>
  <c r="U109" i="17" s="1"/>
  <c r="G109" i="17"/>
  <c r="F109" i="17"/>
  <c r="D109" i="17"/>
  <c r="I109" i="17" s="1"/>
  <c r="S108" i="17"/>
  <c r="T108" i="17" s="1"/>
  <c r="R108" i="17"/>
  <c r="N108" i="17"/>
  <c r="H108" i="17"/>
  <c r="U108" i="17" s="1"/>
  <c r="G108" i="17"/>
  <c r="F108" i="17"/>
  <c r="AF108" i="17" s="1"/>
  <c r="D108" i="17"/>
  <c r="I108" i="17" s="1"/>
  <c r="S107" i="17"/>
  <c r="T107" i="17" s="1"/>
  <c r="R107" i="17"/>
  <c r="N107" i="17"/>
  <c r="H107" i="17"/>
  <c r="U107" i="17" s="1"/>
  <c r="G107" i="17"/>
  <c r="F107" i="17"/>
  <c r="AF107" i="17" s="1"/>
  <c r="D107" i="17"/>
  <c r="I107" i="17" s="1"/>
  <c r="S106" i="17"/>
  <c r="T106" i="17" s="1"/>
  <c r="R106" i="17"/>
  <c r="N106" i="17"/>
  <c r="H106" i="17"/>
  <c r="U106" i="17" s="1"/>
  <c r="G106" i="17"/>
  <c r="F106" i="17"/>
  <c r="AF106" i="17" s="1"/>
  <c r="D106" i="17"/>
  <c r="I106" i="17" s="1"/>
  <c r="S105" i="17"/>
  <c r="T105" i="17" s="1"/>
  <c r="R105" i="17"/>
  <c r="N105" i="17"/>
  <c r="H105" i="17"/>
  <c r="U105" i="17" s="1"/>
  <c r="G105" i="17"/>
  <c r="F105" i="17"/>
  <c r="AF105" i="17" s="1"/>
  <c r="D105" i="17"/>
  <c r="I105" i="17" s="1"/>
  <c r="S104" i="17"/>
  <c r="T104" i="17" s="1"/>
  <c r="R104" i="17"/>
  <c r="N104" i="17"/>
  <c r="H104" i="17"/>
  <c r="U104" i="17" s="1"/>
  <c r="G104" i="17"/>
  <c r="F104" i="17"/>
  <c r="AF104" i="17" s="1"/>
  <c r="D104" i="17"/>
  <c r="I104" i="17" s="1"/>
  <c r="S103" i="17"/>
  <c r="T103" i="17" s="1"/>
  <c r="R103" i="17"/>
  <c r="N103" i="17"/>
  <c r="H103" i="17"/>
  <c r="U103" i="17" s="1"/>
  <c r="G103" i="17"/>
  <c r="F103" i="17"/>
  <c r="AF103" i="17" s="1"/>
  <c r="D103" i="17"/>
  <c r="I103" i="17" s="1"/>
  <c r="S102" i="17"/>
  <c r="T102" i="17" s="1"/>
  <c r="R102" i="17"/>
  <c r="N102" i="17"/>
  <c r="H102" i="17"/>
  <c r="U102" i="17" s="1"/>
  <c r="G102" i="17"/>
  <c r="F102" i="17"/>
  <c r="AF102" i="17" s="1"/>
  <c r="D102" i="17"/>
  <c r="I102" i="17" s="1"/>
  <c r="S101" i="17"/>
  <c r="T101" i="17" s="1"/>
  <c r="R101" i="17"/>
  <c r="N101" i="17"/>
  <c r="H101" i="17"/>
  <c r="U101" i="17" s="1"/>
  <c r="G101" i="17"/>
  <c r="F101" i="17"/>
  <c r="AF101" i="17" s="1"/>
  <c r="D101" i="17"/>
  <c r="I101" i="17" s="1"/>
  <c r="S100" i="17"/>
  <c r="T100" i="17" s="1"/>
  <c r="R100" i="17"/>
  <c r="N100" i="17"/>
  <c r="H100" i="17"/>
  <c r="U100" i="17" s="1"/>
  <c r="G100" i="17"/>
  <c r="F100" i="17"/>
  <c r="AF100" i="17" s="1"/>
  <c r="D100" i="17"/>
  <c r="I100" i="17" s="1"/>
  <c r="S99" i="17"/>
  <c r="T99" i="17" s="1"/>
  <c r="R99" i="17"/>
  <c r="N99" i="17"/>
  <c r="H99" i="17"/>
  <c r="U99" i="17" s="1"/>
  <c r="G99" i="17"/>
  <c r="F99" i="17"/>
  <c r="AF99" i="17" s="1"/>
  <c r="D99" i="17"/>
  <c r="I99" i="17" s="1"/>
  <c r="S98" i="17"/>
  <c r="T98" i="17" s="1"/>
  <c r="R98" i="17"/>
  <c r="N98" i="17"/>
  <c r="H98" i="17"/>
  <c r="U98" i="17" s="1"/>
  <c r="G98" i="17"/>
  <c r="F98" i="17"/>
  <c r="AF98" i="17" s="1"/>
  <c r="D98" i="17"/>
  <c r="I98" i="17" s="1"/>
  <c r="S97" i="17"/>
  <c r="T97" i="17" s="1"/>
  <c r="R97" i="17"/>
  <c r="N97" i="17"/>
  <c r="H97" i="17"/>
  <c r="U97" i="17" s="1"/>
  <c r="G97" i="17"/>
  <c r="F97" i="17"/>
  <c r="AF97" i="17" s="1"/>
  <c r="D97" i="17"/>
  <c r="I97" i="17" s="1"/>
  <c r="S96" i="17"/>
  <c r="T96" i="17" s="1"/>
  <c r="R96" i="17"/>
  <c r="N96" i="17"/>
  <c r="H96" i="17"/>
  <c r="U96" i="17" s="1"/>
  <c r="G96" i="17"/>
  <c r="F96" i="17"/>
  <c r="AF96" i="17" s="1"/>
  <c r="D96" i="17"/>
  <c r="I96" i="17" s="1"/>
  <c r="S95" i="17"/>
  <c r="T95" i="17" s="1"/>
  <c r="R95" i="17"/>
  <c r="N95" i="17"/>
  <c r="H95" i="17"/>
  <c r="U95" i="17" s="1"/>
  <c r="G95" i="17"/>
  <c r="F95" i="17"/>
  <c r="AF95" i="17" s="1"/>
  <c r="D95" i="17"/>
  <c r="I95" i="17" s="1"/>
  <c r="S94" i="17"/>
  <c r="T94" i="17" s="1"/>
  <c r="R94" i="17"/>
  <c r="N94" i="17"/>
  <c r="H94" i="17"/>
  <c r="U94" i="17" s="1"/>
  <c r="G94" i="17"/>
  <c r="F94" i="17"/>
  <c r="AF94" i="17" s="1"/>
  <c r="D94" i="17"/>
  <c r="I94" i="17" s="1"/>
  <c r="S93" i="17"/>
  <c r="T93" i="17" s="1"/>
  <c r="R93" i="17"/>
  <c r="N93" i="17"/>
  <c r="H93" i="17"/>
  <c r="U93" i="17" s="1"/>
  <c r="G93" i="17"/>
  <c r="F93" i="17"/>
  <c r="AF93" i="17" s="1"/>
  <c r="D93" i="17"/>
  <c r="I93" i="17" s="1"/>
  <c r="S92" i="17"/>
  <c r="T92" i="17" s="1"/>
  <c r="R92" i="17"/>
  <c r="N92" i="17"/>
  <c r="H92" i="17"/>
  <c r="U92" i="17" s="1"/>
  <c r="G92" i="17"/>
  <c r="F92" i="17"/>
  <c r="AF92" i="17" s="1"/>
  <c r="D92" i="17"/>
  <c r="I92" i="17" s="1"/>
  <c r="S91" i="17"/>
  <c r="T91" i="17" s="1"/>
  <c r="R91" i="17"/>
  <c r="N91" i="17"/>
  <c r="H91" i="17"/>
  <c r="U91" i="17" s="1"/>
  <c r="G91" i="17"/>
  <c r="F91" i="17"/>
  <c r="AF91" i="17" s="1"/>
  <c r="D91" i="17"/>
  <c r="I91" i="17" s="1"/>
  <c r="S90" i="17"/>
  <c r="T90" i="17" s="1"/>
  <c r="R90" i="17"/>
  <c r="N90" i="17"/>
  <c r="H90" i="17"/>
  <c r="U90" i="17" s="1"/>
  <c r="G90" i="17"/>
  <c r="F90" i="17"/>
  <c r="AF90" i="17" s="1"/>
  <c r="D90" i="17"/>
  <c r="I90" i="17" s="1"/>
  <c r="S89" i="17"/>
  <c r="T89" i="17" s="1"/>
  <c r="R89" i="17"/>
  <c r="N89" i="17"/>
  <c r="H89" i="17"/>
  <c r="U89" i="17" s="1"/>
  <c r="G89" i="17"/>
  <c r="F89" i="17"/>
  <c r="AF89" i="17" s="1"/>
  <c r="D89" i="17"/>
  <c r="I89" i="17" s="1"/>
  <c r="S88" i="17"/>
  <c r="T88" i="17" s="1"/>
  <c r="R88" i="17"/>
  <c r="N88" i="17"/>
  <c r="H88" i="17"/>
  <c r="U88" i="17" s="1"/>
  <c r="G88" i="17"/>
  <c r="F88" i="17"/>
  <c r="AF88" i="17" s="1"/>
  <c r="D88" i="17"/>
  <c r="I88" i="17" s="1"/>
  <c r="S87" i="17"/>
  <c r="T87" i="17" s="1"/>
  <c r="R87" i="17"/>
  <c r="N87" i="17"/>
  <c r="H87" i="17"/>
  <c r="U87" i="17" s="1"/>
  <c r="G87" i="17"/>
  <c r="F87" i="17"/>
  <c r="AF87" i="17" s="1"/>
  <c r="D87" i="17"/>
  <c r="I87" i="17" s="1"/>
  <c r="S86" i="17"/>
  <c r="T86" i="17" s="1"/>
  <c r="R86" i="17"/>
  <c r="N86" i="17"/>
  <c r="H86" i="17"/>
  <c r="U86" i="17" s="1"/>
  <c r="G86" i="17"/>
  <c r="F86" i="17"/>
  <c r="AF86" i="17" s="1"/>
  <c r="D86" i="17"/>
  <c r="I86" i="17" s="1"/>
  <c r="S85" i="17"/>
  <c r="T85" i="17" s="1"/>
  <c r="R85" i="17"/>
  <c r="N85" i="17"/>
  <c r="H85" i="17"/>
  <c r="U85" i="17" s="1"/>
  <c r="G85" i="17"/>
  <c r="F85" i="17"/>
  <c r="AF85" i="17" s="1"/>
  <c r="D85" i="17"/>
  <c r="I85" i="17" s="1"/>
  <c r="AF84" i="17"/>
  <c r="S84" i="17"/>
  <c r="T84" i="17" s="1"/>
  <c r="R84" i="17"/>
  <c r="N84" i="17"/>
  <c r="H84" i="17"/>
  <c r="U84" i="17" s="1"/>
  <c r="G84" i="17"/>
  <c r="F84" i="17"/>
  <c r="D84" i="17"/>
  <c r="I84" i="17" s="1"/>
  <c r="S83" i="17"/>
  <c r="T83" i="17" s="1"/>
  <c r="R83" i="17"/>
  <c r="N83" i="17"/>
  <c r="H83" i="17"/>
  <c r="U83" i="17" s="1"/>
  <c r="G83" i="17"/>
  <c r="F83" i="17"/>
  <c r="AF83" i="17" s="1"/>
  <c r="D83" i="17"/>
  <c r="I83" i="17" s="1"/>
  <c r="S82" i="17"/>
  <c r="T82" i="17" s="1"/>
  <c r="R82" i="17"/>
  <c r="N82" i="17"/>
  <c r="H82" i="17"/>
  <c r="U82" i="17" s="1"/>
  <c r="G82" i="17"/>
  <c r="F82" i="17"/>
  <c r="AF82" i="17" s="1"/>
  <c r="D82" i="17"/>
  <c r="I82" i="17" s="1"/>
  <c r="T81" i="17"/>
  <c r="S81" i="17"/>
  <c r="R81" i="17"/>
  <c r="N81" i="17"/>
  <c r="H81" i="17"/>
  <c r="U81" i="17" s="1"/>
  <c r="G81" i="17"/>
  <c r="F81" i="17"/>
  <c r="AF81" i="17" s="1"/>
  <c r="D81" i="17"/>
  <c r="I81" i="17" s="1"/>
  <c r="S80" i="17"/>
  <c r="T80" i="17" s="1"/>
  <c r="R80" i="17"/>
  <c r="N80" i="17"/>
  <c r="H80" i="17"/>
  <c r="U80" i="17" s="1"/>
  <c r="G80" i="17"/>
  <c r="F80" i="17"/>
  <c r="AF80" i="17" s="1"/>
  <c r="D80" i="17"/>
  <c r="I80" i="17" s="1"/>
  <c r="S79" i="17"/>
  <c r="T79" i="17" s="1"/>
  <c r="R79" i="17"/>
  <c r="N79" i="17"/>
  <c r="H79" i="17"/>
  <c r="U79" i="17" s="1"/>
  <c r="G79" i="17"/>
  <c r="F79" i="17"/>
  <c r="AF79" i="17" s="1"/>
  <c r="D79" i="17"/>
  <c r="I79" i="17" s="1"/>
  <c r="T78" i="17"/>
  <c r="S78" i="17"/>
  <c r="R78" i="17"/>
  <c r="N78" i="17"/>
  <c r="H78" i="17"/>
  <c r="U78" i="17" s="1"/>
  <c r="G78" i="17"/>
  <c r="F78" i="17"/>
  <c r="AF78" i="17" s="1"/>
  <c r="D78" i="17"/>
  <c r="I78" i="17" s="1"/>
  <c r="S77" i="17"/>
  <c r="T77" i="17" s="1"/>
  <c r="R77" i="17"/>
  <c r="N77" i="17"/>
  <c r="H77" i="17"/>
  <c r="U77" i="17" s="1"/>
  <c r="G77" i="17"/>
  <c r="F77" i="17"/>
  <c r="AF77" i="17" s="1"/>
  <c r="D77" i="17"/>
  <c r="I77" i="17" s="1"/>
  <c r="S76" i="17"/>
  <c r="T76" i="17" s="1"/>
  <c r="R76" i="17"/>
  <c r="N76" i="17"/>
  <c r="H76" i="17"/>
  <c r="U76" i="17" s="1"/>
  <c r="G76" i="17"/>
  <c r="F76" i="17"/>
  <c r="AF76" i="17" s="1"/>
  <c r="D76" i="17"/>
  <c r="I76" i="17" s="1"/>
  <c r="S75" i="17"/>
  <c r="T75" i="17" s="1"/>
  <c r="R75" i="17"/>
  <c r="N75" i="17"/>
  <c r="H75" i="17"/>
  <c r="U75" i="17" s="1"/>
  <c r="G75" i="17"/>
  <c r="F75" i="17"/>
  <c r="AF75" i="17" s="1"/>
  <c r="D75" i="17"/>
  <c r="I75" i="17" s="1"/>
  <c r="S74" i="17"/>
  <c r="T74" i="17" s="1"/>
  <c r="R74" i="17"/>
  <c r="N74" i="17"/>
  <c r="H74" i="17"/>
  <c r="U74" i="17" s="1"/>
  <c r="G74" i="17"/>
  <c r="F74" i="17"/>
  <c r="AF74" i="17" s="1"/>
  <c r="D74" i="17"/>
  <c r="I74" i="17" s="1"/>
  <c r="S73" i="17"/>
  <c r="T73" i="17" s="1"/>
  <c r="R73" i="17"/>
  <c r="N73" i="17"/>
  <c r="H73" i="17"/>
  <c r="U73" i="17" s="1"/>
  <c r="G73" i="17"/>
  <c r="F73" i="17"/>
  <c r="AF73" i="17" s="1"/>
  <c r="D73" i="17"/>
  <c r="I73" i="17" s="1"/>
  <c r="S72" i="17"/>
  <c r="T72" i="17" s="1"/>
  <c r="R72" i="17"/>
  <c r="N72" i="17"/>
  <c r="H72" i="17"/>
  <c r="U72" i="17" s="1"/>
  <c r="G72" i="17"/>
  <c r="F72" i="17"/>
  <c r="AF72" i="17" s="1"/>
  <c r="D72" i="17"/>
  <c r="I72" i="17" s="1"/>
  <c r="S71" i="17"/>
  <c r="T71" i="17" s="1"/>
  <c r="R71" i="17"/>
  <c r="N71" i="17"/>
  <c r="H71" i="17"/>
  <c r="U71" i="17" s="1"/>
  <c r="G71" i="17"/>
  <c r="F71" i="17"/>
  <c r="AF71" i="17" s="1"/>
  <c r="D71" i="17"/>
  <c r="I71" i="17" s="1"/>
  <c r="S70" i="17"/>
  <c r="T70" i="17" s="1"/>
  <c r="R70" i="17"/>
  <c r="N70" i="17"/>
  <c r="H70" i="17"/>
  <c r="U70" i="17" s="1"/>
  <c r="G70" i="17"/>
  <c r="F70" i="17"/>
  <c r="AF70" i="17" s="1"/>
  <c r="D70" i="17"/>
  <c r="I70" i="17" s="1"/>
  <c r="S69" i="17"/>
  <c r="T69" i="17" s="1"/>
  <c r="R69" i="17"/>
  <c r="N69" i="17"/>
  <c r="H69" i="17"/>
  <c r="U69" i="17" s="1"/>
  <c r="G69" i="17"/>
  <c r="F69" i="17"/>
  <c r="AF69" i="17" s="1"/>
  <c r="D69" i="17"/>
  <c r="I69" i="17" s="1"/>
  <c r="S68" i="17"/>
  <c r="T68" i="17" s="1"/>
  <c r="R68" i="17"/>
  <c r="N68" i="17"/>
  <c r="H68" i="17"/>
  <c r="U68" i="17" s="1"/>
  <c r="G68" i="17"/>
  <c r="F68" i="17"/>
  <c r="AF68" i="17" s="1"/>
  <c r="D68" i="17"/>
  <c r="I68" i="17" s="1"/>
  <c r="S67" i="17"/>
  <c r="T67" i="17" s="1"/>
  <c r="R67" i="17"/>
  <c r="N67" i="17"/>
  <c r="H67" i="17"/>
  <c r="U67" i="17" s="1"/>
  <c r="G67" i="17"/>
  <c r="F67" i="17"/>
  <c r="AF67" i="17" s="1"/>
  <c r="D67" i="17"/>
  <c r="I67" i="17" s="1"/>
  <c r="S66" i="17"/>
  <c r="T66" i="17" s="1"/>
  <c r="R66" i="17"/>
  <c r="N66" i="17"/>
  <c r="H66" i="17"/>
  <c r="U66" i="17" s="1"/>
  <c r="G66" i="17"/>
  <c r="F66" i="17"/>
  <c r="AF66" i="17" s="1"/>
  <c r="D66" i="17"/>
  <c r="I66" i="17" s="1"/>
  <c r="T65" i="17"/>
  <c r="S65" i="17"/>
  <c r="R65" i="17"/>
  <c r="N65" i="17"/>
  <c r="H65" i="17"/>
  <c r="U65" i="17" s="1"/>
  <c r="G65" i="17"/>
  <c r="F65" i="17"/>
  <c r="AF65" i="17" s="1"/>
  <c r="D65" i="17"/>
  <c r="I65" i="17" s="1"/>
  <c r="S64" i="17"/>
  <c r="T64" i="17" s="1"/>
  <c r="R64" i="17"/>
  <c r="N64" i="17"/>
  <c r="H64" i="17"/>
  <c r="U64" i="17" s="1"/>
  <c r="G64" i="17"/>
  <c r="F64" i="17"/>
  <c r="AF64" i="17" s="1"/>
  <c r="D64" i="17"/>
  <c r="I64" i="17" s="1"/>
  <c r="S63" i="17"/>
  <c r="T63" i="17" s="1"/>
  <c r="R63" i="17"/>
  <c r="N63" i="17"/>
  <c r="H63" i="17"/>
  <c r="U63" i="17" s="1"/>
  <c r="G63" i="17"/>
  <c r="F63" i="17"/>
  <c r="AF63" i="17" s="1"/>
  <c r="D63" i="17"/>
  <c r="I63" i="17" s="1"/>
  <c r="T62" i="17"/>
  <c r="S62" i="17"/>
  <c r="R62" i="17"/>
  <c r="N62" i="17"/>
  <c r="H62" i="17"/>
  <c r="U62" i="17" s="1"/>
  <c r="G62" i="17"/>
  <c r="F62" i="17"/>
  <c r="AF62" i="17" s="1"/>
  <c r="D62" i="17"/>
  <c r="I62" i="17" s="1"/>
  <c r="S61" i="17"/>
  <c r="T61" i="17" s="1"/>
  <c r="R61" i="17"/>
  <c r="N61" i="17"/>
  <c r="H61" i="17"/>
  <c r="U61" i="17" s="1"/>
  <c r="G61" i="17"/>
  <c r="F61" i="17"/>
  <c r="AF61" i="17" s="1"/>
  <c r="D61" i="17"/>
  <c r="I61" i="17" s="1"/>
  <c r="S60" i="17"/>
  <c r="T60" i="17" s="1"/>
  <c r="R60" i="17"/>
  <c r="N60" i="17"/>
  <c r="H60" i="17"/>
  <c r="U60" i="17" s="1"/>
  <c r="G60" i="17"/>
  <c r="F60" i="17"/>
  <c r="AF60" i="17" s="1"/>
  <c r="D60" i="17"/>
  <c r="I60" i="17" s="1"/>
  <c r="S59" i="17"/>
  <c r="T59" i="17" s="1"/>
  <c r="R59" i="17"/>
  <c r="N59" i="17"/>
  <c r="H59" i="17"/>
  <c r="U59" i="17" s="1"/>
  <c r="G59" i="17"/>
  <c r="F59" i="17"/>
  <c r="AF59" i="17" s="1"/>
  <c r="D59" i="17"/>
  <c r="I59" i="17" s="1"/>
  <c r="S58" i="17"/>
  <c r="T58" i="17" s="1"/>
  <c r="R58" i="17"/>
  <c r="N58" i="17"/>
  <c r="H58" i="17"/>
  <c r="U58" i="17" s="1"/>
  <c r="G58" i="17"/>
  <c r="F58" i="17"/>
  <c r="AF58" i="17" s="1"/>
  <c r="D58" i="17"/>
  <c r="I58" i="17" s="1"/>
  <c r="S57" i="17"/>
  <c r="T57" i="17" s="1"/>
  <c r="R57" i="17"/>
  <c r="N57" i="17"/>
  <c r="H57" i="17"/>
  <c r="U57" i="17" s="1"/>
  <c r="G57" i="17"/>
  <c r="F57" i="17"/>
  <c r="AF57" i="17" s="1"/>
  <c r="D57" i="17"/>
  <c r="I57" i="17" s="1"/>
  <c r="S56" i="17"/>
  <c r="T56" i="17" s="1"/>
  <c r="R56" i="17"/>
  <c r="N56" i="17"/>
  <c r="H56" i="17"/>
  <c r="U56" i="17" s="1"/>
  <c r="G56" i="17"/>
  <c r="F56" i="17"/>
  <c r="AF56" i="17" s="1"/>
  <c r="D56" i="17"/>
  <c r="I56" i="17" s="1"/>
  <c r="S55" i="17"/>
  <c r="T55" i="17" s="1"/>
  <c r="R55" i="17"/>
  <c r="N55" i="17"/>
  <c r="H55" i="17"/>
  <c r="U55" i="17" s="1"/>
  <c r="G55" i="17"/>
  <c r="F55" i="17"/>
  <c r="AF55" i="17" s="1"/>
  <c r="D55" i="17"/>
  <c r="I55" i="17" s="1"/>
  <c r="S54" i="17"/>
  <c r="T54" i="17" s="1"/>
  <c r="R54" i="17"/>
  <c r="N54" i="17"/>
  <c r="H54" i="17"/>
  <c r="U54" i="17" s="1"/>
  <c r="G54" i="17"/>
  <c r="F54" i="17"/>
  <c r="AF54" i="17" s="1"/>
  <c r="D54" i="17"/>
  <c r="I54" i="17" s="1"/>
  <c r="S53" i="17"/>
  <c r="T53" i="17" s="1"/>
  <c r="R53" i="17"/>
  <c r="N53" i="17"/>
  <c r="H53" i="17"/>
  <c r="U53" i="17" s="1"/>
  <c r="G53" i="17"/>
  <c r="F53" i="17"/>
  <c r="AF53" i="17" s="1"/>
  <c r="D53" i="17"/>
  <c r="I53" i="17" s="1"/>
  <c r="S52" i="17"/>
  <c r="T52" i="17" s="1"/>
  <c r="R52" i="17"/>
  <c r="N52" i="17"/>
  <c r="H52" i="17"/>
  <c r="U52" i="17" s="1"/>
  <c r="G52" i="17"/>
  <c r="F52" i="17"/>
  <c r="AF52" i="17" s="1"/>
  <c r="D52" i="17"/>
  <c r="I52" i="17" s="1"/>
  <c r="S51" i="17"/>
  <c r="T51" i="17" s="1"/>
  <c r="R51" i="17"/>
  <c r="N51" i="17"/>
  <c r="H51" i="17"/>
  <c r="U51" i="17" s="1"/>
  <c r="G51" i="17"/>
  <c r="F51" i="17"/>
  <c r="AF51" i="17" s="1"/>
  <c r="D51" i="17"/>
  <c r="I51" i="17" s="1"/>
  <c r="S50" i="17"/>
  <c r="T50" i="17" s="1"/>
  <c r="R50" i="17"/>
  <c r="N50" i="17"/>
  <c r="H50" i="17"/>
  <c r="U50" i="17" s="1"/>
  <c r="G50" i="17"/>
  <c r="F50" i="17"/>
  <c r="AF50" i="17" s="1"/>
  <c r="D50" i="17"/>
  <c r="I50" i="17" s="1"/>
  <c r="T49" i="17"/>
  <c r="S49" i="17"/>
  <c r="R49" i="17"/>
  <c r="N49" i="17"/>
  <c r="H49" i="17"/>
  <c r="U49" i="17" s="1"/>
  <c r="G49" i="17"/>
  <c r="F49" i="17"/>
  <c r="AF49" i="17" s="1"/>
  <c r="D49" i="17"/>
  <c r="I49" i="17" s="1"/>
  <c r="S48" i="17"/>
  <c r="T48" i="17" s="1"/>
  <c r="R48" i="17"/>
  <c r="N48" i="17"/>
  <c r="H48" i="17"/>
  <c r="U48" i="17" s="1"/>
  <c r="G48" i="17"/>
  <c r="F48" i="17"/>
  <c r="AF48" i="17" s="1"/>
  <c r="D48" i="17"/>
  <c r="I48" i="17" s="1"/>
  <c r="S47" i="17"/>
  <c r="T47" i="17" s="1"/>
  <c r="R47" i="17"/>
  <c r="N47" i="17"/>
  <c r="H47" i="17"/>
  <c r="U47" i="17" s="1"/>
  <c r="G47" i="17"/>
  <c r="F47" i="17"/>
  <c r="AF47" i="17" s="1"/>
  <c r="D47" i="17"/>
  <c r="I47" i="17" s="1"/>
  <c r="T46" i="17"/>
  <c r="S46" i="17"/>
  <c r="R46" i="17"/>
  <c r="N46" i="17"/>
  <c r="H46" i="17"/>
  <c r="U46" i="17" s="1"/>
  <c r="G46" i="17"/>
  <c r="F46" i="17"/>
  <c r="AF46" i="17" s="1"/>
  <c r="D46" i="17"/>
  <c r="I46" i="17" s="1"/>
  <c r="S45" i="17"/>
  <c r="T45" i="17" s="1"/>
  <c r="R45" i="17"/>
  <c r="N45" i="17"/>
  <c r="H45" i="17"/>
  <c r="U45" i="17" s="1"/>
  <c r="G45" i="17"/>
  <c r="F45" i="17"/>
  <c r="AF45" i="17" s="1"/>
  <c r="D45" i="17"/>
  <c r="I45" i="17" s="1"/>
  <c r="S44" i="17"/>
  <c r="T44" i="17" s="1"/>
  <c r="R44" i="17"/>
  <c r="N44" i="17"/>
  <c r="H44" i="17"/>
  <c r="U44" i="17" s="1"/>
  <c r="G44" i="17"/>
  <c r="F44" i="17"/>
  <c r="AF44" i="17" s="1"/>
  <c r="D44" i="17"/>
  <c r="I44" i="17" s="1"/>
  <c r="S43" i="17"/>
  <c r="T43" i="17" s="1"/>
  <c r="R43" i="17"/>
  <c r="N43" i="17"/>
  <c r="H43" i="17"/>
  <c r="U43" i="17" s="1"/>
  <c r="G43" i="17"/>
  <c r="F43" i="17"/>
  <c r="AF43" i="17" s="1"/>
  <c r="D43" i="17"/>
  <c r="I43" i="17" s="1"/>
  <c r="S42" i="17"/>
  <c r="T42" i="17" s="1"/>
  <c r="R42" i="17"/>
  <c r="N42" i="17"/>
  <c r="H42" i="17"/>
  <c r="U42" i="17" s="1"/>
  <c r="G42" i="17"/>
  <c r="F42" i="17"/>
  <c r="AF42" i="17" s="1"/>
  <c r="D42" i="17"/>
  <c r="I42" i="17" s="1"/>
  <c r="S41" i="17"/>
  <c r="T41" i="17" s="1"/>
  <c r="R41" i="17"/>
  <c r="N41" i="17"/>
  <c r="H41" i="17"/>
  <c r="U41" i="17" s="1"/>
  <c r="G41" i="17"/>
  <c r="F41" i="17"/>
  <c r="AF41" i="17" s="1"/>
  <c r="D41" i="17"/>
  <c r="I41" i="17" s="1"/>
  <c r="S40" i="17"/>
  <c r="T40" i="17" s="1"/>
  <c r="R40" i="17"/>
  <c r="N40" i="17"/>
  <c r="H40" i="17"/>
  <c r="U40" i="17" s="1"/>
  <c r="G40" i="17"/>
  <c r="F40" i="17"/>
  <c r="AF40" i="17" s="1"/>
  <c r="D40" i="17"/>
  <c r="I40" i="17" s="1"/>
  <c r="S39" i="17"/>
  <c r="T39" i="17" s="1"/>
  <c r="R39" i="17"/>
  <c r="N39" i="17"/>
  <c r="H39" i="17"/>
  <c r="U39" i="17" s="1"/>
  <c r="G39" i="17"/>
  <c r="F39" i="17"/>
  <c r="AF39" i="17" s="1"/>
  <c r="D39" i="17"/>
  <c r="I39" i="17" s="1"/>
  <c r="S38" i="17"/>
  <c r="T38" i="17" s="1"/>
  <c r="R38" i="17"/>
  <c r="N38" i="17"/>
  <c r="H38" i="17"/>
  <c r="U38" i="17" s="1"/>
  <c r="G38" i="17"/>
  <c r="F38" i="17"/>
  <c r="AF38" i="17" s="1"/>
  <c r="D38" i="17"/>
  <c r="I38" i="17" s="1"/>
  <c r="S37" i="17"/>
  <c r="T37" i="17" s="1"/>
  <c r="R37" i="17"/>
  <c r="N37" i="17"/>
  <c r="H37" i="17"/>
  <c r="U37" i="17" s="1"/>
  <c r="G37" i="17"/>
  <c r="F37" i="17"/>
  <c r="AF37" i="17" s="1"/>
  <c r="D37" i="17"/>
  <c r="I37" i="17" s="1"/>
  <c r="S36" i="17"/>
  <c r="T36" i="17" s="1"/>
  <c r="R36" i="17"/>
  <c r="N36" i="17"/>
  <c r="H36" i="17"/>
  <c r="U36" i="17" s="1"/>
  <c r="G36" i="17"/>
  <c r="F36" i="17"/>
  <c r="AF36" i="17" s="1"/>
  <c r="D36" i="17"/>
  <c r="I36" i="17" s="1"/>
  <c r="S35" i="17"/>
  <c r="T35" i="17" s="1"/>
  <c r="R35" i="17"/>
  <c r="N35" i="17"/>
  <c r="H35" i="17"/>
  <c r="U35" i="17" s="1"/>
  <c r="G35" i="17"/>
  <c r="F35" i="17"/>
  <c r="AF35" i="17" s="1"/>
  <c r="D35" i="17"/>
  <c r="I35" i="17" s="1"/>
  <c r="S34" i="17"/>
  <c r="T34" i="17" s="1"/>
  <c r="R34" i="17"/>
  <c r="N34" i="17"/>
  <c r="H34" i="17"/>
  <c r="U34" i="17" s="1"/>
  <c r="G34" i="17"/>
  <c r="F34" i="17"/>
  <c r="AF34" i="17" s="1"/>
  <c r="D34" i="17"/>
  <c r="I34" i="17" s="1"/>
  <c r="T33" i="17"/>
  <c r="S33" i="17"/>
  <c r="R33" i="17"/>
  <c r="N33" i="17"/>
  <c r="H33" i="17"/>
  <c r="U33" i="17" s="1"/>
  <c r="G33" i="17"/>
  <c r="F33" i="17"/>
  <c r="AF33" i="17" s="1"/>
  <c r="D33" i="17"/>
  <c r="I33" i="17" s="1"/>
  <c r="S32" i="17"/>
  <c r="T32" i="17" s="1"/>
  <c r="R32" i="17"/>
  <c r="N32" i="17"/>
  <c r="H32" i="17"/>
  <c r="U32" i="17" s="1"/>
  <c r="G32" i="17"/>
  <c r="F32" i="17"/>
  <c r="AF32" i="17" s="1"/>
  <c r="D32" i="17"/>
  <c r="I32" i="17" s="1"/>
  <c r="S31" i="17"/>
  <c r="T31" i="17" s="1"/>
  <c r="R31" i="17"/>
  <c r="N31" i="17"/>
  <c r="H31" i="17"/>
  <c r="U31" i="17" s="1"/>
  <c r="G31" i="17"/>
  <c r="F31" i="17"/>
  <c r="AF31" i="17" s="1"/>
  <c r="D31" i="17"/>
  <c r="I31" i="17" s="1"/>
  <c r="T30" i="17"/>
  <c r="S30" i="17"/>
  <c r="R30" i="17"/>
  <c r="N30" i="17"/>
  <c r="H30" i="17"/>
  <c r="U30" i="17" s="1"/>
  <c r="G30" i="17"/>
  <c r="F30" i="17"/>
  <c r="AF30" i="17" s="1"/>
  <c r="D30" i="17"/>
  <c r="I30" i="17" s="1"/>
  <c r="S29" i="17"/>
  <c r="T29" i="17" s="1"/>
  <c r="R29" i="17"/>
  <c r="N29" i="17"/>
  <c r="H29" i="17"/>
  <c r="U29" i="17" s="1"/>
  <c r="G29" i="17"/>
  <c r="F29" i="17"/>
  <c r="AF29" i="17" s="1"/>
  <c r="D29" i="17"/>
  <c r="I29" i="17" s="1"/>
  <c r="S28" i="17"/>
  <c r="T28" i="17" s="1"/>
  <c r="R28" i="17"/>
  <c r="N28" i="17"/>
  <c r="H28" i="17"/>
  <c r="U28" i="17" s="1"/>
  <c r="G28" i="17"/>
  <c r="F28" i="17"/>
  <c r="AF28" i="17" s="1"/>
  <c r="D28" i="17"/>
  <c r="I28" i="17" s="1"/>
  <c r="S27" i="17"/>
  <c r="T27" i="17" s="1"/>
  <c r="R27" i="17"/>
  <c r="N27" i="17"/>
  <c r="H27" i="17"/>
  <c r="U27" i="17" s="1"/>
  <c r="G27" i="17"/>
  <c r="F27" i="17"/>
  <c r="AF27" i="17" s="1"/>
  <c r="D27" i="17"/>
  <c r="I27" i="17" s="1"/>
  <c r="S26" i="17"/>
  <c r="T26" i="17" s="1"/>
  <c r="R26" i="17"/>
  <c r="N26" i="17"/>
  <c r="H26" i="17"/>
  <c r="U26" i="17" s="1"/>
  <c r="G26" i="17"/>
  <c r="F26" i="17"/>
  <c r="AF26" i="17" s="1"/>
  <c r="D26" i="17"/>
  <c r="I26" i="17" s="1"/>
  <c r="S25" i="17"/>
  <c r="T25" i="17" s="1"/>
  <c r="R25" i="17"/>
  <c r="N25" i="17"/>
  <c r="H25" i="17"/>
  <c r="U25" i="17" s="1"/>
  <c r="G25" i="17"/>
  <c r="F25" i="17"/>
  <c r="AF25" i="17" s="1"/>
  <c r="D25" i="17"/>
  <c r="I25" i="17" s="1"/>
  <c r="S24" i="17"/>
  <c r="T24" i="17" s="1"/>
  <c r="R24" i="17"/>
  <c r="N24" i="17"/>
  <c r="H24" i="17"/>
  <c r="U24" i="17" s="1"/>
  <c r="G24" i="17"/>
  <c r="F24" i="17"/>
  <c r="AF24" i="17" s="1"/>
  <c r="D24" i="17"/>
  <c r="I24" i="17" s="1"/>
  <c r="S23" i="17"/>
  <c r="T23" i="17" s="1"/>
  <c r="R23" i="17"/>
  <c r="N23" i="17"/>
  <c r="H23" i="17"/>
  <c r="U23" i="17" s="1"/>
  <c r="G23" i="17"/>
  <c r="F23" i="17"/>
  <c r="AF23" i="17" s="1"/>
  <c r="D23" i="17"/>
  <c r="I23" i="17" s="1"/>
  <c r="S22" i="17"/>
  <c r="T22" i="17" s="1"/>
  <c r="R22" i="17"/>
  <c r="N22" i="17"/>
  <c r="H22" i="17"/>
  <c r="U22" i="17" s="1"/>
  <c r="G22" i="17"/>
  <c r="F22" i="17"/>
  <c r="AF22" i="17" s="1"/>
  <c r="D22" i="17"/>
  <c r="I22" i="17" s="1"/>
  <c r="S21" i="17"/>
  <c r="T21" i="17" s="1"/>
  <c r="R21" i="17"/>
  <c r="N21" i="17"/>
  <c r="H21" i="17"/>
  <c r="U21" i="17" s="1"/>
  <c r="G21" i="17"/>
  <c r="F21" i="17"/>
  <c r="AF21" i="17" s="1"/>
  <c r="D21" i="17"/>
  <c r="I21" i="17" s="1"/>
  <c r="S20" i="17"/>
  <c r="T20" i="17" s="1"/>
  <c r="R20" i="17"/>
  <c r="N20" i="17"/>
  <c r="H20" i="17"/>
  <c r="U20" i="17" s="1"/>
  <c r="G20" i="17"/>
  <c r="F20" i="17"/>
  <c r="AF20" i="17" s="1"/>
  <c r="D20" i="17"/>
  <c r="I20" i="17" s="1"/>
  <c r="S19" i="17"/>
  <c r="T19" i="17" s="1"/>
  <c r="R19" i="17"/>
  <c r="N19" i="17"/>
  <c r="H19" i="17"/>
  <c r="U19" i="17" s="1"/>
  <c r="G19" i="17"/>
  <c r="F19" i="17"/>
  <c r="AF19" i="17" s="1"/>
  <c r="D19" i="17"/>
  <c r="I19" i="17" s="1"/>
  <c r="S18" i="17"/>
  <c r="T18" i="17" s="1"/>
  <c r="R18" i="17"/>
  <c r="N18" i="17"/>
  <c r="H18" i="17"/>
  <c r="U18" i="17" s="1"/>
  <c r="G18" i="17"/>
  <c r="F18" i="17"/>
  <c r="AF18" i="17" s="1"/>
  <c r="D18" i="17"/>
  <c r="I18" i="17" s="1"/>
  <c r="T17" i="17"/>
  <c r="S17" i="17"/>
  <c r="R17" i="17"/>
  <c r="N17" i="17"/>
  <c r="H17" i="17"/>
  <c r="U17" i="17" s="1"/>
  <c r="G17" i="17"/>
  <c r="F17" i="17"/>
  <c r="AF17" i="17" s="1"/>
  <c r="D17" i="17"/>
  <c r="I17" i="17" s="1"/>
  <c r="S16" i="17"/>
  <c r="T16" i="17" s="1"/>
  <c r="R16" i="17"/>
  <c r="N16" i="17"/>
  <c r="H16" i="17"/>
  <c r="U16" i="17" s="1"/>
  <c r="G16" i="17"/>
  <c r="F16" i="17"/>
  <c r="AF16" i="17" s="1"/>
  <c r="D16" i="17"/>
  <c r="I16" i="17" s="1"/>
  <c r="S15" i="17"/>
  <c r="T15" i="17" s="1"/>
  <c r="R15" i="17"/>
  <c r="N15" i="17"/>
  <c r="H15" i="17"/>
  <c r="U15" i="17" s="1"/>
  <c r="G15" i="17"/>
  <c r="F15" i="17"/>
  <c r="AF15" i="17" s="1"/>
  <c r="D15" i="17"/>
  <c r="I15" i="17" s="1"/>
  <c r="T14" i="17"/>
  <c r="S14" i="17"/>
  <c r="R14" i="17"/>
  <c r="N14" i="17"/>
  <c r="H14" i="17"/>
  <c r="U14" i="17" s="1"/>
  <c r="G14" i="17"/>
  <c r="F14" i="17"/>
  <c r="AF14" i="17" s="1"/>
  <c r="D14" i="17"/>
  <c r="I14" i="17" s="1"/>
  <c r="S13" i="17"/>
  <c r="T13" i="17" s="1"/>
  <c r="R13" i="17"/>
  <c r="N13" i="17"/>
  <c r="H13" i="17"/>
  <c r="U13" i="17" s="1"/>
  <c r="G13" i="17"/>
  <c r="F13" i="17"/>
  <c r="AF13" i="17" s="1"/>
  <c r="D13" i="17"/>
  <c r="I13" i="17" s="1"/>
  <c r="S12" i="17"/>
  <c r="T12" i="17" s="1"/>
  <c r="R12" i="17"/>
  <c r="N12" i="17"/>
  <c r="H12" i="17"/>
  <c r="U12" i="17" s="1"/>
  <c r="G12" i="17"/>
  <c r="F12" i="17"/>
  <c r="AF12" i="17" s="1"/>
  <c r="D12" i="17"/>
  <c r="I12" i="17" s="1"/>
  <c r="S11" i="17"/>
  <c r="T11" i="17" s="1"/>
  <c r="R11" i="17"/>
  <c r="N11" i="17"/>
  <c r="H11" i="17"/>
  <c r="U11" i="17" s="1"/>
  <c r="G11" i="17"/>
  <c r="F11" i="17"/>
  <c r="AF11" i="17" s="1"/>
  <c r="D11" i="17"/>
  <c r="I11" i="17" s="1"/>
  <c r="S10" i="17"/>
  <c r="T10" i="17" s="1"/>
  <c r="R10" i="17"/>
  <c r="N10" i="17"/>
  <c r="H10" i="17"/>
  <c r="U10" i="17" s="1"/>
  <c r="G10" i="17"/>
  <c r="F10" i="17"/>
  <c r="AF10" i="17" s="1"/>
  <c r="D10" i="17"/>
  <c r="I10" i="17" s="1"/>
  <c r="S9" i="17"/>
  <c r="T9" i="17" s="1"/>
  <c r="R9" i="17"/>
  <c r="N9" i="17"/>
  <c r="H9" i="17"/>
  <c r="U9" i="17" s="1"/>
  <c r="G9" i="17"/>
  <c r="F9" i="17"/>
  <c r="AF9" i="17" s="1"/>
  <c r="D9" i="17"/>
  <c r="I9" i="17" s="1"/>
  <c r="S8" i="17"/>
  <c r="T8" i="17" s="1"/>
  <c r="R8" i="17"/>
  <c r="N8" i="17"/>
  <c r="H8" i="17"/>
  <c r="U8" i="17" s="1"/>
  <c r="G8" i="17"/>
  <c r="F8" i="17"/>
  <c r="AF8" i="17" s="1"/>
  <c r="D8" i="17"/>
  <c r="I8" i="17" s="1"/>
  <c r="S7" i="17"/>
  <c r="T7" i="17" s="1"/>
  <c r="R7" i="17"/>
  <c r="N7" i="17"/>
  <c r="H7" i="17"/>
  <c r="U7" i="17" s="1"/>
  <c r="G7" i="17"/>
  <c r="F7" i="17"/>
  <c r="AF7" i="17" s="1"/>
  <c r="D7" i="17"/>
  <c r="I7" i="17" s="1"/>
  <c r="AC6" i="17"/>
  <c r="Z6" i="17"/>
  <c r="S6" i="17"/>
  <c r="T6" i="17" s="1"/>
  <c r="N6" i="17"/>
  <c r="H6" i="17"/>
  <c r="U6" i="17" s="1"/>
  <c r="G6" i="17"/>
  <c r="F6" i="17"/>
  <c r="AF6" i="17" s="1"/>
  <c r="D6" i="17"/>
  <c r="I6" i="17" s="1"/>
  <c r="A6" i="17"/>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D304" i="16"/>
  <c r="D303" i="16"/>
  <c r="D302" i="16"/>
  <c r="D301" i="16"/>
  <c r="D300" i="16"/>
  <c r="D299" i="16"/>
  <c r="D298" i="16"/>
  <c r="D297" i="16"/>
  <c r="D296" i="16"/>
  <c r="D295" i="16"/>
  <c r="D294" i="16"/>
  <c r="D293" i="16"/>
  <c r="D292" i="16"/>
  <c r="D291" i="16"/>
  <c r="D290" i="16"/>
  <c r="D289" i="16"/>
  <c r="D288" i="16"/>
  <c r="D287" i="16"/>
  <c r="D286" i="16"/>
  <c r="D285" i="16"/>
  <c r="D284" i="16"/>
  <c r="D283" i="16"/>
  <c r="D282" i="16"/>
  <c r="D281" i="16"/>
  <c r="D280" i="16"/>
  <c r="D279" i="16"/>
  <c r="D278" i="16"/>
  <c r="D277" i="16"/>
  <c r="D276" i="16"/>
  <c r="D275" i="16"/>
  <c r="D274" i="16"/>
  <c r="D273" i="16"/>
  <c r="D272" i="16"/>
  <c r="D271" i="16"/>
  <c r="D270" i="16"/>
  <c r="D269" i="16"/>
  <c r="D268" i="16"/>
  <c r="D267" i="16"/>
  <c r="D266" i="16"/>
  <c r="D265" i="16"/>
  <c r="D264" i="16"/>
  <c r="D263" i="16"/>
  <c r="D262" i="16"/>
  <c r="D261" i="16"/>
  <c r="D260" i="16"/>
  <c r="D259" i="16"/>
  <c r="D258" i="16"/>
  <c r="D257" i="16"/>
  <c r="D256" i="16"/>
  <c r="D255" i="16"/>
  <c r="D254" i="16"/>
  <c r="D253" i="16"/>
  <c r="D252" i="16"/>
  <c r="D251" i="16"/>
  <c r="D250" i="16"/>
  <c r="D249" i="16"/>
  <c r="D248" i="16"/>
  <c r="D247" i="16"/>
  <c r="D246" i="16"/>
  <c r="D245" i="16"/>
  <c r="D244" i="16"/>
  <c r="D243" i="16"/>
  <c r="D242" i="16"/>
  <c r="D241" i="16"/>
  <c r="D240" i="16"/>
  <c r="D239" i="16"/>
  <c r="D238" i="16"/>
  <c r="D237" i="16"/>
  <c r="D236" i="16"/>
  <c r="D235" i="16"/>
  <c r="D234" i="16"/>
  <c r="D233" i="16"/>
  <c r="D232" i="16"/>
  <c r="D231" i="16"/>
  <c r="D230" i="16"/>
  <c r="D229" i="16"/>
  <c r="D228" i="16"/>
  <c r="D227" i="16"/>
  <c r="D226" i="16"/>
  <c r="D225" i="16"/>
  <c r="D224" i="16"/>
  <c r="D223" i="16"/>
  <c r="D222" i="16"/>
  <c r="D221" i="16"/>
  <c r="D220" i="16"/>
  <c r="D219" i="16"/>
  <c r="D218" i="16"/>
  <c r="D217" i="16"/>
  <c r="D216" i="16"/>
  <c r="D215" i="16"/>
  <c r="D214" i="16"/>
  <c r="D213" i="16"/>
  <c r="D212" i="16"/>
  <c r="D211" i="16"/>
  <c r="D210" i="16"/>
  <c r="D209" i="16"/>
  <c r="D208" i="16"/>
  <c r="D207" i="16"/>
  <c r="D206" i="16"/>
  <c r="D205" i="16"/>
  <c r="D204" i="16"/>
  <c r="D203" i="16"/>
  <c r="D202" i="16"/>
  <c r="D201" i="16"/>
  <c r="D200" i="16"/>
  <c r="D199" i="16"/>
  <c r="D198" i="16"/>
  <c r="D197" i="16"/>
  <c r="D196" i="16"/>
  <c r="D195" i="16"/>
  <c r="D194" i="16"/>
  <c r="D193" i="16"/>
  <c r="D192" i="16"/>
  <c r="D191" i="16"/>
  <c r="D190" i="16"/>
  <c r="D189" i="16"/>
  <c r="D188" i="16"/>
  <c r="D187" i="16"/>
  <c r="D186" i="16"/>
  <c r="D185" i="16"/>
  <c r="D184" i="16"/>
  <c r="D183" i="16"/>
  <c r="D182" i="16"/>
  <c r="D181" i="16"/>
  <c r="D180" i="16"/>
  <c r="D179" i="16"/>
  <c r="D178" i="16"/>
  <c r="D177" i="16"/>
  <c r="D176" i="16"/>
  <c r="D175" i="16"/>
  <c r="D174" i="16"/>
  <c r="D173" i="16"/>
  <c r="D172" i="16"/>
  <c r="D171" i="16"/>
  <c r="D170" i="16"/>
  <c r="D169" i="16"/>
  <c r="D168" i="16"/>
  <c r="D167" i="16"/>
  <c r="D166" i="16"/>
  <c r="D165" i="16"/>
  <c r="D164" i="16"/>
  <c r="D163" i="16"/>
  <c r="D162" i="16"/>
  <c r="D161" i="16"/>
  <c r="D160" i="16"/>
  <c r="D159" i="16"/>
  <c r="D158" i="16"/>
  <c r="D157" i="16"/>
  <c r="D156" i="16"/>
  <c r="D155" i="16"/>
  <c r="D154" i="16"/>
  <c r="D153" i="16"/>
  <c r="D152" i="16"/>
  <c r="D151" i="16"/>
  <c r="D150" i="16"/>
  <c r="D149" i="16"/>
  <c r="D148" i="16"/>
  <c r="D147" i="16"/>
  <c r="D146" i="16"/>
  <c r="D145" i="16"/>
  <c r="D144" i="16"/>
  <c r="D143" i="16"/>
  <c r="D142" i="16"/>
  <c r="D141" i="16"/>
  <c r="D140" i="16"/>
  <c r="D139" i="16"/>
  <c r="D138" i="16"/>
  <c r="D137" i="16"/>
  <c r="D136" i="16"/>
  <c r="D135" i="16"/>
  <c r="D134" i="16"/>
  <c r="D133" i="16"/>
  <c r="D132" i="16"/>
  <c r="D131" i="16"/>
  <c r="D130" i="16"/>
  <c r="D129" i="16"/>
  <c r="D128" i="16"/>
  <c r="D127" i="16"/>
  <c r="D126" i="16"/>
  <c r="D125" i="16"/>
  <c r="D124" i="16"/>
  <c r="D123" i="16"/>
  <c r="D122" i="16"/>
  <c r="D121" i="16"/>
  <c r="D120" i="16"/>
  <c r="D119" i="16"/>
  <c r="D118" i="16"/>
  <c r="D117" i="16"/>
  <c r="D116" i="16"/>
  <c r="D115" i="16"/>
  <c r="D114" i="16"/>
  <c r="D113" i="16"/>
  <c r="D112" i="16"/>
  <c r="D111" i="16"/>
  <c r="D110" i="16"/>
  <c r="D109" i="16"/>
  <c r="D108" i="16"/>
  <c r="D107" i="16"/>
  <c r="D106" i="16"/>
  <c r="D105" i="16"/>
  <c r="D104" i="16"/>
  <c r="D103" i="16"/>
  <c r="D102" i="16"/>
  <c r="D101" i="16"/>
  <c r="D100" i="16"/>
  <c r="D99" i="16"/>
  <c r="D98" i="16"/>
  <c r="D97" i="16"/>
  <c r="D96" i="16"/>
  <c r="D95" i="16"/>
  <c r="D94" i="16"/>
  <c r="D93" i="16"/>
  <c r="D92" i="16"/>
  <c r="D91" i="16"/>
  <c r="D90" i="16"/>
  <c r="D89" i="16"/>
  <c r="D88" i="16"/>
  <c r="D87" i="16"/>
  <c r="D86" i="16"/>
  <c r="D85" i="16"/>
  <c r="D84" i="16"/>
  <c r="D83" i="16"/>
  <c r="D82" i="16"/>
  <c r="D81" i="16"/>
  <c r="D80" i="16"/>
  <c r="D79" i="16"/>
  <c r="D78" i="16"/>
  <c r="D77" i="16"/>
  <c r="D76" i="16"/>
  <c r="D75" i="16"/>
  <c r="D74" i="16"/>
  <c r="D73" i="16"/>
  <c r="D72" i="16"/>
  <c r="D71" i="16"/>
  <c r="D70" i="16"/>
  <c r="D69" i="16"/>
  <c r="D68" i="16"/>
  <c r="D67" i="16"/>
  <c r="D66" i="16"/>
  <c r="D65" i="16"/>
  <c r="D64" i="16"/>
  <c r="D63" i="16"/>
  <c r="D62" i="16"/>
  <c r="D61" i="16"/>
  <c r="D60" i="16"/>
  <c r="D59" i="16"/>
  <c r="D58" i="16"/>
  <c r="D57" i="16"/>
  <c r="D56" i="16"/>
  <c r="D55" i="16"/>
  <c r="D54" i="16"/>
  <c r="D53" i="16"/>
  <c r="D52" i="16"/>
  <c r="D51" i="16"/>
  <c r="D50" i="16"/>
  <c r="D49" i="16"/>
  <c r="D48" i="16"/>
  <c r="D47" i="16"/>
  <c r="D46" i="16"/>
  <c r="D45" i="16"/>
  <c r="D44" i="16"/>
  <c r="D43" i="16"/>
  <c r="D42" i="16"/>
  <c r="D41" i="16"/>
  <c r="D40" i="16"/>
  <c r="D39" i="16"/>
  <c r="D38" i="16"/>
  <c r="D37" i="16"/>
  <c r="D36" i="16"/>
  <c r="D35" i="16"/>
  <c r="D34" i="16"/>
  <c r="D33" i="16"/>
  <c r="D32" i="16"/>
  <c r="D31" i="16"/>
  <c r="D30" i="16"/>
  <c r="D29" i="16"/>
  <c r="D28" i="16"/>
  <c r="D27" i="16"/>
  <c r="D26" i="16"/>
  <c r="D25" i="16"/>
  <c r="D24" i="16"/>
  <c r="D23" i="16"/>
  <c r="D22" i="16"/>
  <c r="D21" i="16"/>
  <c r="D20" i="16"/>
  <c r="D19" i="16"/>
  <c r="D18" i="16"/>
  <c r="D17" i="16"/>
  <c r="D16" i="16"/>
  <c r="D15" i="16"/>
  <c r="D14" i="16"/>
  <c r="D13" i="16"/>
  <c r="D12" i="16"/>
  <c r="D11" i="16"/>
  <c r="D10" i="16"/>
  <c r="D9" i="16"/>
  <c r="D8" i="16"/>
  <c r="D7" i="16"/>
  <c r="D6" i="16"/>
  <c r="D5" i="16"/>
  <c r="D4" i="16"/>
  <c r="D14" i="15"/>
  <c r="D13" i="15"/>
  <c r="D12" i="15"/>
  <c r="A12" i="15"/>
  <c r="A13" i="15" s="1"/>
  <c r="A14" i="15" s="1"/>
  <c r="G4" i="15"/>
  <c r="H304" i="14" s="1"/>
  <c r="D4" i="15"/>
  <c r="A4" i="15"/>
  <c r="S306" i="14"/>
  <c r="T306" i="14" s="1"/>
  <c r="R306" i="14"/>
  <c r="N306" i="14"/>
  <c r="I306" i="14"/>
  <c r="H306" i="14"/>
  <c r="U306" i="14" s="1"/>
  <c r="G306" i="14"/>
  <c r="F306" i="14"/>
  <c r="T305" i="14"/>
  <c r="S305" i="14"/>
  <c r="R305" i="14"/>
  <c r="N305" i="14"/>
  <c r="I305" i="14"/>
  <c r="H305" i="14"/>
  <c r="U305" i="14" s="1"/>
  <c r="G305" i="14"/>
  <c r="F305" i="14"/>
  <c r="U304" i="14"/>
  <c r="S304" i="14"/>
  <c r="T304" i="14" s="1"/>
  <c r="R304" i="14"/>
  <c r="N304" i="14"/>
  <c r="I304" i="14"/>
  <c r="J304" i="14" s="1"/>
  <c r="K304" i="14" s="1"/>
  <c r="O304" i="14" s="1"/>
  <c r="G304" i="14"/>
  <c r="F304" i="14"/>
  <c r="S303" i="14"/>
  <c r="T303" i="14" s="1"/>
  <c r="R303" i="14"/>
  <c r="N303" i="14"/>
  <c r="I303" i="14"/>
  <c r="H303" i="14"/>
  <c r="U303" i="14" s="1"/>
  <c r="G303" i="14"/>
  <c r="F303" i="14"/>
  <c r="S302" i="14"/>
  <c r="T302" i="14" s="1"/>
  <c r="R302" i="14"/>
  <c r="N302" i="14"/>
  <c r="I302" i="14"/>
  <c r="H302" i="14"/>
  <c r="U302" i="14" s="1"/>
  <c r="G302" i="14"/>
  <c r="F302" i="14"/>
  <c r="U301" i="14"/>
  <c r="S301" i="14"/>
  <c r="T301" i="14" s="1"/>
  <c r="R301" i="14"/>
  <c r="N301" i="14"/>
  <c r="I301" i="14"/>
  <c r="J301" i="14" s="1"/>
  <c r="K301" i="14" s="1"/>
  <c r="O301" i="14" s="1"/>
  <c r="H301" i="14"/>
  <c r="G301" i="14"/>
  <c r="F301" i="14"/>
  <c r="S300" i="14"/>
  <c r="T300" i="14" s="1"/>
  <c r="R300" i="14"/>
  <c r="N300" i="14"/>
  <c r="I300" i="14"/>
  <c r="G300" i="14"/>
  <c r="F300" i="14"/>
  <c r="S299" i="14"/>
  <c r="T299" i="14" s="1"/>
  <c r="R299" i="14"/>
  <c r="N299" i="14"/>
  <c r="I299" i="14"/>
  <c r="H299" i="14"/>
  <c r="U299" i="14" s="1"/>
  <c r="G299" i="14"/>
  <c r="F299" i="14"/>
  <c r="S298" i="14"/>
  <c r="T298" i="14" s="1"/>
  <c r="R298" i="14"/>
  <c r="N298" i="14"/>
  <c r="I298" i="14"/>
  <c r="H298" i="14"/>
  <c r="U298" i="14" s="1"/>
  <c r="G298" i="14"/>
  <c r="F298" i="14"/>
  <c r="S297" i="14"/>
  <c r="T297" i="14" s="1"/>
  <c r="R297" i="14"/>
  <c r="N297" i="14"/>
  <c r="I297" i="14"/>
  <c r="H297" i="14"/>
  <c r="U297" i="14" s="1"/>
  <c r="G297" i="14"/>
  <c r="F297" i="14"/>
  <c r="S296" i="14"/>
  <c r="T296" i="14" s="1"/>
  <c r="R296" i="14"/>
  <c r="N296" i="14"/>
  <c r="I296" i="14"/>
  <c r="H296" i="14"/>
  <c r="U296" i="14" s="1"/>
  <c r="G296" i="14"/>
  <c r="F296" i="14"/>
  <c r="S295" i="14"/>
  <c r="T295" i="14" s="1"/>
  <c r="R295" i="14"/>
  <c r="N295" i="14"/>
  <c r="I295" i="14"/>
  <c r="H295" i="14"/>
  <c r="U295" i="14" s="1"/>
  <c r="G295" i="14"/>
  <c r="F295" i="14"/>
  <c r="S294" i="14"/>
  <c r="T294" i="14" s="1"/>
  <c r="R294" i="14"/>
  <c r="N294" i="14"/>
  <c r="I294" i="14"/>
  <c r="J294" i="14" s="1"/>
  <c r="H294" i="14"/>
  <c r="U294" i="14" s="1"/>
  <c r="G294" i="14"/>
  <c r="F294" i="14"/>
  <c r="S293" i="14"/>
  <c r="T293" i="14" s="1"/>
  <c r="R293" i="14"/>
  <c r="N293" i="14"/>
  <c r="I293" i="14"/>
  <c r="H293" i="14"/>
  <c r="U293" i="14" s="1"/>
  <c r="G293" i="14"/>
  <c r="F293" i="14"/>
  <c r="S292" i="14"/>
  <c r="T292" i="14" s="1"/>
  <c r="R292" i="14"/>
  <c r="N292" i="14"/>
  <c r="I292" i="14"/>
  <c r="H292" i="14"/>
  <c r="U292" i="14" s="1"/>
  <c r="G292" i="14"/>
  <c r="F292" i="14"/>
  <c r="S291" i="14"/>
  <c r="T291" i="14" s="1"/>
  <c r="R291" i="14"/>
  <c r="N291" i="14"/>
  <c r="I291" i="14"/>
  <c r="J291" i="14" s="1"/>
  <c r="K291" i="14" s="1"/>
  <c r="H291" i="14"/>
  <c r="U291" i="14" s="1"/>
  <c r="G291" i="14"/>
  <c r="F291" i="14"/>
  <c r="S290" i="14"/>
  <c r="T290" i="14" s="1"/>
  <c r="R290" i="14"/>
  <c r="N290" i="14"/>
  <c r="I290" i="14"/>
  <c r="H290" i="14"/>
  <c r="U290" i="14" s="1"/>
  <c r="G290" i="14"/>
  <c r="F290" i="14"/>
  <c r="S289" i="14"/>
  <c r="T289" i="14" s="1"/>
  <c r="R289" i="14"/>
  <c r="N289" i="14"/>
  <c r="I289" i="14"/>
  <c r="H289" i="14"/>
  <c r="U289" i="14" s="1"/>
  <c r="G289" i="14"/>
  <c r="F289" i="14"/>
  <c r="U288" i="14"/>
  <c r="S288" i="14"/>
  <c r="T288" i="14" s="1"/>
  <c r="R288" i="14"/>
  <c r="N288" i="14"/>
  <c r="I288" i="14"/>
  <c r="J288" i="14" s="1"/>
  <c r="K288" i="14" s="1"/>
  <c r="O288" i="14" s="1"/>
  <c r="H288" i="14"/>
  <c r="G288" i="14"/>
  <c r="F288" i="14"/>
  <c r="S287" i="14"/>
  <c r="T287" i="14" s="1"/>
  <c r="R287" i="14"/>
  <c r="N287" i="14"/>
  <c r="I287" i="14"/>
  <c r="H287" i="14"/>
  <c r="U287" i="14" s="1"/>
  <c r="G287" i="14"/>
  <c r="F287" i="14"/>
  <c r="S286" i="14"/>
  <c r="T286" i="14" s="1"/>
  <c r="R286" i="14"/>
  <c r="N286" i="14"/>
  <c r="I286" i="14"/>
  <c r="H286" i="14"/>
  <c r="U286" i="14" s="1"/>
  <c r="G286" i="14"/>
  <c r="F286" i="14"/>
  <c r="S285" i="14"/>
  <c r="T285" i="14" s="1"/>
  <c r="R285" i="14"/>
  <c r="N285" i="14"/>
  <c r="I285" i="14"/>
  <c r="H285" i="14"/>
  <c r="U285" i="14" s="1"/>
  <c r="G285" i="14"/>
  <c r="F285" i="14"/>
  <c r="U284" i="14"/>
  <c r="S284" i="14"/>
  <c r="T284" i="14" s="1"/>
  <c r="R284" i="14"/>
  <c r="N284" i="14"/>
  <c r="I284" i="14"/>
  <c r="J284" i="14" s="1"/>
  <c r="K284" i="14" s="1"/>
  <c r="H284" i="14"/>
  <c r="G284" i="14"/>
  <c r="F284" i="14"/>
  <c r="S283" i="14"/>
  <c r="T283" i="14" s="1"/>
  <c r="R283" i="14"/>
  <c r="N283" i="14"/>
  <c r="I283" i="14"/>
  <c r="J283" i="14" s="1"/>
  <c r="K283" i="14" s="1"/>
  <c r="O283" i="14" s="1"/>
  <c r="H283" i="14"/>
  <c r="U283" i="14" s="1"/>
  <c r="G283" i="14"/>
  <c r="F283" i="14"/>
  <c r="S282" i="14"/>
  <c r="T282" i="14" s="1"/>
  <c r="R282" i="14"/>
  <c r="N282" i="14"/>
  <c r="I282" i="14"/>
  <c r="H282" i="14"/>
  <c r="U282" i="14" s="1"/>
  <c r="G282" i="14"/>
  <c r="F282" i="14"/>
  <c r="S281" i="14"/>
  <c r="T281" i="14" s="1"/>
  <c r="R281" i="14"/>
  <c r="N281" i="14"/>
  <c r="I281" i="14"/>
  <c r="H281" i="14"/>
  <c r="U281" i="14" s="1"/>
  <c r="G281" i="14"/>
  <c r="F281" i="14"/>
  <c r="S280" i="14"/>
  <c r="T280" i="14" s="1"/>
  <c r="R280" i="14"/>
  <c r="N280" i="14"/>
  <c r="I280" i="14"/>
  <c r="H280" i="14"/>
  <c r="U280" i="14" s="1"/>
  <c r="G280" i="14"/>
  <c r="F280" i="14"/>
  <c r="S279" i="14"/>
  <c r="T279" i="14" s="1"/>
  <c r="R279" i="14"/>
  <c r="N279" i="14"/>
  <c r="I279" i="14"/>
  <c r="J279" i="14" s="1"/>
  <c r="K279" i="14" s="1"/>
  <c r="O279" i="14" s="1"/>
  <c r="H279" i="14"/>
  <c r="U279" i="14" s="1"/>
  <c r="G279" i="14"/>
  <c r="F279" i="14"/>
  <c r="S278" i="14"/>
  <c r="T278" i="14" s="1"/>
  <c r="R278" i="14"/>
  <c r="N278" i="14"/>
  <c r="I278" i="14"/>
  <c r="H278" i="14"/>
  <c r="U278" i="14" s="1"/>
  <c r="G278" i="14"/>
  <c r="F278" i="14"/>
  <c r="S277" i="14"/>
  <c r="T277" i="14" s="1"/>
  <c r="R277" i="14"/>
  <c r="N277" i="14"/>
  <c r="I277" i="14"/>
  <c r="H277" i="14"/>
  <c r="U277" i="14" s="1"/>
  <c r="G277" i="14"/>
  <c r="F277" i="14"/>
  <c r="S276" i="14"/>
  <c r="T276" i="14" s="1"/>
  <c r="R276" i="14"/>
  <c r="N276" i="14"/>
  <c r="I276" i="14"/>
  <c r="J276" i="14" s="1"/>
  <c r="K276" i="14" s="1"/>
  <c r="H276" i="14"/>
  <c r="U276" i="14" s="1"/>
  <c r="G276" i="14"/>
  <c r="F276" i="14"/>
  <c r="S275" i="14"/>
  <c r="T275" i="14" s="1"/>
  <c r="R275" i="14"/>
  <c r="N275" i="14"/>
  <c r="I275" i="14"/>
  <c r="J275" i="14" s="1"/>
  <c r="K275" i="14" s="1"/>
  <c r="O275" i="14" s="1"/>
  <c r="H275" i="14"/>
  <c r="U275" i="14" s="1"/>
  <c r="G275" i="14"/>
  <c r="F275" i="14"/>
  <c r="U274" i="14"/>
  <c r="S274" i="14"/>
  <c r="T274" i="14" s="1"/>
  <c r="R274" i="14"/>
  <c r="N274" i="14"/>
  <c r="I274" i="14"/>
  <c r="H274" i="14"/>
  <c r="G274" i="14"/>
  <c r="F274" i="14"/>
  <c r="S273" i="14"/>
  <c r="T273" i="14" s="1"/>
  <c r="R273" i="14"/>
  <c r="N273" i="14"/>
  <c r="I273" i="14"/>
  <c r="H273" i="14"/>
  <c r="U273" i="14" s="1"/>
  <c r="G273" i="14"/>
  <c r="F273" i="14"/>
  <c r="S272" i="14"/>
  <c r="T272" i="14" s="1"/>
  <c r="R272" i="14"/>
  <c r="N272" i="14"/>
  <c r="I272" i="14"/>
  <c r="H272" i="14"/>
  <c r="U272" i="14" s="1"/>
  <c r="G272" i="14"/>
  <c r="F272" i="14"/>
  <c r="S271" i="14"/>
  <c r="T271" i="14" s="1"/>
  <c r="R271" i="14"/>
  <c r="N271" i="14"/>
  <c r="I271" i="14"/>
  <c r="H271" i="14"/>
  <c r="U271" i="14" s="1"/>
  <c r="G271" i="14"/>
  <c r="F271" i="14"/>
  <c r="S270" i="14"/>
  <c r="T270" i="14" s="1"/>
  <c r="R270" i="14"/>
  <c r="N270" i="14"/>
  <c r="I270" i="14"/>
  <c r="H270" i="14"/>
  <c r="U270" i="14" s="1"/>
  <c r="G270" i="14"/>
  <c r="F270" i="14"/>
  <c r="S269" i="14"/>
  <c r="T269" i="14" s="1"/>
  <c r="R269" i="14"/>
  <c r="N269" i="14"/>
  <c r="I269" i="14"/>
  <c r="H269" i="14"/>
  <c r="U269" i="14" s="1"/>
  <c r="G269" i="14"/>
  <c r="F269" i="14"/>
  <c r="U268" i="14"/>
  <c r="S268" i="14"/>
  <c r="T268" i="14" s="1"/>
  <c r="R268" i="14"/>
  <c r="N268" i="14"/>
  <c r="I268" i="14"/>
  <c r="J268" i="14" s="1"/>
  <c r="K268" i="14" s="1"/>
  <c r="O268" i="14" s="1"/>
  <c r="H268" i="14"/>
  <c r="G268" i="14"/>
  <c r="F268" i="14"/>
  <c r="S267" i="14"/>
  <c r="T267" i="14" s="1"/>
  <c r="R267" i="14"/>
  <c r="N267" i="14"/>
  <c r="I267" i="14"/>
  <c r="H267" i="14"/>
  <c r="J267" i="14" s="1"/>
  <c r="K267" i="14" s="1"/>
  <c r="O267" i="14" s="1"/>
  <c r="G267" i="14"/>
  <c r="F267" i="14"/>
  <c r="S266" i="14"/>
  <c r="T266" i="14" s="1"/>
  <c r="R266" i="14"/>
  <c r="N266" i="14"/>
  <c r="I266" i="14"/>
  <c r="H266" i="14"/>
  <c r="U266" i="14" s="1"/>
  <c r="G266" i="14"/>
  <c r="F266" i="14"/>
  <c r="S265" i="14"/>
  <c r="T265" i="14" s="1"/>
  <c r="R265" i="14"/>
  <c r="N265" i="14"/>
  <c r="I265" i="14"/>
  <c r="H265" i="14"/>
  <c r="U265" i="14" s="1"/>
  <c r="G265" i="14"/>
  <c r="F265" i="14"/>
  <c r="U264" i="14"/>
  <c r="S264" i="14"/>
  <c r="T264" i="14" s="1"/>
  <c r="R264" i="14"/>
  <c r="N264" i="14"/>
  <c r="I264" i="14"/>
  <c r="J264" i="14" s="1"/>
  <c r="K264" i="14" s="1"/>
  <c r="H264" i="14"/>
  <c r="G264" i="14"/>
  <c r="F264" i="14"/>
  <c r="S263" i="14"/>
  <c r="T263" i="14" s="1"/>
  <c r="R263" i="14"/>
  <c r="N263" i="14"/>
  <c r="I263" i="14"/>
  <c r="H263" i="14"/>
  <c r="U263" i="14" s="1"/>
  <c r="G263" i="14"/>
  <c r="F263" i="14"/>
  <c r="S262" i="14"/>
  <c r="T262" i="14" s="1"/>
  <c r="R262" i="14"/>
  <c r="N262" i="14"/>
  <c r="I262" i="14"/>
  <c r="H262" i="14"/>
  <c r="U262" i="14" s="1"/>
  <c r="G262" i="14"/>
  <c r="F262" i="14"/>
  <c r="S261" i="14"/>
  <c r="T261" i="14" s="1"/>
  <c r="R261" i="14"/>
  <c r="N261" i="14"/>
  <c r="I261" i="14"/>
  <c r="H261" i="14"/>
  <c r="U261" i="14" s="1"/>
  <c r="G261" i="14"/>
  <c r="F261" i="14"/>
  <c r="S260" i="14"/>
  <c r="T260" i="14" s="1"/>
  <c r="R260" i="14"/>
  <c r="N260" i="14"/>
  <c r="I260" i="14"/>
  <c r="H260" i="14"/>
  <c r="U260" i="14" s="1"/>
  <c r="G260" i="14"/>
  <c r="F260" i="14"/>
  <c r="U259" i="14"/>
  <c r="S259" i="14"/>
  <c r="T259" i="14" s="1"/>
  <c r="R259" i="14"/>
  <c r="N259" i="14"/>
  <c r="I259" i="14"/>
  <c r="J259" i="14" s="1"/>
  <c r="K259" i="14" s="1"/>
  <c r="O259" i="14" s="1"/>
  <c r="H259" i="14"/>
  <c r="G259" i="14"/>
  <c r="F259" i="14"/>
  <c r="S258" i="14"/>
  <c r="T258" i="14" s="1"/>
  <c r="R258" i="14"/>
  <c r="N258" i="14"/>
  <c r="I258" i="14"/>
  <c r="H258" i="14"/>
  <c r="U258" i="14" s="1"/>
  <c r="G258" i="14"/>
  <c r="F258" i="14"/>
  <c r="S257" i="14"/>
  <c r="T257" i="14" s="1"/>
  <c r="R257" i="14"/>
  <c r="N257" i="14"/>
  <c r="I257" i="14"/>
  <c r="H257" i="14"/>
  <c r="U257" i="14" s="1"/>
  <c r="G257" i="14"/>
  <c r="F257" i="14"/>
  <c r="U256" i="14"/>
  <c r="S256" i="14"/>
  <c r="T256" i="14" s="1"/>
  <c r="R256" i="14"/>
  <c r="N256" i="14"/>
  <c r="I256" i="14"/>
  <c r="J256" i="14" s="1"/>
  <c r="K256" i="14" s="1"/>
  <c r="H256" i="14"/>
  <c r="G256" i="14"/>
  <c r="F256" i="14"/>
  <c r="U255" i="14"/>
  <c r="T255" i="14"/>
  <c r="S255" i="14"/>
  <c r="R255" i="14"/>
  <c r="N255" i="14"/>
  <c r="I255" i="14"/>
  <c r="H255" i="14"/>
  <c r="G255" i="14"/>
  <c r="F255" i="14"/>
  <c r="S254" i="14"/>
  <c r="T254" i="14" s="1"/>
  <c r="R254" i="14"/>
  <c r="N254" i="14"/>
  <c r="I254" i="14"/>
  <c r="H254" i="14"/>
  <c r="U254" i="14" s="1"/>
  <c r="G254" i="14"/>
  <c r="F254" i="14"/>
  <c r="S253" i="14"/>
  <c r="T253" i="14" s="1"/>
  <c r="R253" i="14"/>
  <c r="N253" i="14"/>
  <c r="I253" i="14"/>
  <c r="H253" i="14"/>
  <c r="U253" i="14" s="1"/>
  <c r="G253" i="14"/>
  <c r="F253" i="14"/>
  <c r="S252" i="14"/>
  <c r="T252" i="14" s="1"/>
  <c r="R252" i="14"/>
  <c r="N252" i="14"/>
  <c r="I252" i="14"/>
  <c r="H252" i="14"/>
  <c r="U252" i="14" s="1"/>
  <c r="G252" i="14"/>
  <c r="F252" i="14"/>
  <c r="T251" i="14"/>
  <c r="S251" i="14"/>
  <c r="R251" i="14"/>
  <c r="N251" i="14"/>
  <c r="I251" i="14"/>
  <c r="J251" i="14" s="1"/>
  <c r="K251" i="14" s="1"/>
  <c r="O251" i="14" s="1"/>
  <c r="H251" i="14"/>
  <c r="U251" i="14" s="1"/>
  <c r="G251" i="14"/>
  <c r="F251" i="14"/>
  <c r="S250" i="14"/>
  <c r="T250" i="14" s="1"/>
  <c r="R250" i="14"/>
  <c r="N250" i="14"/>
  <c r="I250" i="14"/>
  <c r="H250" i="14"/>
  <c r="U250" i="14" s="1"/>
  <c r="G250" i="14"/>
  <c r="F250" i="14"/>
  <c r="S249" i="14"/>
  <c r="T249" i="14" s="1"/>
  <c r="R249" i="14"/>
  <c r="N249" i="14"/>
  <c r="I249" i="14"/>
  <c r="H249" i="14"/>
  <c r="U249" i="14" s="1"/>
  <c r="G249" i="14"/>
  <c r="F249" i="14"/>
  <c r="S248" i="14"/>
  <c r="T248" i="14" s="1"/>
  <c r="R248" i="14"/>
  <c r="N248" i="14"/>
  <c r="I248" i="14"/>
  <c r="H248" i="14"/>
  <c r="U248" i="14" s="1"/>
  <c r="G248" i="14"/>
  <c r="F248" i="14"/>
  <c r="S247" i="14"/>
  <c r="T247" i="14" s="1"/>
  <c r="R247" i="14"/>
  <c r="N247" i="14"/>
  <c r="I247" i="14"/>
  <c r="H247" i="14"/>
  <c r="U247" i="14" s="1"/>
  <c r="G247" i="14"/>
  <c r="F247" i="14"/>
  <c r="S246" i="14"/>
  <c r="T246" i="14" s="1"/>
  <c r="R246" i="14"/>
  <c r="N246" i="14"/>
  <c r="I246" i="14"/>
  <c r="H246" i="14"/>
  <c r="U246" i="14" s="1"/>
  <c r="G246" i="14"/>
  <c r="F246" i="14"/>
  <c r="S245" i="14"/>
  <c r="T245" i="14" s="1"/>
  <c r="R245" i="14"/>
  <c r="N245" i="14"/>
  <c r="I245" i="14"/>
  <c r="H245" i="14"/>
  <c r="U245" i="14" s="1"/>
  <c r="G245" i="14"/>
  <c r="F245" i="14"/>
  <c r="U244" i="14"/>
  <c r="S244" i="14"/>
  <c r="T244" i="14" s="1"/>
  <c r="R244" i="14"/>
  <c r="N244" i="14"/>
  <c r="I244" i="14"/>
  <c r="J244" i="14" s="1"/>
  <c r="K244" i="14" s="1"/>
  <c r="H244" i="14"/>
  <c r="G244" i="14"/>
  <c r="F244" i="14"/>
  <c r="T243" i="14"/>
  <c r="S243" i="14"/>
  <c r="R243" i="14"/>
  <c r="N243" i="14"/>
  <c r="I243" i="14"/>
  <c r="H243" i="14"/>
  <c r="U243" i="14" s="1"/>
  <c r="G243" i="14"/>
  <c r="F243" i="14"/>
  <c r="S242" i="14"/>
  <c r="T242" i="14" s="1"/>
  <c r="R242" i="14"/>
  <c r="N242" i="14"/>
  <c r="I242" i="14"/>
  <c r="H242" i="14"/>
  <c r="U242" i="14" s="1"/>
  <c r="G242" i="14"/>
  <c r="F242" i="14"/>
  <c r="S241" i="14"/>
  <c r="T241" i="14" s="1"/>
  <c r="R241" i="14"/>
  <c r="N241" i="14"/>
  <c r="I241" i="14"/>
  <c r="H241" i="14"/>
  <c r="U241" i="14" s="1"/>
  <c r="G241" i="14"/>
  <c r="F241" i="14"/>
  <c r="U240" i="14"/>
  <c r="S240" i="14"/>
  <c r="T240" i="14" s="1"/>
  <c r="R240" i="14"/>
  <c r="N240" i="14"/>
  <c r="I240" i="14"/>
  <c r="J240" i="14" s="1"/>
  <c r="K240" i="14" s="1"/>
  <c r="H240" i="14"/>
  <c r="G240" i="14"/>
  <c r="F240" i="14"/>
  <c r="U239" i="14"/>
  <c r="S239" i="14"/>
  <c r="T239" i="14" s="1"/>
  <c r="R239" i="14"/>
  <c r="N239" i="14"/>
  <c r="I239" i="14"/>
  <c r="J239" i="14" s="1"/>
  <c r="K239" i="14" s="1"/>
  <c r="H239" i="14"/>
  <c r="G239" i="14"/>
  <c r="F239" i="14"/>
  <c r="S238" i="14"/>
  <c r="T238" i="14" s="1"/>
  <c r="R238" i="14"/>
  <c r="N238" i="14"/>
  <c r="I238" i="14"/>
  <c r="H238" i="14"/>
  <c r="U238" i="14" s="1"/>
  <c r="G238" i="14"/>
  <c r="F238" i="14"/>
  <c r="S237" i="14"/>
  <c r="T237" i="14" s="1"/>
  <c r="R237" i="14"/>
  <c r="N237" i="14"/>
  <c r="I237" i="14"/>
  <c r="H237" i="14"/>
  <c r="U237" i="14" s="1"/>
  <c r="G237" i="14"/>
  <c r="F237" i="14"/>
  <c r="U236" i="14"/>
  <c r="T236" i="14"/>
  <c r="S236" i="14"/>
  <c r="R236" i="14"/>
  <c r="N236" i="14"/>
  <c r="I236" i="14"/>
  <c r="H236" i="14"/>
  <c r="G236" i="14"/>
  <c r="F236" i="14"/>
  <c r="S235" i="14"/>
  <c r="T235" i="14" s="1"/>
  <c r="R235" i="14"/>
  <c r="N235" i="14"/>
  <c r="I235" i="14"/>
  <c r="H235" i="14"/>
  <c r="U235" i="14" s="1"/>
  <c r="G235" i="14"/>
  <c r="F235" i="14"/>
  <c r="S234" i="14"/>
  <c r="T234" i="14" s="1"/>
  <c r="R234" i="14"/>
  <c r="N234" i="14"/>
  <c r="I234" i="14"/>
  <c r="H234" i="14"/>
  <c r="U234" i="14" s="1"/>
  <c r="G234" i="14"/>
  <c r="F234" i="14"/>
  <c r="S233" i="14"/>
  <c r="T233" i="14" s="1"/>
  <c r="R233" i="14"/>
  <c r="N233" i="14"/>
  <c r="I233" i="14"/>
  <c r="H233" i="14"/>
  <c r="U233" i="14" s="1"/>
  <c r="G233" i="14"/>
  <c r="F233" i="14"/>
  <c r="S232" i="14"/>
  <c r="T232" i="14" s="1"/>
  <c r="R232" i="14"/>
  <c r="N232" i="14"/>
  <c r="I232" i="14"/>
  <c r="H232" i="14"/>
  <c r="G232" i="14"/>
  <c r="F232" i="14"/>
  <c r="S231" i="14"/>
  <c r="T231" i="14" s="1"/>
  <c r="R231" i="14"/>
  <c r="N231" i="14"/>
  <c r="I231" i="14"/>
  <c r="H231" i="14"/>
  <c r="U231" i="14" s="1"/>
  <c r="G231" i="14"/>
  <c r="F231" i="14"/>
  <c r="S230" i="14"/>
  <c r="T230" i="14" s="1"/>
  <c r="R230" i="14"/>
  <c r="N230" i="14"/>
  <c r="I230" i="14"/>
  <c r="H230" i="14"/>
  <c r="U230" i="14" s="1"/>
  <c r="G230" i="14"/>
  <c r="F230" i="14"/>
  <c r="S229" i="14"/>
  <c r="T229" i="14" s="1"/>
  <c r="R229" i="14"/>
  <c r="N229" i="14"/>
  <c r="I229" i="14"/>
  <c r="H229" i="14"/>
  <c r="U229" i="14" s="1"/>
  <c r="G229" i="14"/>
  <c r="F229" i="14"/>
  <c r="S228" i="14"/>
  <c r="T228" i="14" s="1"/>
  <c r="R228" i="14"/>
  <c r="N228" i="14"/>
  <c r="I228" i="14"/>
  <c r="H228" i="14"/>
  <c r="U228" i="14" s="1"/>
  <c r="G228" i="14"/>
  <c r="F228" i="14"/>
  <c r="S227" i="14"/>
  <c r="T227" i="14" s="1"/>
  <c r="R227" i="14"/>
  <c r="N227" i="14"/>
  <c r="I227" i="14"/>
  <c r="H227" i="14"/>
  <c r="U227" i="14" s="1"/>
  <c r="G227" i="14"/>
  <c r="F227" i="14"/>
  <c r="S226" i="14"/>
  <c r="T226" i="14" s="1"/>
  <c r="R226" i="14"/>
  <c r="N226" i="14"/>
  <c r="I226" i="14"/>
  <c r="H226" i="14"/>
  <c r="U226" i="14" s="1"/>
  <c r="G226" i="14"/>
  <c r="F226" i="14"/>
  <c r="S225" i="14"/>
  <c r="T225" i="14" s="1"/>
  <c r="R225" i="14"/>
  <c r="N225" i="14"/>
  <c r="I225" i="14"/>
  <c r="H225" i="14"/>
  <c r="U225" i="14" s="1"/>
  <c r="G225" i="14"/>
  <c r="F225" i="14"/>
  <c r="U224" i="14"/>
  <c r="S224" i="14"/>
  <c r="T224" i="14" s="1"/>
  <c r="R224" i="14"/>
  <c r="N224" i="14"/>
  <c r="I224" i="14"/>
  <c r="J224" i="14" s="1"/>
  <c r="K224" i="14" s="1"/>
  <c r="O224" i="14" s="1"/>
  <c r="Q224" i="14" s="1"/>
  <c r="H224" i="14"/>
  <c r="G224" i="14"/>
  <c r="F224" i="14"/>
  <c r="S223" i="14"/>
  <c r="T223" i="14" s="1"/>
  <c r="R223" i="14"/>
  <c r="N223" i="14"/>
  <c r="I223" i="14"/>
  <c r="H223" i="14"/>
  <c r="U223" i="14" s="1"/>
  <c r="G223" i="14"/>
  <c r="F223" i="14"/>
  <c r="S222" i="14"/>
  <c r="T222" i="14" s="1"/>
  <c r="R222" i="14"/>
  <c r="N222" i="14"/>
  <c r="I222" i="14"/>
  <c r="H222" i="14"/>
  <c r="U222" i="14" s="1"/>
  <c r="G222" i="14"/>
  <c r="F222" i="14"/>
  <c r="S221" i="14"/>
  <c r="T221" i="14" s="1"/>
  <c r="R221" i="14"/>
  <c r="N221" i="14"/>
  <c r="I221" i="14"/>
  <c r="H221" i="14"/>
  <c r="U221" i="14" s="1"/>
  <c r="G221" i="14"/>
  <c r="F221" i="14"/>
  <c r="S220" i="14"/>
  <c r="T220" i="14" s="1"/>
  <c r="R220" i="14"/>
  <c r="N220" i="14"/>
  <c r="I220" i="14"/>
  <c r="H220" i="14"/>
  <c r="U220" i="14" s="1"/>
  <c r="G220" i="14"/>
  <c r="F220" i="14"/>
  <c r="S219" i="14"/>
  <c r="T219" i="14" s="1"/>
  <c r="R219" i="14"/>
  <c r="N219" i="14"/>
  <c r="I219" i="14"/>
  <c r="H219" i="14"/>
  <c r="U219" i="14" s="1"/>
  <c r="G219" i="14"/>
  <c r="F219" i="14"/>
  <c r="S218" i="14"/>
  <c r="T218" i="14" s="1"/>
  <c r="R218" i="14"/>
  <c r="N218" i="14"/>
  <c r="I218" i="14"/>
  <c r="H218" i="14"/>
  <c r="U218" i="14" s="1"/>
  <c r="G218" i="14"/>
  <c r="F218" i="14"/>
  <c r="S217" i="14"/>
  <c r="T217" i="14" s="1"/>
  <c r="R217" i="14"/>
  <c r="N217" i="14"/>
  <c r="I217" i="14"/>
  <c r="H217" i="14"/>
  <c r="U217" i="14" s="1"/>
  <c r="G217" i="14"/>
  <c r="F217" i="14"/>
  <c r="S216" i="14"/>
  <c r="T216" i="14" s="1"/>
  <c r="R216" i="14"/>
  <c r="N216" i="14"/>
  <c r="I216" i="14"/>
  <c r="H216" i="14"/>
  <c r="U216" i="14" s="1"/>
  <c r="G216" i="14"/>
  <c r="F216" i="14"/>
  <c r="S215" i="14"/>
  <c r="T215" i="14" s="1"/>
  <c r="R215" i="14"/>
  <c r="N215" i="14"/>
  <c r="I215" i="14"/>
  <c r="H215" i="14"/>
  <c r="U215" i="14" s="1"/>
  <c r="G215" i="14"/>
  <c r="F215" i="14"/>
  <c r="U214" i="14"/>
  <c r="S214" i="14"/>
  <c r="T214" i="14" s="1"/>
  <c r="R214" i="14"/>
  <c r="N214" i="14"/>
  <c r="I214" i="14"/>
  <c r="H214" i="14"/>
  <c r="G214" i="14"/>
  <c r="F214" i="14"/>
  <c r="S213" i="14"/>
  <c r="T213" i="14" s="1"/>
  <c r="R213" i="14"/>
  <c r="N213" i="14"/>
  <c r="I213" i="14"/>
  <c r="H213" i="14"/>
  <c r="U213" i="14" s="1"/>
  <c r="G213" i="14"/>
  <c r="F213" i="14"/>
  <c r="S212" i="14"/>
  <c r="T212" i="14" s="1"/>
  <c r="R212" i="14"/>
  <c r="N212" i="14"/>
  <c r="I212" i="14"/>
  <c r="H212" i="14"/>
  <c r="U212" i="14" s="1"/>
  <c r="G212" i="14"/>
  <c r="F212" i="14"/>
  <c r="S211" i="14"/>
  <c r="T211" i="14" s="1"/>
  <c r="R211" i="14"/>
  <c r="N211" i="14"/>
  <c r="I211" i="14"/>
  <c r="H211" i="14"/>
  <c r="U211" i="14" s="1"/>
  <c r="G211" i="14"/>
  <c r="F211" i="14"/>
  <c r="S210" i="14"/>
  <c r="T210" i="14" s="1"/>
  <c r="R210" i="14"/>
  <c r="N210" i="14"/>
  <c r="I210" i="14"/>
  <c r="H210" i="14"/>
  <c r="U210" i="14" s="1"/>
  <c r="G210" i="14"/>
  <c r="F210" i="14"/>
  <c r="S209" i="14"/>
  <c r="T209" i="14" s="1"/>
  <c r="R209" i="14"/>
  <c r="N209" i="14"/>
  <c r="I209" i="14"/>
  <c r="H209" i="14"/>
  <c r="U209" i="14" s="1"/>
  <c r="G209" i="14"/>
  <c r="F209" i="14"/>
  <c r="S208" i="14"/>
  <c r="T208" i="14" s="1"/>
  <c r="R208" i="14"/>
  <c r="N208" i="14"/>
  <c r="I208" i="14"/>
  <c r="H208" i="14"/>
  <c r="U208" i="14" s="1"/>
  <c r="G208" i="14"/>
  <c r="F208" i="14"/>
  <c r="S207" i="14"/>
  <c r="T207" i="14" s="1"/>
  <c r="R207" i="14"/>
  <c r="N207" i="14"/>
  <c r="I207" i="14"/>
  <c r="H207" i="14"/>
  <c r="U207" i="14" s="1"/>
  <c r="G207" i="14"/>
  <c r="F207" i="14"/>
  <c r="U206" i="14"/>
  <c r="S206" i="14"/>
  <c r="T206" i="14" s="1"/>
  <c r="R206" i="14"/>
  <c r="N206" i="14"/>
  <c r="I206" i="14"/>
  <c r="H206" i="14"/>
  <c r="G206" i="14"/>
  <c r="F206" i="14"/>
  <c r="S205" i="14"/>
  <c r="T205" i="14" s="1"/>
  <c r="R205" i="14"/>
  <c r="N205" i="14"/>
  <c r="I205" i="14"/>
  <c r="H205" i="14"/>
  <c r="U205" i="14" s="1"/>
  <c r="G205" i="14"/>
  <c r="F205" i="14"/>
  <c r="S204" i="14"/>
  <c r="T204" i="14" s="1"/>
  <c r="R204" i="14"/>
  <c r="N204" i="14"/>
  <c r="I204" i="14"/>
  <c r="H204" i="14"/>
  <c r="U204" i="14" s="1"/>
  <c r="G204" i="14"/>
  <c r="F204" i="14"/>
  <c r="S203" i="14"/>
  <c r="T203" i="14" s="1"/>
  <c r="R203" i="14"/>
  <c r="N203" i="14"/>
  <c r="I203" i="14"/>
  <c r="H203" i="14"/>
  <c r="U203" i="14" s="1"/>
  <c r="G203" i="14"/>
  <c r="F203" i="14"/>
  <c r="U202" i="14"/>
  <c r="S202" i="14"/>
  <c r="T202" i="14" s="1"/>
  <c r="R202" i="14"/>
  <c r="N202" i="14"/>
  <c r="I202" i="14"/>
  <c r="H202" i="14"/>
  <c r="G202" i="14"/>
  <c r="F202" i="14"/>
  <c r="S201" i="14"/>
  <c r="T201" i="14" s="1"/>
  <c r="R201" i="14"/>
  <c r="N201" i="14"/>
  <c r="I201" i="14"/>
  <c r="H201" i="14"/>
  <c r="U201" i="14" s="1"/>
  <c r="G201" i="14"/>
  <c r="F201" i="14"/>
  <c r="S200" i="14"/>
  <c r="T200" i="14" s="1"/>
  <c r="R200" i="14"/>
  <c r="N200" i="14"/>
  <c r="I200" i="14"/>
  <c r="H200" i="14"/>
  <c r="U200" i="14" s="1"/>
  <c r="G200" i="14"/>
  <c r="F200" i="14"/>
  <c r="S199" i="14"/>
  <c r="T199" i="14" s="1"/>
  <c r="R199" i="14"/>
  <c r="N199" i="14"/>
  <c r="I199" i="14"/>
  <c r="H199" i="14"/>
  <c r="U199" i="14" s="1"/>
  <c r="G199" i="14"/>
  <c r="F199" i="14"/>
  <c r="S198" i="14"/>
  <c r="T198" i="14" s="1"/>
  <c r="R198" i="14"/>
  <c r="N198" i="14"/>
  <c r="I198" i="14"/>
  <c r="H198" i="14"/>
  <c r="U198" i="14" s="1"/>
  <c r="G198" i="14"/>
  <c r="F198" i="14"/>
  <c r="S197" i="14"/>
  <c r="T197" i="14" s="1"/>
  <c r="R197" i="14"/>
  <c r="N197" i="14"/>
  <c r="I197" i="14"/>
  <c r="H197" i="14"/>
  <c r="U197" i="14" s="1"/>
  <c r="G197" i="14"/>
  <c r="F197" i="14"/>
  <c r="S196" i="14"/>
  <c r="T196" i="14" s="1"/>
  <c r="R196" i="14"/>
  <c r="N196" i="14"/>
  <c r="I196" i="14"/>
  <c r="H196" i="14"/>
  <c r="U196" i="14" s="1"/>
  <c r="G196" i="14"/>
  <c r="F196" i="14"/>
  <c r="S195" i="14"/>
  <c r="T195" i="14" s="1"/>
  <c r="R195" i="14"/>
  <c r="N195" i="14"/>
  <c r="I195" i="14"/>
  <c r="H195" i="14"/>
  <c r="U195" i="14" s="1"/>
  <c r="G195" i="14"/>
  <c r="F195" i="14"/>
  <c r="S194" i="14"/>
  <c r="T194" i="14" s="1"/>
  <c r="R194" i="14"/>
  <c r="N194" i="14"/>
  <c r="I194" i="14"/>
  <c r="H194" i="14"/>
  <c r="U194" i="14" s="1"/>
  <c r="G194" i="14"/>
  <c r="F194" i="14"/>
  <c r="S193" i="14"/>
  <c r="T193" i="14" s="1"/>
  <c r="R193" i="14"/>
  <c r="N193" i="14"/>
  <c r="I193" i="14"/>
  <c r="H193" i="14"/>
  <c r="U193" i="14" s="1"/>
  <c r="G193" i="14"/>
  <c r="F193" i="14"/>
  <c r="S192" i="14"/>
  <c r="T192" i="14" s="1"/>
  <c r="R192" i="14"/>
  <c r="N192" i="14"/>
  <c r="I192" i="14"/>
  <c r="H192" i="14"/>
  <c r="U192" i="14" s="1"/>
  <c r="G192" i="14"/>
  <c r="F192" i="14"/>
  <c r="S191" i="14"/>
  <c r="T191" i="14" s="1"/>
  <c r="R191" i="14"/>
  <c r="N191" i="14"/>
  <c r="I191" i="14"/>
  <c r="H191" i="14"/>
  <c r="U191" i="14" s="1"/>
  <c r="G191" i="14"/>
  <c r="F191" i="14"/>
  <c r="U190" i="14"/>
  <c r="S190" i="14"/>
  <c r="T190" i="14" s="1"/>
  <c r="R190" i="14"/>
  <c r="N190" i="14"/>
  <c r="I190" i="14"/>
  <c r="H190" i="14"/>
  <c r="G190" i="14"/>
  <c r="F190" i="14"/>
  <c r="S189" i="14"/>
  <c r="T189" i="14" s="1"/>
  <c r="R189" i="14"/>
  <c r="N189" i="14"/>
  <c r="I189" i="14"/>
  <c r="H189" i="14"/>
  <c r="U189" i="14" s="1"/>
  <c r="G189" i="14"/>
  <c r="F189" i="14"/>
  <c r="S188" i="14"/>
  <c r="T188" i="14" s="1"/>
  <c r="R188" i="14"/>
  <c r="N188" i="14"/>
  <c r="I188" i="14"/>
  <c r="H188" i="14"/>
  <c r="U188" i="14" s="1"/>
  <c r="G188" i="14"/>
  <c r="F188" i="14"/>
  <c r="S187" i="14"/>
  <c r="T187" i="14" s="1"/>
  <c r="R187" i="14"/>
  <c r="N187" i="14"/>
  <c r="I187" i="14"/>
  <c r="H187" i="14"/>
  <c r="U187" i="14" s="1"/>
  <c r="G187" i="14"/>
  <c r="F187" i="14"/>
  <c r="S186" i="14"/>
  <c r="T186" i="14" s="1"/>
  <c r="R186" i="14"/>
  <c r="N186" i="14"/>
  <c r="I186" i="14"/>
  <c r="H186" i="14"/>
  <c r="U186" i="14" s="1"/>
  <c r="G186" i="14"/>
  <c r="F186" i="14"/>
  <c r="S185" i="14"/>
  <c r="T185" i="14" s="1"/>
  <c r="R185" i="14"/>
  <c r="N185" i="14"/>
  <c r="I185" i="14"/>
  <c r="H185" i="14"/>
  <c r="U185" i="14" s="1"/>
  <c r="G185" i="14"/>
  <c r="F185" i="14"/>
  <c r="S184" i="14"/>
  <c r="T184" i="14" s="1"/>
  <c r="R184" i="14"/>
  <c r="N184" i="14"/>
  <c r="I184" i="14"/>
  <c r="H184" i="14"/>
  <c r="U184" i="14" s="1"/>
  <c r="G184" i="14"/>
  <c r="F184" i="14"/>
  <c r="T183" i="14"/>
  <c r="S183" i="14"/>
  <c r="R183" i="14"/>
  <c r="N183" i="14"/>
  <c r="I183" i="14"/>
  <c r="H183" i="14"/>
  <c r="U183" i="14" s="1"/>
  <c r="G183" i="14"/>
  <c r="F183" i="14"/>
  <c r="S182" i="14"/>
  <c r="T182" i="14" s="1"/>
  <c r="R182" i="14"/>
  <c r="N182" i="14"/>
  <c r="I182" i="14"/>
  <c r="H182" i="14"/>
  <c r="U182" i="14" s="1"/>
  <c r="G182" i="14"/>
  <c r="F182" i="14"/>
  <c r="S181" i="14"/>
  <c r="T181" i="14" s="1"/>
  <c r="R181" i="14"/>
  <c r="N181" i="14"/>
  <c r="I181" i="14"/>
  <c r="H181" i="14"/>
  <c r="U181" i="14" s="1"/>
  <c r="G181" i="14"/>
  <c r="F181" i="14"/>
  <c r="S180" i="14"/>
  <c r="T180" i="14" s="1"/>
  <c r="R180" i="14"/>
  <c r="N180" i="14"/>
  <c r="I180" i="14"/>
  <c r="H180" i="14"/>
  <c r="U180" i="14" s="1"/>
  <c r="G180" i="14"/>
  <c r="F180" i="14"/>
  <c r="S179" i="14"/>
  <c r="T179" i="14" s="1"/>
  <c r="R179" i="14"/>
  <c r="N179" i="14"/>
  <c r="I179" i="14"/>
  <c r="H179" i="14"/>
  <c r="U179" i="14" s="1"/>
  <c r="G179" i="14"/>
  <c r="F179" i="14"/>
  <c r="S178" i="14"/>
  <c r="T178" i="14" s="1"/>
  <c r="R178" i="14"/>
  <c r="N178" i="14"/>
  <c r="I178" i="14"/>
  <c r="H178" i="14"/>
  <c r="U178" i="14" s="1"/>
  <c r="G178" i="14"/>
  <c r="F178" i="14"/>
  <c r="S177" i="14"/>
  <c r="T177" i="14" s="1"/>
  <c r="R177" i="14"/>
  <c r="N177" i="14"/>
  <c r="I177" i="14"/>
  <c r="H177" i="14"/>
  <c r="U177" i="14" s="1"/>
  <c r="G177" i="14"/>
  <c r="F177" i="14"/>
  <c r="S176" i="14"/>
  <c r="T176" i="14" s="1"/>
  <c r="R176" i="14"/>
  <c r="N176" i="14"/>
  <c r="I176" i="14"/>
  <c r="H176" i="14"/>
  <c r="U176" i="14" s="1"/>
  <c r="G176" i="14"/>
  <c r="F176" i="14"/>
  <c r="S175" i="14"/>
  <c r="T175" i="14" s="1"/>
  <c r="R175" i="14"/>
  <c r="N175" i="14"/>
  <c r="I175" i="14"/>
  <c r="H175" i="14"/>
  <c r="U175" i="14" s="1"/>
  <c r="G175" i="14"/>
  <c r="F175" i="14"/>
  <c r="S174" i="14"/>
  <c r="T174" i="14" s="1"/>
  <c r="R174" i="14"/>
  <c r="N174" i="14"/>
  <c r="I174" i="14"/>
  <c r="H174" i="14"/>
  <c r="U174" i="14" s="1"/>
  <c r="G174" i="14"/>
  <c r="F174" i="14"/>
  <c r="S173" i="14"/>
  <c r="T173" i="14" s="1"/>
  <c r="R173" i="14"/>
  <c r="N173" i="14"/>
  <c r="I173" i="14"/>
  <c r="H173" i="14"/>
  <c r="U173" i="14" s="1"/>
  <c r="G173" i="14"/>
  <c r="F173" i="14"/>
  <c r="S172" i="14"/>
  <c r="T172" i="14" s="1"/>
  <c r="R172" i="14"/>
  <c r="N172" i="14"/>
  <c r="I172" i="14"/>
  <c r="H172" i="14"/>
  <c r="U172" i="14" s="1"/>
  <c r="G172" i="14"/>
  <c r="F172" i="14"/>
  <c r="S171" i="14"/>
  <c r="T171" i="14" s="1"/>
  <c r="R171" i="14"/>
  <c r="N171" i="14"/>
  <c r="I171" i="14"/>
  <c r="H171" i="14"/>
  <c r="U171" i="14" s="1"/>
  <c r="G171" i="14"/>
  <c r="F171" i="14"/>
  <c r="S170" i="14"/>
  <c r="T170" i="14" s="1"/>
  <c r="R170" i="14"/>
  <c r="N170" i="14"/>
  <c r="I170" i="14"/>
  <c r="H170" i="14"/>
  <c r="U170" i="14" s="1"/>
  <c r="G170" i="14"/>
  <c r="F170" i="14"/>
  <c r="S169" i="14"/>
  <c r="T169" i="14" s="1"/>
  <c r="R169" i="14"/>
  <c r="N169" i="14"/>
  <c r="I169" i="14"/>
  <c r="H169" i="14"/>
  <c r="U169" i="14" s="1"/>
  <c r="G169" i="14"/>
  <c r="F169" i="14"/>
  <c r="S168" i="14"/>
  <c r="T168" i="14" s="1"/>
  <c r="R168" i="14"/>
  <c r="N168" i="14"/>
  <c r="I168" i="14"/>
  <c r="H168" i="14"/>
  <c r="U168" i="14" s="1"/>
  <c r="G168" i="14"/>
  <c r="F168" i="14"/>
  <c r="S167" i="14"/>
  <c r="T167" i="14" s="1"/>
  <c r="R167" i="14"/>
  <c r="N167" i="14"/>
  <c r="I167" i="14"/>
  <c r="H167" i="14"/>
  <c r="U167" i="14" s="1"/>
  <c r="G167" i="14"/>
  <c r="F167" i="14"/>
  <c r="S166" i="14"/>
  <c r="T166" i="14" s="1"/>
  <c r="R166" i="14"/>
  <c r="N166" i="14"/>
  <c r="I166" i="14"/>
  <c r="H166" i="14"/>
  <c r="U166" i="14" s="1"/>
  <c r="G166" i="14"/>
  <c r="F166" i="14"/>
  <c r="S165" i="14"/>
  <c r="T165" i="14" s="1"/>
  <c r="R165" i="14"/>
  <c r="N165" i="14"/>
  <c r="I165" i="14"/>
  <c r="H165" i="14"/>
  <c r="U165" i="14" s="1"/>
  <c r="G165" i="14"/>
  <c r="F165" i="14"/>
  <c r="S164" i="14"/>
  <c r="T164" i="14" s="1"/>
  <c r="R164" i="14"/>
  <c r="N164" i="14"/>
  <c r="I164" i="14"/>
  <c r="H164" i="14"/>
  <c r="U164" i="14" s="1"/>
  <c r="G164" i="14"/>
  <c r="F164" i="14"/>
  <c r="S163" i="14"/>
  <c r="T163" i="14" s="1"/>
  <c r="R163" i="14"/>
  <c r="N163" i="14"/>
  <c r="I163" i="14"/>
  <c r="H163" i="14"/>
  <c r="U163" i="14" s="1"/>
  <c r="G163" i="14"/>
  <c r="F163" i="14"/>
  <c r="S162" i="14"/>
  <c r="T162" i="14" s="1"/>
  <c r="R162" i="14"/>
  <c r="N162" i="14"/>
  <c r="I162" i="14"/>
  <c r="H162" i="14"/>
  <c r="U162" i="14" s="1"/>
  <c r="G162" i="14"/>
  <c r="F162" i="14"/>
  <c r="S161" i="14"/>
  <c r="T161" i="14" s="1"/>
  <c r="R161" i="14"/>
  <c r="N161" i="14"/>
  <c r="I161" i="14"/>
  <c r="H161" i="14"/>
  <c r="U161" i="14" s="1"/>
  <c r="G161" i="14"/>
  <c r="F161" i="14"/>
  <c r="S160" i="14"/>
  <c r="T160" i="14" s="1"/>
  <c r="R160" i="14"/>
  <c r="N160" i="14"/>
  <c r="I160" i="14"/>
  <c r="H160" i="14"/>
  <c r="U160" i="14" s="1"/>
  <c r="G160" i="14"/>
  <c r="F160" i="14"/>
  <c r="S159" i="14"/>
  <c r="T159" i="14" s="1"/>
  <c r="R159" i="14"/>
  <c r="N159" i="14"/>
  <c r="I159" i="14"/>
  <c r="H159" i="14"/>
  <c r="U159" i="14" s="1"/>
  <c r="G159" i="14"/>
  <c r="F159" i="14"/>
  <c r="S158" i="14"/>
  <c r="T158" i="14" s="1"/>
  <c r="R158" i="14"/>
  <c r="N158" i="14"/>
  <c r="I158" i="14"/>
  <c r="H158" i="14"/>
  <c r="U158" i="14" s="1"/>
  <c r="G158" i="14"/>
  <c r="F158" i="14"/>
  <c r="S157" i="14"/>
  <c r="T157" i="14" s="1"/>
  <c r="R157" i="14"/>
  <c r="N157" i="14"/>
  <c r="I157" i="14"/>
  <c r="H157" i="14"/>
  <c r="U157" i="14" s="1"/>
  <c r="G157" i="14"/>
  <c r="F157" i="14"/>
  <c r="S156" i="14"/>
  <c r="T156" i="14" s="1"/>
  <c r="R156" i="14"/>
  <c r="N156" i="14"/>
  <c r="I156" i="14"/>
  <c r="H156" i="14"/>
  <c r="U156" i="14" s="1"/>
  <c r="G156" i="14"/>
  <c r="F156" i="14"/>
  <c r="S155" i="14"/>
  <c r="T155" i="14" s="1"/>
  <c r="R155" i="14"/>
  <c r="N155" i="14"/>
  <c r="I155" i="14"/>
  <c r="H155" i="14"/>
  <c r="U155" i="14" s="1"/>
  <c r="G155" i="14"/>
  <c r="F155" i="14"/>
  <c r="S154" i="14"/>
  <c r="T154" i="14" s="1"/>
  <c r="R154" i="14"/>
  <c r="N154" i="14"/>
  <c r="I154" i="14"/>
  <c r="H154" i="14"/>
  <c r="U154" i="14" s="1"/>
  <c r="G154" i="14"/>
  <c r="F154" i="14"/>
  <c r="S153" i="14"/>
  <c r="T153" i="14" s="1"/>
  <c r="R153" i="14"/>
  <c r="N153" i="14"/>
  <c r="I153" i="14"/>
  <c r="H153" i="14"/>
  <c r="U153" i="14" s="1"/>
  <c r="G153" i="14"/>
  <c r="F153" i="14"/>
  <c r="S152" i="14"/>
  <c r="T152" i="14" s="1"/>
  <c r="R152" i="14"/>
  <c r="N152" i="14"/>
  <c r="I152" i="14"/>
  <c r="H152" i="14"/>
  <c r="U152" i="14" s="1"/>
  <c r="G152" i="14"/>
  <c r="F152" i="14"/>
  <c r="S151" i="14"/>
  <c r="T151" i="14" s="1"/>
  <c r="R151" i="14"/>
  <c r="N151" i="14"/>
  <c r="I151" i="14"/>
  <c r="H151" i="14"/>
  <c r="U151" i="14" s="1"/>
  <c r="G151" i="14"/>
  <c r="F151" i="14"/>
  <c r="S150" i="14"/>
  <c r="T150" i="14" s="1"/>
  <c r="R150" i="14"/>
  <c r="N150" i="14"/>
  <c r="I150" i="14"/>
  <c r="H150" i="14"/>
  <c r="U150" i="14" s="1"/>
  <c r="G150" i="14"/>
  <c r="F150" i="14"/>
  <c r="S149" i="14"/>
  <c r="T149" i="14" s="1"/>
  <c r="R149" i="14"/>
  <c r="N149" i="14"/>
  <c r="I149" i="14"/>
  <c r="H149" i="14"/>
  <c r="U149" i="14" s="1"/>
  <c r="G149" i="14"/>
  <c r="F149" i="14"/>
  <c r="S148" i="14"/>
  <c r="T148" i="14" s="1"/>
  <c r="R148" i="14"/>
  <c r="N148" i="14"/>
  <c r="I148" i="14"/>
  <c r="H148" i="14"/>
  <c r="U148" i="14" s="1"/>
  <c r="G148" i="14"/>
  <c r="F148" i="14"/>
  <c r="S147" i="14"/>
  <c r="T147" i="14" s="1"/>
  <c r="R147" i="14"/>
  <c r="N147" i="14"/>
  <c r="I147" i="14"/>
  <c r="H147" i="14"/>
  <c r="U147" i="14" s="1"/>
  <c r="G147" i="14"/>
  <c r="F147" i="14"/>
  <c r="S146" i="14"/>
  <c r="T146" i="14" s="1"/>
  <c r="R146" i="14"/>
  <c r="N146" i="14"/>
  <c r="I146" i="14"/>
  <c r="H146" i="14"/>
  <c r="U146" i="14" s="1"/>
  <c r="G146" i="14"/>
  <c r="F146" i="14"/>
  <c r="S145" i="14"/>
  <c r="T145" i="14" s="1"/>
  <c r="R145" i="14"/>
  <c r="N145" i="14"/>
  <c r="I145" i="14"/>
  <c r="H145" i="14"/>
  <c r="U145" i="14" s="1"/>
  <c r="G145" i="14"/>
  <c r="F145" i="14"/>
  <c r="S144" i="14"/>
  <c r="T144" i="14" s="1"/>
  <c r="R144" i="14"/>
  <c r="N144" i="14"/>
  <c r="I144" i="14"/>
  <c r="H144" i="14"/>
  <c r="U144" i="14" s="1"/>
  <c r="G144" i="14"/>
  <c r="F144" i="14"/>
  <c r="S143" i="14"/>
  <c r="T143" i="14" s="1"/>
  <c r="R143" i="14"/>
  <c r="N143" i="14"/>
  <c r="I143" i="14"/>
  <c r="H143" i="14"/>
  <c r="U143" i="14" s="1"/>
  <c r="G143" i="14"/>
  <c r="F143" i="14"/>
  <c r="S142" i="14"/>
  <c r="T142" i="14" s="1"/>
  <c r="R142" i="14"/>
  <c r="N142" i="14"/>
  <c r="I142" i="14"/>
  <c r="H142" i="14"/>
  <c r="U142" i="14" s="1"/>
  <c r="G142" i="14"/>
  <c r="F142" i="14"/>
  <c r="S141" i="14"/>
  <c r="T141" i="14" s="1"/>
  <c r="R141" i="14"/>
  <c r="N141" i="14"/>
  <c r="I141" i="14"/>
  <c r="H141" i="14"/>
  <c r="U141" i="14" s="1"/>
  <c r="G141" i="14"/>
  <c r="F141" i="14"/>
  <c r="S140" i="14"/>
  <c r="T140" i="14" s="1"/>
  <c r="R140" i="14"/>
  <c r="N140" i="14"/>
  <c r="I140" i="14"/>
  <c r="H140" i="14"/>
  <c r="U140" i="14" s="1"/>
  <c r="G140" i="14"/>
  <c r="F140" i="14"/>
  <c r="S139" i="14"/>
  <c r="T139" i="14" s="1"/>
  <c r="R139" i="14"/>
  <c r="N139" i="14"/>
  <c r="I139" i="14"/>
  <c r="H139" i="14"/>
  <c r="U139" i="14" s="1"/>
  <c r="G139" i="14"/>
  <c r="F139" i="14"/>
  <c r="S138" i="14"/>
  <c r="T138" i="14" s="1"/>
  <c r="R138" i="14"/>
  <c r="N138" i="14"/>
  <c r="I138" i="14"/>
  <c r="H138" i="14"/>
  <c r="U138" i="14" s="1"/>
  <c r="G138" i="14"/>
  <c r="F138" i="14"/>
  <c r="T137" i="14"/>
  <c r="S137" i="14"/>
  <c r="R137" i="14"/>
  <c r="N137" i="14"/>
  <c r="I137" i="14"/>
  <c r="H137" i="14"/>
  <c r="U137" i="14" s="1"/>
  <c r="G137" i="14"/>
  <c r="F137" i="14"/>
  <c r="S136" i="14"/>
  <c r="T136" i="14" s="1"/>
  <c r="R136" i="14"/>
  <c r="N136" i="14"/>
  <c r="I136" i="14"/>
  <c r="H136" i="14"/>
  <c r="U136" i="14" s="1"/>
  <c r="G136" i="14"/>
  <c r="F136" i="14"/>
  <c r="S135" i="14"/>
  <c r="T135" i="14" s="1"/>
  <c r="R135" i="14"/>
  <c r="N135" i="14"/>
  <c r="I135" i="14"/>
  <c r="H135" i="14"/>
  <c r="U135" i="14" s="1"/>
  <c r="G135" i="14"/>
  <c r="F135" i="14"/>
  <c r="S134" i="14"/>
  <c r="T134" i="14" s="1"/>
  <c r="R134" i="14"/>
  <c r="N134" i="14"/>
  <c r="I134" i="14"/>
  <c r="H134" i="14"/>
  <c r="U134" i="14" s="1"/>
  <c r="G134" i="14"/>
  <c r="F134" i="14"/>
  <c r="T133" i="14"/>
  <c r="S133" i="14"/>
  <c r="R133" i="14"/>
  <c r="N133" i="14"/>
  <c r="I133" i="14"/>
  <c r="J133" i="14" s="1"/>
  <c r="H133" i="14"/>
  <c r="U133" i="14" s="1"/>
  <c r="G133" i="14"/>
  <c r="F133" i="14"/>
  <c r="S132" i="14"/>
  <c r="T132" i="14" s="1"/>
  <c r="R132" i="14"/>
  <c r="N132" i="14"/>
  <c r="I132" i="14"/>
  <c r="H132" i="14"/>
  <c r="U132" i="14" s="1"/>
  <c r="G132" i="14"/>
  <c r="F132" i="14"/>
  <c r="S131" i="14"/>
  <c r="T131" i="14" s="1"/>
  <c r="R131" i="14"/>
  <c r="N131" i="14"/>
  <c r="I131" i="14"/>
  <c r="H131" i="14"/>
  <c r="U131" i="14" s="1"/>
  <c r="G131" i="14"/>
  <c r="F131" i="14"/>
  <c r="S130" i="14"/>
  <c r="T130" i="14" s="1"/>
  <c r="R130" i="14"/>
  <c r="N130" i="14"/>
  <c r="I130" i="14"/>
  <c r="J130" i="14" s="1"/>
  <c r="K130" i="14" s="1"/>
  <c r="H130" i="14"/>
  <c r="U130" i="14" s="1"/>
  <c r="G130" i="14"/>
  <c r="F130" i="14"/>
  <c r="S129" i="14"/>
  <c r="T129" i="14" s="1"/>
  <c r="R129" i="14"/>
  <c r="N129" i="14"/>
  <c r="I129" i="14"/>
  <c r="J129" i="14" s="1"/>
  <c r="H129" i="14"/>
  <c r="U129" i="14" s="1"/>
  <c r="G129" i="14"/>
  <c r="F129" i="14"/>
  <c r="S128" i="14"/>
  <c r="T128" i="14" s="1"/>
  <c r="R128" i="14"/>
  <c r="N128" i="14"/>
  <c r="I128" i="14"/>
  <c r="H128" i="14"/>
  <c r="U128" i="14" s="1"/>
  <c r="G128" i="14"/>
  <c r="F128" i="14"/>
  <c r="S127" i="14"/>
  <c r="T127" i="14" s="1"/>
  <c r="R127" i="14"/>
  <c r="N127" i="14"/>
  <c r="I127" i="14"/>
  <c r="H127" i="14"/>
  <c r="G127" i="14"/>
  <c r="F127" i="14"/>
  <c r="S126" i="14"/>
  <c r="T126" i="14" s="1"/>
  <c r="R126" i="14"/>
  <c r="N126" i="14"/>
  <c r="I126" i="14"/>
  <c r="J126" i="14" s="1"/>
  <c r="K126" i="14" s="1"/>
  <c r="O126" i="14" s="1"/>
  <c r="Q126" i="14" s="1"/>
  <c r="H126" i="14"/>
  <c r="U126" i="14" s="1"/>
  <c r="G126" i="14"/>
  <c r="F126" i="14"/>
  <c r="S125" i="14"/>
  <c r="T125" i="14" s="1"/>
  <c r="R125" i="14"/>
  <c r="N125" i="14"/>
  <c r="I125" i="14"/>
  <c r="H125" i="14"/>
  <c r="U125" i="14" s="1"/>
  <c r="G125" i="14"/>
  <c r="F125" i="14"/>
  <c r="S124" i="14"/>
  <c r="T124" i="14" s="1"/>
  <c r="R124" i="14"/>
  <c r="N124" i="14"/>
  <c r="I124" i="14"/>
  <c r="H124" i="14"/>
  <c r="U124" i="14" s="1"/>
  <c r="G124" i="14"/>
  <c r="F124" i="14"/>
  <c r="S123" i="14"/>
  <c r="T123" i="14" s="1"/>
  <c r="R123" i="14"/>
  <c r="N123" i="14"/>
  <c r="I123" i="14"/>
  <c r="H123" i="14"/>
  <c r="U123" i="14" s="1"/>
  <c r="G123" i="14"/>
  <c r="F123" i="14"/>
  <c r="S122" i="14"/>
  <c r="T122" i="14" s="1"/>
  <c r="R122" i="14"/>
  <c r="N122" i="14"/>
  <c r="I122" i="14"/>
  <c r="H122" i="14"/>
  <c r="U122" i="14" s="1"/>
  <c r="G122" i="14"/>
  <c r="F122" i="14"/>
  <c r="S121" i="14"/>
  <c r="T121" i="14" s="1"/>
  <c r="R121" i="14"/>
  <c r="N121" i="14"/>
  <c r="I121" i="14"/>
  <c r="H121" i="14"/>
  <c r="U121" i="14" s="1"/>
  <c r="G121" i="14"/>
  <c r="F121" i="14"/>
  <c r="S120" i="14"/>
  <c r="T120" i="14" s="1"/>
  <c r="R120" i="14"/>
  <c r="N120" i="14"/>
  <c r="I120" i="14"/>
  <c r="H120" i="14"/>
  <c r="U120" i="14" s="1"/>
  <c r="G120" i="14"/>
  <c r="F120" i="14"/>
  <c r="S119" i="14"/>
  <c r="T119" i="14" s="1"/>
  <c r="R119" i="14"/>
  <c r="N119" i="14"/>
  <c r="I119" i="14"/>
  <c r="H119" i="14"/>
  <c r="G119" i="14"/>
  <c r="F119" i="14"/>
  <c r="T118" i="14"/>
  <c r="S118" i="14"/>
  <c r="R118" i="14"/>
  <c r="N118" i="14"/>
  <c r="I118" i="14"/>
  <c r="J118" i="14" s="1"/>
  <c r="K118" i="14" s="1"/>
  <c r="O118" i="14" s="1"/>
  <c r="Q118" i="14" s="1"/>
  <c r="H118" i="14"/>
  <c r="U118" i="14" s="1"/>
  <c r="G118" i="14"/>
  <c r="F118" i="14"/>
  <c r="S117" i="14"/>
  <c r="T117" i="14" s="1"/>
  <c r="R117" i="14"/>
  <c r="N117" i="14"/>
  <c r="I117" i="14"/>
  <c r="H117" i="14"/>
  <c r="U117" i="14" s="1"/>
  <c r="G117" i="14"/>
  <c r="F117" i="14"/>
  <c r="S116" i="14"/>
  <c r="T116" i="14" s="1"/>
  <c r="R116" i="14"/>
  <c r="N116" i="14"/>
  <c r="I116" i="14"/>
  <c r="H116" i="14"/>
  <c r="U116" i="14" s="1"/>
  <c r="G116" i="14"/>
  <c r="F116" i="14"/>
  <c r="S115" i="14"/>
  <c r="T115" i="14" s="1"/>
  <c r="R115" i="14"/>
  <c r="N115" i="14"/>
  <c r="I115" i="14"/>
  <c r="H115" i="14"/>
  <c r="U115" i="14" s="1"/>
  <c r="G115" i="14"/>
  <c r="F115" i="14"/>
  <c r="S114" i="14"/>
  <c r="T114" i="14" s="1"/>
  <c r="R114" i="14"/>
  <c r="N114" i="14"/>
  <c r="I114" i="14"/>
  <c r="H114" i="14"/>
  <c r="U114" i="14" s="1"/>
  <c r="G114" i="14"/>
  <c r="F114" i="14"/>
  <c r="S113" i="14"/>
  <c r="T113" i="14" s="1"/>
  <c r="R113" i="14"/>
  <c r="N113" i="14"/>
  <c r="I113" i="14"/>
  <c r="H113" i="14"/>
  <c r="U113" i="14" s="1"/>
  <c r="G113" i="14"/>
  <c r="F113" i="14"/>
  <c r="S112" i="14"/>
  <c r="T112" i="14" s="1"/>
  <c r="R112" i="14"/>
  <c r="N112" i="14"/>
  <c r="I112" i="14"/>
  <c r="H112" i="14"/>
  <c r="U112" i="14" s="1"/>
  <c r="G112" i="14"/>
  <c r="F112" i="14"/>
  <c r="S111" i="14"/>
  <c r="T111" i="14" s="1"/>
  <c r="R111" i="14"/>
  <c r="N111" i="14"/>
  <c r="I111" i="14"/>
  <c r="H111" i="14"/>
  <c r="J111" i="14" s="1"/>
  <c r="K111" i="14" s="1"/>
  <c r="O111" i="14" s="1"/>
  <c r="G111" i="14"/>
  <c r="F111" i="14"/>
  <c r="S110" i="14"/>
  <c r="T110" i="14" s="1"/>
  <c r="R110" i="14"/>
  <c r="N110" i="14"/>
  <c r="I110" i="14"/>
  <c r="H110" i="14"/>
  <c r="U110" i="14" s="1"/>
  <c r="G110" i="14"/>
  <c r="F110" i="14"/>
  <c r="S109" i="14"/>
  <c r="T109" i="14" s="1"/>
  <c r="R109" i="14"/>
  <c r="N109" i="14"/>
  <c r="I109" i="14"/>
  <c r="H109" i="14"/>
  <c r="U109" i="14" s="1"/>
  <c r="G109" i="14"/>
  <c r="F109" i="14"/>
  <c r="S108" i="14"/>
  <c r="T108" i="14" s="1"/>
  <c r="R108" i="14"/>
  <c r="N108" i="14"/>
  <c r="I108" i="14"/>
  <c r="H108" i="14"/>
  <c r="U108" i="14" s="1"/>
  <c r="G108" i="14"/>
  <c r="F108" i="14"/>
  <c r="S107" i="14"/>
  <c r="T107" i="14" s="1"/>
  <c r="R107" i="14"/>
  <c r="N107" i="14"/>
  <c r="I107" i="14"/>
  <c r="H107" i="14"/>
  <c r="U107" i="14" s="1"/>
  <c r="G107" i="14"/>
  <c r="F107" i="14"/>
  <c r="S106" i="14"/>
  <c r="T106" i="14" s="1"/>
  <c r="R106" i="14"/>
  <c r="N106" i="14"/>
  <c r="I106" i="14"/>
  <c r="H106" i="14"/>
  <c r="U106" i="14" s="1"/>
  <c r="G106" i="14"/>
  <c r="F106" i="14"/>
  <c r="S105" i="14"/>
  <c r="T105" i="14" s="1"/>
  <c r="R105" i="14"/>
  <c r="N105" i="14"/>
  <c r="I105" i="14"/>
  <c r="H105" i="14"/>
  <c r="U105" i="14" s="1"/>
  <c r="G105" i="14"/>
  <c r="F105" i="14"/>
  <c r="S104" i="14"/>
  <c r="T104" i="14" s="1"/>
  <c r="R104" i="14"/>
  <c r="N104" i="14"/>
  <c r="I104" i="14"/>
  <c r="H104" i="14"/>
  <c r="U104" i="14" s="1"/>
  <c r="G104" i="14"/>
  <c r="F104" i="14"/>
  <c r="S103" i="14"/>
  <c r="T103" i="14" s="1"/>
  <c r="R103" i="14"/>
  <c r="N103" i="14"/>
  <c r="I103" i="14"/>
  <c r="H103" i="14"/>
  <c r="G103" i="14"/>
  <c r="F103" i="14"/>
  <c r="T102" i="14"/>
  <c r="S102" i="14"/>
  <c r="R102" i="14"/>
  <c r="N102" i="14"/>
  <c r="I102" i="14"/>
  <c r="J102" i="14" s="1"/>
  <c r="K102" i="14" s="1"/>
  <c r="O102" i="14" s="1"/>
  <c r="Q102" i="14" s="1"/>
  <c r="H102" i="14"/>
  <c r="U102" i="14" s="1"/>
  <c r="G102" i="14"/>
  <c r="F102" i="14"/>
  <c r="S101" i="14"/>
  <c r="T101" i="14" s="1"/>
  <c r="R101" i="14"/>
  <c r="N101" i="14"/>
  <c r="I101" i="14"/>
  <c r="H101" i="14"/>
  <c r="U101" i="14" s="1"/>
  <c r="G101" i="14"/>
  <c r="F101" i="14"/>
  <c r="S100" i="14"/>
  <c r="T100" i="14" s="1"/>
  <c r="R100" i="14"/>
  <c r="N100" i="14"/>
  <c r="I100" i="14"/>
  <c r="H100" i="14"/>
  <c r="U100" i="14" s="1"/>
  <c r="G100" i="14"/>
  <c r="F100" i="14"/>
  <c r="T99" i="14"/>
  <c r="S99" i="14"/>
  <c r="R99" i="14"/>
  <c r="N99" i="14"/>
  <c r="I99" i="14"/>
  <c r="H99" i="14"/>
  <c r="U99" i="14" s="1"/>
  <c r="G99" i="14"/>
  <c r="F99" i="14"/>
  <c r="S98" i="14"/>
  <c r="T98" i="14" s="1"/>
  <c r="R98" i="14"/>
  <c r="N98" i="14"/>
  <c r="I98" i="14"/>
  <c r="J98" i="14" s="1"/>
  <c r="K98" i="14" s="1"/>
  <c r="H98" i="14"/>
  <c r="U98" i="14" s="1"/>
  <c r="G98" i="14"/>
  <c r="F98" i="14"/>
  <c r="S97" i="14"/>
  <c r="T97" i="14" s="1"/>
  <c r="R97" i="14"/>
  <c r="N97" i="14"/>
  <c r="I97" i="14"/>
  <c r="H97" i="14"/>
  <c r="U97" i="14" s="1"/>
  <c r="G97" i="14"/>
  <c r="F97" i="14"/>
  <c r="S96" i="14"/>
  <c r="T96" i="14" s="1"/>
  <c r="R96" i="14"/>
  <c r="N96" i="14"/>
  <c r="I96" i="14"/>
  <c r="H96" i="14"/>
  <c r="U96" i="14" s="1"/>
  <c r="G96" i="14"/>
  <c r="F96" i="14"/>
  <c r="S95" i="14"/>
  <c r="T95" i="14" s="1"/>
  <c r="R95" i="14"/>
  <c r="N95" i="14"/>
  <c r="I95" i="14"/>
  <c r="H95" i="14"/>
  <c r="G95" i="14"/>
  <c r="F95" i="14"/>
  <c r="S94" i="14"/>
  <c r="T94" i="14" s="1"/>
  <c r="R94" i="14"/>
  <c r="N94" i="14"/>
  <c r="I94" i="14"/>
  <c r="J94" i="14" s="1"/>
  <c r="K94" i="14" s="1"/>
  <c r="O94" i="14" s="1"/>
  <c r="Q94" i="14" s="1"/>
  <c r="H94" i="14"/>
  <c r="U94" i="14" s="1"/>
  <c r="G94" i="14"/>
  <c r="F94" i="14"/>
  <c r="S93" i="14"/>
  <c r="T93" i="14" s="1"/>
  <c r="R93" i="14"/>
  <c r="N93" i="14"/>
  <c r="I93" i="14"/>
  <c r="H93" i="14"/>
  <c r="U93" i="14" s="1"/>
  <c r="G93" i="14"/>
  <c r="F93" i="14"/>
  <c r="S92" i="14"/>
  <c r="T92" i="14" s="1"/>
  <c r="R92" i="14"/>
  <c r="N92" i="14"/>
  <c r="I92" i="14"/>
  <c r="H92" i="14"/>
  <c r="U92" i="14" s="1"/>
  <c r="G92" i="14"/>
  <c r="F92" i="14"/>
  <c r="S91" i="14"/>
  <c r="T91" i="14" s="1"/>
  <c r="R91" i="14"/>
  <c r="N91" i="14"/>
  <c r="I91" i="14"/>
  <c r="H91" i="14"/>
  <c r="G91" i="14"/>
  <c r="F91" i="14"/>
  <c r="S90" i="14"/>
  <c r="T90" i="14" s="1"/>
  <c r="R90" i="14"/>
  <c r="N90" i="14"/>
  <c r="I90" i="14"/>
  <c r="H90" i="14"/>
  <c r="U90" i="14" s="1"/>
  <c r="G90" i="14"/>
  <c r="F90" i="14"/>
  <c r="S89" i="14"/>
  <c r="T89" i="14" s="1"/>
  <c r="R89" i="14"/>
  <c r="N89" i="14"/>
  <c r="I89" i="14"/>
  <c r="H89" i="14"/>
  <c r="U89" i="14" s="1"/>
  <c r="G89" i="14"/>
  <c r="F89" i="14"/>
  <c r="S88" i="14"/>
  <c r="T88" i="14" s="1"/>
  <c r="R88" i="14"/>
  <c r="N88" i="14"/>
  <c r="I88" i="14"/>
  <c r="H88" i="14"/>
  <c r="U88" i="14" s="1"/>
  <c r="G88" i="14"/>
  <c r="F88" i="14"/>
  <c r="S87" i="14"/>
  <c r="T87" i="14" s="1"/>
  <c r="R87" i="14"/>
  <c r="N87" i="14"/>
  <c r="I87" i="14"/>
  <c r="H87" i="14"/>
  <c r="G87" i="14"/>
  <c r="F87" i="14"/>
  <c r="T86" i="14"/>
  <c r="S86" i="14"/>
  <c r="R86" i="14"/>
  <c r="N86" i="14"/>
  <c r="I86" i="14"/>
  <c r="J86" i="14" s="1"/>
  <c r="K86" i="14" s="1"/>
  <c r="O86" i="14" s="1"/>
  <c r="Q86" i="14" s="1"/>
  <c r="H86" i="14"/>
  <c r="U86" i="14" s="1"/>
  <c r="G86" i="14"/>
  <c r="F86" i="14"/>
  <c r="S85" i="14"/>
  <c r="T85" i="14" s="1"/>
  <c r="R85" i="14"/>
  <c r="N85" i="14"/>
  <c r="I85" i="14"/>
  <c r="H85" i="14"/>
  <c r="U85" i="14" s="1"/>
  <c r="G85" i="14"/>
  <c r="F85" i="14"/>
  <c r="S84" i="14"/>
  <c r="T84" i="14" s="1"/>
  <c r="R84" i="14"/>
  <c r="N84" i="14"/>
  <c r="I84" i="14"/>
  <c r="H84" i="14"/>
  <c r="U84" i="14" s="1"/>
  <c r="G84" i="14"/>
  <c r="F84" i="14"/>
  <c r="S83" i="14"/>
  <c r="T83" i="14" s="1"/>
  <c r="R83" i="14"/>
  <c r="N83" i="14"/>
  <c r="I83" i="14"/>
  <c r="H83" i="14"/>
  <c r="U83" i="14" s="1"/>
  <c r="G83" i="14"/>
  <c r="F83" i="14"/>
  <c r="S82" i="14"/>
  <c r="T82" i="14" s="1"/>
  <c r="R82" i="14"/>
  <c r="N82" i="14"/>
  <c r="I82" i="14"/>
  <c r="H82" i="14"/>
  <c r="U82" i="14" s="1"/>
  <c r="G82" i="14"/>
  <c r="F82" i="14"/>
  <c r="S81" i="14"/>
  <c r="T81" i="14" s="1"/>
  <c r="R81" i="14"/>
  <c r="N81" i="14"/>
  <c r="I81" i="14"/>
  <c r="H81" i="14"/>
  <c r="U81" i="14" s="1"/>
  <c r="G81" i="14"/>
  <c r="F81" i="14"/>
  <c r="S80" i="14"/>
  <c r="T80" i="14" s="1"/>
  <c r="R80" i="14"/>
  <c r="N80" i="14"/>
  <c r="I80" i="14"/>
  <c r="H80" i="14"/>
  <c r="U80" i="14" s="1"/>
  <c r="G80" i="14"/>
  <c r="F80" i="14"/>
  <c r="S79" i="14"/>
  <c r="T79" i="14" s="1"/>
  <c r="R79" i="14"/>
  <c r="N79" i="14"/>
  <c r="I79" i="14"/>
  <c r="H79" i="14"/>
  <c r="J79" i="14" s="1"/>
  <c r="K79" i="14" s="1"/>
  <c r="O79" i="14" s="1"/>
  <c r="G79" i="14"/>
  <c r="F79" i="14"/>
  <c r="S78" i="14"/>
  <c r="T78" i="14" s="1"/>
  <c r="R78" i="14"/>
  <c r="N78" i="14"/>
  <c r="I78" i="14"/>
  <c r="H78" i="14"/>
  <c r="U78" i="14" s="1"/>
  <c r="G78" i="14"/>
  <c r="F78" i="14"/>
  <c r="S77" i="14"/>
  <c r="T77" i="14" s="1"/>
  <c r="R77" i="14"/>
  <c r="N77" i="14"/>
  <c r="I77" i="14"/>
  <c r="H77" i="14"/>
  <c r="U77" i="14" s="1"/>
  <c r="G77" i="14"/>
  <c r="F77" i="14"/>
  <c r="S76" i="14"/>
  <c r="T76" i="14" s="1"/>
  <c r="R76" i="14"/>
  <c r="N76" i="14"/>
  <c r="I76" i="14"/>
  <c r="H76" i="14"/>
  <c r="U76" i="14" s="1"/>
  <c r="G76" i="14"/>
  <c r="F76" i="14"/>
  <c r="S75" i="14"/>
  <c r="T75" i="14" s="1"/>
  <c r="R75" i="14"/>
  <c r="N75" i="14"/>
  <c r="I75" i="14"/>
  <c r="H75" i="14"/>
  <c r="G75" i="14"/>
  <c r="F75" i="14"/>
  <c r="S74" i="14"/>
  <c r="T74" i="14" s="1"/>
  <c r="R74" i="14"/>
  <c r="N74" i="14"/>
  <c r="I74" i="14"/>
  <c r="H74" i="14"/>
  <c r="U74" i="14" s="1"/>
  <c r="G74" i="14"/>
  <c r="F74" i="14"/>
  <c r="S73" i="14"/>
  <c r="T73" i="14" s="1"/>
  <c r="R73" i="14"/>
  <c r="N73" i="14"/>
  <c r="I73" i="14"/>
  <c r="H73" i="14"/>
  <c r="U73" i="14" s="1"/>
  <c r="G73" i="14"/>
  <c r="F73" i="14"/>
  <c r="S72" i="14"/>
  <c r="T72" i="14" s="1"/>
  <c r="R72" i="14"/>
  <c r="N72" i="14"/>
  <c r="I72" i="14"/>
  <c r="H72" i="14"/>
  <c r="U72" i="14" s="1"/>
  <c r="G72" i="14"/>
  <c r="F72" i="14"/>
  <c r="S71" i="14"/>
  <c r="T71" i="14" s="1"/>
  <c r="R71" i="14"/>
  <c r="N71" i="14"/>
  <c r="I71" i="14"/>
  <c r="H71" i="14"/>
  <c r="G71" i="14"/>
  <c r="F71" i="14"/>
  <c r="S70" i="14"/>
  <c r="T70" i="14" s="1"/>
  <c r="R70" i="14"/>
  <c r="N70" i="14"/>
  <c r="I70" i="14"/>
  <c r="H70" i="14"/>
  <c r="U70" i="14" s="1"/>
  <c r="G70" i="14"/>
  <c r="F70" i="14"/>
  <c r="S69" i="14"/>
  <c r="T69" i="14" s="1"/>
  <c r="R69" i="14"/>
  <c r="N69" i="14"/>
  <c r="I69" i="14"/>
  <c r="H69" i="14"/>
  <c r="U69" i="14" s="1"/>
  <c r="G69" i="14"/>
  <c r="F69" i="14"/>
  <c r="S68" i="14"/>
  <c r="T68" i="14" s="1"/>
  <c r="R68" i="14"/>
  <c r="N68" i="14"/>
  <c r="I68" i="14"/>
  <c r="H68" i="14"/>
  <c r="U68" i="14" s="1"/>
  <c r="G68" i="14"/>
  <c r="F68" i="14"/>
  <c r="S67" i="14"/>
  <c r="T67" i="14" s="1"/>
  <c r="R67" i="14"/>
  <c r="N67" i="14"/>
  <c r="I67" i="14"/>
  <c r="H67" i="14"/>
  <c r="G67" i="14"/>
  <c r="F67" i="14"/>
  <c r="T66" i="14"/>
  <c r="S66" i="14"/>
  <c r="R66" i="14"/>
  <c r="N66" i="14"/>
  <c r="J66" i="14"/>
  <c r="K66" i="14" s="1"/>
  <c r="O66" i="14" s="1"/>
  <c r="P66" i="14" s="1"/>
  <c r="I66" i="14"/>
  <c r="H66" i="14"/>
  <c r="U66" i="14" s="1"/>
  <c r="G66" i="14"/>
  <c r="F66" i="14"/>
  <c r="S65" i="14"/>
  <c r="T65" i="14" s="1"/>
  <c r="R65" i="14"/>
  <c r="N65" i="14"/>
  <c r="I65" i="14"/>
  <c r="J65" i="14" s="1"/>
  <c r="H65" i="14"/>
  <c r="U65" i="14" s="1"/>
  <c r="G65" i="14"/>
  <c r="F65" i="14"/>
  <c r="S64" i="14"/>
  <c r="T64" i="14" s="1"/>
  <c r="R64" i="14"/>
  <c r="N64" i="14"/>
  <c r="I64" i="14"/>
  <c r="H64" i="14"/>
  <c r="U64" i="14" s="1"/>
  <c r="G64" i="14"/>
  <c r="F64" i="14"/>
  <c r="S63" i="14"/>
  <c r="T63" i="14" s="1"/>
  <c r="R63" i="14"/>
  <c r="N63" i="14"/>
  <c r="I63" i="14"/>
  <c r="H63" i="14"/>
  <c r="G63" i="14"/>
  <c r="F63" i="14"/>
  <c r="S62" i="14"/>
  <c r="T62" i="14" s="1"/>
  <c r="R62" i="14"/>
  <c r="N62" i="14"/>
  <c r="I62" i="14"/>
  <c r="H62" i="14"/>
  <c r="U62" i="14" s="1"/>
  <c r="G62" i="14"/>
  <c r="F62" i="14"/>
  <c r="S61" i="14"/>
  <c r="T61" i="14" s="1"/>
  <c r="R61" i="14"/>
  <c r="N61" i="14"/>
  <c r="I61" i="14"/>
  <c r="H61" i="14"/>
  <c r="U61" i="14" s="1"/>
  <c r="G61" i="14"/>
  <c r="F61" i="14"/>
  <c r="S60" i="14"/>
  <c r="T60" i="14" s="1"/>
  <c r="R60" i="14"/>
  <c r="N60" i="14"/>
  <c r="I60" i="14"/>
  <c r="H60" i="14"/>
  <c r="U60" i="14" s="1"/>
  <c r="G60" i="14"/>
  <c r="F60" i="14"/>
  <c r="S59" i="14"/>
  <c r="T59" i="14" s="1"/>
  <c r="R59" i="14"/>
  <c r="N59" i="14"/>
  <c r="I59" i="14"/>
  <c r="H59" i="14"/>
  <c r="U59" i="14" s="1"/>
  <c r="G59" i="14"/>
  <c r="F59" i="14"/>
  <c r="S58" i="14"/>
  <c r="T58" i="14" s="1"/>
  <c r="R58" i="14"/>
  <c r="N58" i="14"/>
  <c r="J58" i="14"/>
  <c r="K58" i="14" s="1"/>
  <c r="O58" i="14" s="1"/>
  <c r="I58" i="14"/>
  <c r="H58" i="14"/>
  <c r="U58" i="14" s="1"/>
  <c r="G58" i="14"/>
  <c r="F58" i="14"/>
  <c r="S57" i="14"/>
  <c r="T57" i="14" s="1"/>
  <c r="R57" i="14"/>
  <c r="N57" i="14"/>
  <c r="I57" i="14"/>
  <c r="H57" i="14"/>
  <c r="U57" i="14" s="1"/>
  <c r="G57" i="14"/>
  <c r="F57" i="14"/>
  <c r="S56" i="14"/>
  <c r="T56" i="14" s="1"/>
  <c r="R56" i="14"/>
  <c r="N56" i="14"/>
  <c r="I56" i="14"/>
  <c r="H56" i="14"/>
  <c r="U56" i="14" s="1"/>
  <c r="G56" i="14"/>
  <c r="F56" i="14"/>
  <c r="S55" i="14"/>
  <c r="T55" i="14" s="1"/>
  <c r="R55" i="14"/>
  <c r="N55" i="14"/>
  <c r="I55" i="14"/>
  <c r="H55" i="14"/>
  <c r="J55" i="14" s="1"/>
  <c r="K55" i="14" s="1"/>
  <c r="G55" i="14"/>
  <c r="F55" i="14"/>
  <c r="S54" i="14"/>
  <c r="T54" i="14" s="1"/>
  <c r="R54" i="14"/>
  <c r="N54" i="14"/>
  <c r="I54" i="14"/>
  <c r="H54" i="14"/>
  <c r="U54" i="14" s="1"/>
  <c r="G54" i="14"/>
  <c r="F54" i="14"/>
  <c r="S53" i="14"/>
  <c r="T53" i="14" s="1"/>
  <c r="R53" i="14"/>
  <c r="N53" i="14"/>
  <c r="I53" i="14"/>
  <c r="H53" i="14"/>
  <c r="U53" i="14" s="1"/>
  <c r="G53" i="14"/>
  <c r="F53" i="14"/>
  <c r="S52" i="14"/>
  <c r="T52" i="14" s="1"/>
  <c r="R52" i="14"/>
  <c r="N52" i="14"/>
  <c r="I52" i="14"/>
  <c r="H52" i="14"/>
  <c r="U52" i="14" s="1"/>
  <c r="G52" i="14"/>
  <c r="F52" i="14"/>
  <c r="S51" i="14"/>
  <c r="T51" i="14" s="1"/>
  <c r="R51" i="14"/>
  <c r="N51" i="14"/>
  <c r="I51" i="14"/>
  <c r="H51" i="14"/>
  <c r="G51" i="14"/>
  <c r="F51" i="14"/>
  <c r="S50" i="14"/>
  <c r="T50" i="14" s="1"/>
  <c r="R50" i="14"/>
  <c r="N50" i="14"/>
  <c r="I50" i="14"/>
  <c r="H50" i="14"/>
  <c r="U50" i="14" s="1"/>
  <c r="G50" i="14"/>
  <c r="F50" i="14"/>
  <c r="S49" i="14"/>
  <c r="T49" i="14" s="1"/>
  <c r="R49" i="14"/>
  <c r="N49" i="14"/>
  <c r="I49" i="14"/>
  <c r="J49" i="14" s="1"/>
  <c r="H49" i="14"/>
  <c r="U49" i="14" s="1"/>
  <c r="G49" i="14"/>
  <c r="F49" i="14"/>
  <c r="S48" i="14"/>
  <c r="T48" i="14" s="1"/>
  <c r="R48" i="14"/>
  <c r="N48" i="14"/>
  <c r="I48" i="14"/>
  <c r="H48" i="14"/>
  <c r="U48" i="14" s="1"/>
  <c r="G48" i="14"/>
  <c r="F48" i="14"/>
  <c r="S47" i="14"/>
  <c r="T47" i="14" s="1"/>
  <c r="R47" i="14"/>
  <c r="N47" i="14"/>
  <c r="I47" i="14"/>
  <c r="H47" i="14"/>
  <c r="G47" i="14"/>
  <c r="F47" i="14"/>
  <c r="S46" i="14"/>
  <c r="T46" i="14" s="1"/>
  <c r="R46" i="14"/>
  <c r="N46" i="14"/>
  <c r="I46" i="14"/>
  <c r="H46" i="14"/>
  <c r="U46" i="14" s="1"/>
  <c r="G46" i="14"/>
  <c r="F46" i="14"/>
  <c r="S45" i="14"/>
  <c r="T45" i="14" s="1"/>
  <c r="R45" i="14"/>
  <c r="N45" i="14"/>
  <c r="I45" i="14"/>
  <c r="H45" i="14"/>
  <c r="U45" i="14" s="1"/>
  <c r="G45" i="14"/>
  <c r="F45" i="14"/>
  <c r="S44" i="14"/>
  <c r="T44" i="14" s="1"/>
  <c r="R44" i="14"/>
  <c r="N44" i="14"/>
  <c r="I44" i="14"/>
  <c r="H44" i="14"/>
  <c r="U44" i="14" s="1"/>
  <c r="G44" i="14"/>
  <c r="F44" i="14"/>
  <c r="S43" i="14"/>
  <c r="T43" i="14" s="1"/>
  <c r="R43" i="14"/>
  <c r="N43" i="14"/>
  <c r="I43" i="14"/>
  <c r="H43" i="14"/>
  <c r="J43" i="14" s="1"/>
  <c r="K43" i="14" s="1"/>
  <c r="O43" i="14" s="1"/>
  <c r="G43" i="14"/>
  <c r="F43" i="14"/>
  <c r="S42" i="14"/>
  <c r="T42" i="14" s="1"/>
  <c r="R42" i="14"/>
  <c r="N42" i="14"/>
  <c r="I42" i="14"/>
  <c r="J42" i="14" s="1"/>
  <c r="K42" i="14" s="1"/>
  <c r="O42" i="14" s="1"/>
  <c r="H42" i="14"/>
  <c r="U42" i="14" s="1"/>
  <c r="G42" i="14"/>
  <c r="F42" i="14"/>
  <c r="S41" i="14"/>
  <c r="T41" i="14" s="1"/>
  <c r="R41" i="14"/>
  <c r="N41" i="14"/>
  <c r="I41" i="14"/>
  <c r="H41" i="14"/>
  <c r="U41" i="14" s="1"/>
  <c r="G41" i="14"/>
  <c r="F41" i="14"/>
  <c r="S40" i="14"/>
  <c r="T40" i="14" s="1"/>
  <c r="R40" i="14"/>
  <c r="N40" i="14"/>
  <c r="I40" i="14"/>
  <c r="H40" i="14"/>
  <c r="U40" i="14" s="1"/>
  <c r="G40" i="14"/>
  <c r="F40" i="14"/>
  <c r="S39" i="14"/>
  <c r="T39" i="14" s="1"/>
  <c r="R39" i="14"/>
  <c r="N39" i="14"/>
  <c r="I39" i="14"/>
  <c r="H39" i="14"/>
  <c r="J39" i="14" s="1"/>
  <c r="K39" i="14" s="1"/>
  <c r="G39" i="14"/>
  <c r="F39" i="14"/>
  <c r="S38" i="14"/>
  <c r="T38" i="14" s="1"/>
  <c r="R38" i="14"/>
  <c r="N38" i="14"/>
  <c r="J38" i="14"/>
  <c r="I38" i="14"/>
  <c r="H38" i="14"/>
  <c r="U38" i="14" s="1"/>
  <c r="G38" i="14"/>
  <c r="F38" i="14"/>
  <c r="S37" i="14"/>
  <c r="T37" i="14" s="1"/>
  <c r="R37" i="14"/>
  <c r="N37" i="14"/>
  <c r="I37" i="14"/>
  <c r="J37" i="14" s="1"/>
  <c r="H37" i="14"/>
  <c r="U37" i="14" s="1"/>
  <c r="G37" i="14"/>
  <c r="F37" i="14"/>
  <c r="S36" i="14"/>
  <c r="T36" i="14" s="1"/>
  <c r="R36" i="14"/>
  <c r="N36" i="14"/>
  <c r="I36" i="14"/>
  <c r="H36" i="14"/>
  <c r="U36" i="14" s="1"/>
  <c r="G36" i="14"/>
  <c r="F36" i="14"/>
  <c r="S35" i="14"/>
  <c r="T35" i="14" s="1"/>
  <c r="R35" i="14"/>
  <c r="N35" i="14"/>
  <c r="I35" i="14"/>
  <c r="H35" i="14"/>
  <c r="G35" i="14"/>
  <c r="F35" i="14"/>
  <c r="S34" i="14"/>
  <c r="T34" i="14" s="1"/>
  <c r="R34" i="14"/>
  <c r="N34" i="14"/>
  <c r="I34" i="14"/>
  <c r="H34" i="14"/>
  <c r="U34" i="14" s="1"/>
  <c r="G34" i="14"/>
  <c r="F34" i="14"/>
  <c r="T33" i="14"/>
  <c r="S33" i="14"/>
  <c r="R33" i="14"/>
  <c r="N33" i="14"/>
  <c r="I33" i="14"/>
  <c r="J33" i="14" s="1"/>
  <c r="K33" i="14" s="1"/>
  <c r="O33" i="14" s="1"/>
  <c r="H33" i="14"/>
  <c r="U33" i="14" s="1"/>
  <c r="G33" i="14"/>
  <c r="F33" i="14"/>
  <c r="S32" i="14"/>
  <c r="T32" i="14" s="1"/>
  <c r="R32" i="14"/>
  <c r="N32" i="14"/>
  <c r="I32" i="14"/>
  <c r="H32" i="14"/>
  <c r="U32" i="14" s="1"/>
  <c r="G32" i="14"/>
  <c r="F32" i="14"/>
  <c r="S31" i="14"/>
  <c r="T31" i="14" s="1"/>
  <c r="R31" i="14"/>
  <c r="N31" i="14"/>
  <c r="I31" i="14"/>
  <c r="H31" i="14"/>
  <c r="U31" i="14" s="1"/>
  <c r="G31" i="14"/>
  <c r="F31" i="14"/>
  <c r="S30" i="14"/>
  <c r="T30" i="14" s="1"/>
  <c r="R30" i="14"/>
  <c r="N30" i="14"/>
  <c r="I30" i="14"/>
  <c r="H30" i="14"/>
  <c r="U30" i="14" s="1"/>
  <c r="G30" i="14"/>
  <c r="F30" i="14"/>
  <c r="S29" i="14"/>
  <c r="T29" i="14" s="1"/>
  <c r="R29" i="14"/>
  <c r="N29" i="14"/>
  <c r="I29" i="14"/>
  <c r="J29" i="14" s="1"/>
  <c r="K29" i="14" s="1"/>
  <c r="O29" i="14" s="1"/>
  <c r="H29" i="14"/>
  <c r="U29" i="14" s="1"/>
  <c r="G29" i="14"/>
  <c r="F29" i="14"/>
  <c r="S28" i="14"/>
  <c r="T28" i="14" s="1"/>
  <c r="R28" i="14"/>
  <c r="N28" i="14"/>
  <c r="I28" i="14"/>
  <c r="H28" i="14"/>
  <c r="U28" i="14" s="1"/>
  <c r="G28" i="14"/>
  <c r="F28" i="14"/>
  <c r="S27" i="14"/>
  <c r="T27" i="14" s="1"/>
  <c r="R27" i="14"/>
  <c r="N27" i="14"/>
  <c r="I27" i="14"/>
  <c r="J27" i="14" s="1"/>
  <c r="H27" i="14"/>
  <c r="U27" i="14" s="1"/>
  <c r="G27" i="14"/>
  <c r="F27" i="14"/>
  <c r="S26" i="14"/>
  <c r="T26" i="14" s="1"/>
  <c r="R26" i="14"/>
  <c r="N26" i="14"/>
  <c r="I26" i="14"/>
  <c r="H26" i="14"/>
  <c r="U26" i="14" s="1"/>
  <c r="G26" i="14"/>
  <c r="F26" i="14"/>
  <c r="S25" i="14"/>
  <c r="T25" i="14" s="1"/>
  <c r="R25" i="14"/>
  <c r="N25" i="14"/>
  <c r="I25" i="14"/>
  <c r="H25" i="14"/>
  <c r="U25" i="14" s="1"/>
  <c r="G25" i="14"/>
  <c r="F25" i="14"/>
  <c r="T24" i="14"/>
  <c r="S24" i="14"/>
  <c r="R24" i="14"/>
  <c r="N24" i="14"/>
  <c r="I24" i="14"/>
  <c r="J24" i="14" s="1"/>
  <c r="H24" i="14"/>
  <c r="U24" i="14" s="1"/>
  <c r="G24" i="14"/>
  <c r="F24" i="14"/>
  <c r="S23" i="14"/>
  <c r="T23" i="14" s="1"/>
  <c r="R23" i="14"/>
  <c r="N23" i="14"/>
  <c r="I23" i="14"/>
  <c r="H23" i="14"/>
  <c r="U23" i="14" s="1"/>
  <c r="G23" i="14"/>
  <c r="F23" i="14"/>
  <c r="T22" i="14"/>
  <c r="S22" i="14"/>
  <c r="R22" i="14"/>
  <c r="N22" i="14"/>
  <c r="I22" i="14"/>
  <c r="H22" i="14"/>
  <c r="U22" i="14" s="1"/>
  <c r="G22" i="14"/>
  <c r="F22" i="14"/>
  <c r="S21" i="14"/>
  <c r="T21" i="14" s="1"/>
  <c r="R21" i="14"/>
  <c r="N21" i="14"/>
  <c r="I21" i="14"/>
  <c r="H21" i="14"/>
  <c r="U21" i="14" s="1"/>
  <c r="G21" i="14"/>
  <c r="F21" i="14"/>
  <c r="S20" i="14"/>
  <c r="T20" i="14" s="1"/>
  <c r="R20" i="14"/>
  <c r="N20" i="14"/>
  <c r="I20" i="14"/>
  <c r="H20" i="14"/>
  <c r="U20" i="14" s="1"/>
  <c r="G20" i="14"/>
  <c r="F20" i="14"/>
  <c r="AF20" i="14" s="1"/>
  <c r="S19" i="14"/>
  <c r="T19" i="14" s="1"/>
  <c r="R19" i="14"/>
  <c r="N19" i="14"/>
  <c r="I19" i="14"/>
  <c r="J19" i="14" s="1"/>
  <c r="K19" i="14" s="1"/>
  <c r="O19" i="14" s="1"/>
  <c r="H19" i="14"/>
  <c r="U19" i="14" s="1"/>
  <c r="G19" i="14"/>
  <c r="F19" i="14"/>
  <c r="AF19" i="14" s="1"/>
  <c r="S18" i="14"/>
  <c r="T18" i="14" s="1"/>
  <c r="R18" i="14"/>
  <c r="N18" i="14"/>
  <c r="I18" i="14"/>
  <c r="J18" i="14" s="1"/>
  <c r="H18" i="14"/>
  <c r="U18" i="14" s="1"/>
  <c r="G18" i="14"/>
  <c r="F18" i="14"/>
  <c r="AF18" i="14" s="1"/>
  <c r="T17" i="14"/>
  <c r="S17" i="14"/>
  <c r="R17" i="14"/>
  <c r="N17" i="14"/>
  <c r="I17" i="14"/>
  <c r="H17" i="14"/>
  <c r="U17" i="14" s="1"/>
  <c r="G17" i="14"/>
  <c r="F17" i="14"/>
  <c r="AF17" i="14" s="1"/>
  <c r="T16" i="14"/>
  <c r="S16" i="14"/>
  <c r="R16" i="14"/>
  <c r="N16" i="14"/>
  <c r="I16" i="14"/>
  <c r="H16" i="14"/>
  <c r="U16" i="14" s="1"/>
  <c r="G16" i="14"/>
  <c r="F16" i="14"/>
  <c r="AF16" i="14" s="1"/>
  <c r="S15" i="14"/>
  <c r="T15" i="14" s="1"/>
  <c r="R15" i="14"/>
  <c r="N15" i="14"/>
  <c r="I15" i="14"/>
  <c r="J15" i="14" s="1"/>
  <c r="H15" i="14"/>
  <c r="U15" i="14" s="1"/>
  <c r="G15" i="14"/>
  <c r="F15" i="14"/>
  <c r="AF15" i="14" s="1"/>
  <c r="S14" i="14"/>
  <c r="T14" i="14" s="1"/>
  <c r="R14" i="14"/>
  <c r="N14" i="14"/>
  <c r="I14" i="14"/>
  <c r="H14" i="14"/>
  <c r="U14" i="14" s="1"/>
  <c r="G14" i="14"/>
  <c r="F14" i="14"/>
  <c r="AF14" i="14" s="1"/>
  <c r="T13" i="14"/>
  <c r="S13" i="14"/>
  <c r="R13" i="14"/>
  <c r="N13" i="14"/>
  <c r="I13" i="14"/>
  <c r="H13" i="14"/>
  <c r="U13" i="14" s="1"/>
  <c r="G13" i="14"/>
  <c r="F13" i="14"/>
  <c r="AF13" i="14" s="1"/>
  <c r="T12" i="14"/>
  <c r="S12" i="14"/>
  <c r="R12" i="14"/>
  <c r="N12" i="14"/>
  <c r="I12" i="14"/>
  <c r="H12" i="14"/>
  <c r="U12" i="14" s="1"/>
  <c r="G12" i="14"/>
  <c r="F12" i="14"/>
  <c r="AF12" i="14" s="1"/>
  <c r="T11" i="14"/>
  <c r="S11" i="14"/>
  <c r="R11" i="14"/>
  <c r="N11" i="14"/>
  <c r="I11" i="14"/>
  <c r="J11" i="14" s="1"/>
  <c r="K11" i="14" s="1"/>
  <c r="O11" i="14" s="1"/>
  <c r="H11" i="14"/>
  <c r="U11" i="14" s="1"/>
  <c r="G11" i="14"/>
  <c r="F11" i="14"/>
  <c r="AF11" i="14" s="1"/>
  <c r="S10" i="14"/>
  <c r="T10" i="14" s="1"/>
  <c r="R10" i="14"/>
  <c r="N10" i="14"/>
  <c r="I10" i="14"/>
  <c r="H10" i="14"/>
  <c r="U10" i="14" s="1"/>
  <c r="G10" i="14"/>
  <c r="F10" i="14"/>
  <c r="AF10" i="14" s="1"/>
  <c r="S9" i="14"/>
  <c r="T9" i="14" s="1"/>
  <c r="R9" i="14"/>
  <c r="N9" i="14"/>
  <c r="I9" i="14"/>
  <c r="H9" i="14"/>
  <c r="U9" i="14" s="1"/>
  <c r="G9" i="14"/>
  <c r="F9" i="14"/>
  <c r="AF9" i="14" s="1"/>
  <c r="S8" i="14"/>
  <c r="T8" i="14" s="1"/>
  <c r="R8" i="14"/>
  <c r="N8" i="14"/>
  <c r="I8" i="14"/>
  <c r="H8" i="14"/>
  <c r="U8" i="14" s="1"/>
  <c r="G8" i="14"/>
  <c r="F8" i="14"/>
  <c r="AF8" i="14" s="1"/>
  <c r="S7" i="14"/>
  <c r="T7" i="14" s="1"/>
  <c r="R7" i="14"/>
  <c r="N7" i="14"/>
  <c r="I7" i="14"/>
  <c r="H7" i="14"/>
  <c r="U7" i="14" s="1"/>
  <c r="G7" i="14"/>
  <c r="F7" i="14"/>
  <c r="AF7" i="14" s="1"/>
  <c r="AC6" i="14"/>
  <c r="Z6" i="14"/>
  <c r="S6" i="14"/>
  <c r="T6" i="14" s="1"/>
  <c r="N6" i="14"/>
  <c r="I6" i="14"/>
  <c r="H6" i="14"/>
  <c r="U6" i="14" s="1"/>
  <c r="G6" i="14"/>
  <c r="F6" i="14"/>
  <c r="AF6" i="14" s="1"/>
  <c r="A6" i="14"/>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210" i="14" s="1"/>
  <c r="A211" i="14" s="1"/>
  <c r="A212" i="14" s="1"/>
  <c r="A213" i="14" s="1"/>
  <c r="A214" i="14" s="1"/>
  <c r="A215" i="14" s="1"/>
  <c r="A216" i="14" s="1"/>
  <c r="A217" i="14" s="1"/>
  <c r="A218" i="14" s="1"/>
  <c r="A219" i="14" s="1"/>
  <c r="A220" i="14" s="1"/>
  <c r="A221" i="14" s="1"/>
  <c r="A222" i="14" s="1"/>
  <c r="A223" i="14" s="1"/>
  <c r="A224" i="14" s="1"/>
  <c r="A225" i="14" s="1"/>
  <c r="A226" i="14" s="1"/>
  <c r="A227" i="14" s="1"/>
  <c r="A228" i="14" s="1"/>
  <c r="A229" i="14" s="1"/>
  <c r="A230" i="14" s="1"/>
  <c r="A231" i="14" s="1"/>
  <c r="A232" i="14" s="1"/>
  <c r="A233" i="14" s="1"/>
  <c r="A234" i="14" s="1"/>
  <c r="A235" i="14" s="1"/>
  <c r="A236" i="14" s="1"/>
  <c r="A237" i="14" s="1"/>
  <c r="A238" i="14" s="1"/>
  <c r="A239" i="14" s="1"/>
  <c r="A240" i="14" s="1"/>
  <c r="A241" i="14" s="1"/>
  <c r="A242" i="14" s="1"/>
  <c r="A243" i="14" s="1"/>
  <c r="A244" i="14" s="1"/>
  <c r="A245" i="14" s="1"/>
  <c r="A246" i="14" s="1"/>
  <c r="A247" i="14" s="1"/>
  <c r="A248" i="14" s="1"/>
  <c r="A249" i="14" s="1"/>
  <c r="A250" i="14" s="1"/>
  <c r="A251" i="14" s="1"/>
  <c r="A252" i="14" s="1"/>
  <c r="A253" i="14" s="1"/>
  <c r="A254" i="14" s="1"/>
  <c r="A255" i="14" s="1"/>
  <c r="A256" i="14" s="1"/>
  <c r="A257" i="14" s="1"/>
  <c r="A258" i="14" s="1"/>
  <c r="A259" i="14" s="1"/>
  <c r="A260" i="14" s="1"/>
  <c r="A261" i="14" s="1"/>
  <c r="A262" i="14" s="1"/>
  <c r="A263" i="14" s="1"/>
  <c r="A264" i="14" s="1"/>
  <c r="A265" i="14" s="1"/>
  <c r="A266" i="14" s="1"/>
  <c r="A267" i="14" s="1"/>
  <c r="A268" i="14" s="1"/>
  <c r="A269" i="14" s="1"/>
  <c r="A270" i="14" s="1"/>
  <c r="A271" i="14" s="1"/>
  <c r="A272" i="14" s="1"/>
  <c r="A273" i="14" s="1"/>
  <c r="A274" i="14" s="1"/>
  <c r="A275" i="14" s="1"/>
  <c r="A276" i="14" s="1"/>
  <c r="A277" i="14" s="1"/>
  <c r="A278" i="14" s="1"/>
  <c r="A279" i="14" s="1"/>
  <c r="A280" i="14" s="1"/>
  <c r="A281" i="14" s="1"/>
  <c r="A282" i="14" s="1"/>
  <c r="A283" i="14" s="1"/>
  <c r="A284" i="14" s="1"/>
  <c r="A285" i="14" s="1"/>
  <c r="A286" i="14" s="1"/>
  <c r="A287" i="14" s="1"/>
  <c r="A288" i="14" s="1"/>
  <c r="A289" i="14" s="1"/>
  <c r="A290" i="14" s="1"/>
  <c r="A291" i="14" s="1"/>
  <c r="A292" i="14" s="1"/>
  <c r="A293" i="14" s="1"/>
  <c r="A294" i="14" s="1"/>
  <c r="A295" i="14" s="1"/>
  <c r="A296" i="14" s="1"/>
  <c r="A297" i="14" s="1"/>
  <c r="A298" i="14" s="1"/>
  <c r="A299" i="14" s="1"/>
  <c r="A300" i="14" s="1"/>
  <c r="A301" i="14" s="1"/>
  <c r="A302" i="14" s="1"/>
  <c r="A303" i="14" s="1"/>
  <c r="A304" i="14" s="1"/>
  <c r="A305" i="14" s="1"/>
  <c r="A306" i="14" s="1"/>
  <c r="H11" i="12"/>
  <c r="I11" i="12" s="1"/>
  <c r="G11" i="12"/>
  <c r="C11" i="12"/>
  <c r="E11" i="12" s="1"/>
  <c r="H10" i="12"/>
  <c r="I10" i="12" s="1"/>
  <c r="G10" i="12"/>
  <c r="C10" i="12"/>
  <c r="E10" i="12" s="1"/>
  <c r="A10" i="12"/>
  <c r="A11" i="12" s="1"/>
  <c r="J5" i="12"/>
  <c r="I5" i="12"/>
  <c r="F5" i="12"/>
  <c r="G5" i="12" s="1"/>
  <c r="J4" i="12"/>
  <c r="I4" i="12"/>
  <c r="F4" i="12"/>
  <c r="G4" i="12" s="1"/>
  <c r="A4" i="12"/>
  <c r="A5" i="12" s="1"/>
  <c r="H59" i="10"/>
  <c r="G59" i="10"/>
  <c r="F59" i="10"/>
  <c r="H58" i="10"/>
  <c r="G58" i="10"/>
  <c r="F58" i="10"/>
  <c r="M57" i="10"/>
  <c r="M56" i="10"/>
  <c r="M55" i="10"/>
  <c r="L55" i="10"/>
  <c r="K55" i="10"/>
  <c r="J55" i="10"/>
  <c r="M54" i="10"/>
  <c r="L54" i="10"/>
  <c r="K54" i="10"/>
  <c r="J54" i="10"/>
  <c r="M52" i="10"/>
  <c r="M50" i="10"/>
  <c r="M49" i="10"/>
  <c r="M48" i="10"/>
  <c r="H40" i="10"/>
  <c r="G40" i="10"/>
  <c r="F40" i="10"/>
  <c r="H39" i="10"/>
  <c r="G39" i="10"/>
  <c r="F39" i="10"/>
  <c r="M38" i="10"/>
  <c r="M37" i="10"/>
  <c r="J37" i="10"/>
  <c r="M36" i="10"/>
  <c r="J36" i="10"/>
  <c r="M34" i="10"/>
  <c r="K34" i="10"/>
  <c r="M33" i="10"/>
  <c r="L33" i="10"/>
  <c r="M31" i="10"/>
  <c r="J31" i="10"/>
  <c r="M29" i="10"/>
  <c r="J29" i="10"/>
  <c r="M28" i="10"/>
  <c r="H21" i="10"/>
  <c r="G21" i="10"/>
  <c r="F21" i="10"/>
  <c r="H20" i="10"/>
  <c r="G20" i="10"/>
  <c r="F20" i="10"/>
  <c r="L19" i="10"/>
  <c r="K19" i="10"/>
  <c r="J19" i="10"/>
  <c r="L18" i="10"/>
  <c r="K18" i="10"/>
  <c r="J18" i="10"/>
  <c r="L17" i="10"/>
  <c r="K17" i="10"/>
  <c r="J17" i="10"/>
  <c r="L16" i="10"/>
  <c r="K16" i="10"/>
  <c r="J16" i="10"/>
  <c r="L15" i="10"/>
  <c r="K15" i="10"/>
  <c r="J15" i="10"/>
  <c r="L13" i="10"/>
  <c r="K13" i="10"/>
  <c r="J13" i="10"/>
  <c r="L11" i="10"/>
  <c r="K11" i="10"/>
  <c r="J11" i="10"/>
  <c r="L10" i="10"/>
  <c r="K10" i="10"/>
  <c r="J10" i="10"/>
  <c r="F10" i="9"/>
  <c r="E10" i="9"/>
  <c r="F9" i="9"/>
  <c r="E9" i="9"/>
  <c r="A6" i="9"/>
  <c r="A1" i="9"/>
  <c r="A6" i="6"/>
  <c r="A7" i="6" s="1"/>
  <c r="A8" i="6" s="1"/>
  <c r="A9" i="6" s="1"/>
  <c r="A10" i="6" s="1"/>
  <c r="A11" i="6" s="1"/>
  <c r="A12" i="6" s="1"/>
  <c r="A13" i="6" s="1"/>
  <c r="A14" i="6" s="1"/>
  <c r="A15" i="6" s="1"/>
  <c r="A16" i="6" s="1"/>
  <c r="A1" i="6"/>
  <c r="A2" i="5" s="1"/>
  <c r="E10" i="5"/>
  <c r="E9" i="5"/>
  <c r="H7" i="5"/>
  <c r="B6" i="4"/>
  <c r="B7" i="4" s="1"/>
  <c r="B1" i="4"/>
  <c r="J34" i="10" l="1"/>
  <c r="L31" i="10"/>
  <c r="Q17" i="5"/>
  <c r="P17" i="5"/>
  <c r="R17" i="5"/>
  <c r="E29" i="5"/>
  <c r="F29" i="5" s="1"/>
  <c r="Q18" i="5"/>
  <c r="P18" i="5"/>
  <c r="R18" i="5"/>
  <c r="Q15" i="5"/>
  <c r="P15" i="5"/>
  <c r="R15" i="5"/>
  <c r="F6" i="6"/>
  <c r="N6" i="6" s="1"/>
  <c r="O6" i="6"/>
  <c r="O17" i="6" s="1"/>
  <c r="F19" i="5"/>
  <c r="O19" i="5"/>
  <c r="N15" i="5"/>
  <c r="L15" i="5"/>
  <c r="K15" i="5"/>
  <c r="F11" i="5"/>
  <c r="O11" i="5"/>
  <c r="F7" i="5"/>
  <c r="O7" i="5"/>
  <c r="F8" i="5"/>
  <c r="O8" i="5"/>
  <c r="L17" i="5"/>
  <c r="N17" i="5"/>
  <c r="K17" i="5"/>
  <c r="F23" i="5"/>
  <c r="O23" i="5"/>
  <c r="F22" i="5"/>
  <c r="O22" i="5"/>
  <c r="L18" i="5"/>
  <c r="N18" i="5"/>
  <c r="K18" i="5"/>
  <c r="F9" i="5"/>
  <c r="O9" i="5"/>
  <c r="F10" i="5"/>
  <c r="O10" i="5"/>
  <c r="F20" i="5"/>
  <c r="O20" i="5"/>
  <c r="J28" i="10"/>
  <c r="J8" i="14"/>
  <c r="K8" i="14" s="1"/>
  <c r="O8" i="14" s="1"/>
  <c r="V8" i="14" s="1"/>
  <c r="W8" i="14" s="1"/>
  <c r="J136" i="14"/>
  <c r="J287" i="14"/>
  <c r="K287" i="14" s="1"/>
  <c r="O287" i="14" s="1"/>
  <c r="J298" i="14"/>
  <c r="K15" i="14"/>
  <c r="O15" i="14" s="1"/>
  <c r="J20" i="14"/>
  <c r="K20" i="14" s="1"/>
  <c r="O20" i="14" s="1"/>
  <c r="V33" i="14"/>
  <c r="K38" i="14"/>
  <c r="O38" i="14" s="1"/>
  <c r="J53" i="14"/>
  <c r="J67" i="14"/>
  <c r="J75" i="14"/>
  <c r="K75" i="14" s="1"/>
  <c r="O75" i="14" s="1"/>
  <c r="J78" i="14"/>
  <c r="K78" i="14" s="1"/>
  <c r="O78" i="14" s="1"/>
  <c r="Q78" i="14" s="1"/>
  <c r="J87" i="14"/>
  <c r="K87" i="14" s="1"/>
  <c r="O87" i="14" s="1"/>
  <c r="O98" i="14"/>
  <c r="J110" i="14"/>
  <c r="K110" i="14" s="1"/>
  <c r="O110" i="14" s="1"/>
  <c r="Q110" i="14" s="1"/>
  <c r="J119" i="14"/>
  <c r="K119" i="14" s="1"/>
  <c r="O119" i="14" s="1"/>
  <c r="J236" i="14"/>
  <c r="K236" i="14" s="1"/>
  <c r="O236" i="14" s="1"/>
  <c r="O239" i="14"/>
  <c r="O276" i="14"/>
  <c r="O284" i="14"/>
  <c r="H279" i="17"/>
  <c r="U279" i="17" s="1"/>
  <c r="H287" i="17"/>
  <c r="U287" i="17" s="1"/>
  <c r="H295" i="17"/>
  <c r="U295" i="17" s="1"/>
  <c r="E17" i="6"/>
  <c r="K67" i="14"/>
  <c r="O67" i="14" s="1"/>
  <c r="P67" i="14" s="1"/>
  <c r="J32" i="14"/>
  <c r="J63" i="14"/>
  <c r="J74" i="14"/>
  <c r="K74" i="14" s="1"/>
  <c r="O74" i="14" s="1"/>
  <c r="J95" i="14"/>
  <c r="K95" i="14" s="1"/>
  <c r="O95" i="14" s="1"/>
  <c r="J106" i="14"/>
  <c r="K106" i="14" s="1"/>
  <c r="O106" i="14" s="1"/>
  <c r="Q106" i="14" s="1"/>
  <c r="J127" i="14"/>
  <c r="K127" i="14" s="1"/>
  <c r="J263" i="14"/>
  <c r="K263" i="14" s="1"/>
  <c r="O263" i="14" s="1"/>
  <c r="J165" i="17"/>
  <c r="K63" i="14"/>
  <c r="J271" i="14"/>
  <c r="K271" i="14" s="1"/>
  <c r="O271" i="14" s="1"/>
  <c r="J71" i="14"/>
  <c r="K71" i="14" s="1"/>
  <c r="O71" i="14" s="1"/>
  <c r="J82" i="14"/>
  <c r="K82" i="14" s="1"/>
  <c r="O82" i="14" s="1"/>
  <c r="V82" i="14" s="1"/>
  <c r="W82" i="14" s="1"/>
  <c r="X82" i="14" s="1"/>
  <c r="J91" i="14"/>
  <c r="K91" i="14" s="1"/>
  <c r="O91" i="14" s="1"/>
  <c r="J103" i="14"/>
  <c r="K103" i="14" s="1"/>
  <c r="O103" i="14" s="1"/>
  <c r="J114" i="14"/>
  <c r="K114" i="14" s="1"/>
  <c r="O114" i="14" s="1"/>
  <c r="V114" i="14" s="1"/>
  <c r="W114" i="14" s="1"/>
  <c r="J232" i="14"/>
  <c r="K232" i="14" s="1"/>
  <c r="O232" i="14" s="1"/>
  <c r="J255" i="14"/>
  <c r="K255" i="14" s="1"/>
  <c r="O255" i="14" s="1"/>
  <c r="J260" i="14"/>
  <c r="K260" i="14" s="1"/>
  <c r="J280" i="14"/>
  <c r="K280" i="14" s="1"/>
  <c r="O280" i="14" s="1"/>
  <c r="J7" i="14"/>
  <c r="K7" i="14" s="1"/>
  <c r="O7" i="14" s="1"/>
  <c r="J60" i="14"/>
  <c r="J70" i="14"/>
  <c r="K70" i="14" s="1"/>
  <c r="O70" i="14" s="1"/>
  <c r="J90" i="14"/>
  <c r="K90" i="14" s="1"/>
  <c r="O90" i="14" s="1"/>
  <c r="J122" i="14"/>
  <c r="K122" i="14" s="1"/>
  <c r="O122" i="14" s="1"/>
  <c r="Q122" i="14" s="1"/>
  <c r="J247" i="14"/>
  <c r="K247" i="14" s="1"/>
  <c r="O247" i="14" s="1"/>
  <c r="J252" i="14"/>
  <c r="K252" i="14" s="1"/>
  <c r="J10" i="14"/>
  <c r="K10" i="14" s="1"/>
  <c r="O10" i="14" s="1"/>
  <c r="J12" i="14"/>
  <c r="K12" i="14" s="1"/>
  <c r="O12" i="14" s="1"/>
  <c r="J16" i="14"/>
  <c r="K16" i="14" s="1"/>
  <c r="O16" i="14" s="1"/>
  <c r="K18" i="14"/>
  <c r="O18" i="14" s="1"/>
  <c r="V20" i="14"/>
  <c r="J23" i="14"/>
  <c r="V98" i="14"/>
  <c r="J132" i="14"/>
  <c r="J134" i="14"/>
  <c r="K134" i="14" s="1"/>
  <c r="O134" i="14" s="1"/>
  <c r="J243" i="14"/>
  <c r="K243" i="14" s="1"/>
  <c r="O243" i="14" s="1"/>
  <c r="J248" i="14"/>
  <c r="K248" i="14" s="1"/>
  <c r="U267" i="14"/>
  <c r="J297" i="14"/>
  <c r="K297" i="14" s="1"/>
  <c r="H268" i="17"/>
  <c r="U268" i="17" s="1"/>
  <c r="H269" i="17"/>
  <c r="U269" i="17" s="1"/>
  <c r="H270" i="17"/>
  <c r="U270" i="17" s="1"/>
  <c r="H271" i="17"/>
  <c r="U271" i="17" s="1"/>
  <c r="H280" i="17"/>
  <c r="U280" i="17" s="1"/>
  <c r="H288" i="17"/>
  <c r="U288" i="17" s="1"/>
  <c r="H296" i="17"/>
  <c r="U296" i="17" s="1"/>
  <c r="E9" i="28"/>
  <c r="N7" i="6"/>
  <c r="F5" i="6"/>
  <c r="N5" i="6" s="1"/>
  <c r="V90" i="14"/>
  <c r="W90" i="14" s="1"/>
  <c r="X90" i="14" s="1"/>
  <c r="V122" i="14"/>
  <c r="V12" i="14"/>
  <c r="V16" i="14"/>
  <c r="Q90" i="14"/>
  <c r="P90" i="14"/>
  <c r="P122" i="14"/>
  <c r="Q98" i="14"/>
  <c r="P98" i="14"/>
  <c r="V74" i="14"/>
  <c r="Q74" i="14"/>
  <c r="P74" i="14"/>
  <c r="P106" i="14"/>
  <c r="Q82" i="14"/>
  <c r="P82" i="14"/>
  <c r="Q114" i="14"/>
  <c r="P114" i="14"/>
  <c r="K20" i="10"/>
  <c r="K33" i="10"/>
  <c r="J20" i="10"/>
  <c r="L37" i="10"/>
  <c r="J52" i="10"/>
  <c r="J13" i="14"/>
  <c r="K13" i="14" s="1"/>
  <c r="O13" i="14" s="1"/>
  <c r="J21" i="14"/>
  <c r="K21" i="14" s="1"/>
  <c r="O21" i="14" s="1"/>
  <c r="J31" i="14"/>
  <c r="K31" i="14" s="1"/>
  <c r="O31" i="14" s="1"/>
  <c r="O39" i="14"/>
  <c r="P39" i="14" s="1"/>
  <c r="J50" i="14"/>
  <c r="K50" i="14" s="1"/>
  <c r="O50" i="14" s="1"/>
  <c r="Q50" i="14" s="1"/>
  <c r="J59" i="14"/>
  <c r="K59" i="14" s="1"/>
  <c r="O59" i="14" s="1"/>
  <c r="J62" i="14"/>
  <c r="K62" i="14" s="1"/>
  <c r="O62" i="14" s="1"/>
  <c r="J108" i="14"/>
  <c r="J124" i="14"/>
  <c r="K124" i="14" s="1"/>
  <c r="O124" i="14" s="1"/>
  <c r="K129" i="14"/>
  <c r="O129" i="14" s="1"/>
  <c r="J220" i="14"/>
  <c r="K220" i="14" s="1"/>
  <c r="O220" i="14" s="1"/>
  <c r="K31" i="10"/>
  <c r="K24" i="14"/>
  <c r="O24" i="14" s="1"/>
  <c r="J41" i="14"/>
  <c r="K41" i="14" s="1"/>
  <c r="O41" i="14" s="1"/>
  <c r="J51" i="14"/>
  <c r="K51" i="14" s="1"/>
  <c r="O51" i="14" s="1"/>
  <c r="K53" i="14"/>
  <c r="O53" i="14" s="1"/>
  <c r="P53" i="14" s="1"/>
  <c r="J83" i="14"/>
  <c r="K83" i="14" s="1"/>
  <c r="O83" i="14" s="1"/>
  <c r="U87" i="14"/>
  <c r="V87" i="14" s="1"/>
  <c r="W87" i="14" s="1"/>
  <c r="J99" i="14"/>
  <c r="K99" i="14" s="1"/>
  <c r="O99" i="14" s="1"/>
  <c r="U103" i="14"/>
  <c r="J115" i="14"/>
  <c r="K115" i="14" s="1"/>
  <c r="O115" i="14" s="1"/>
  <c r="U119" i="14"/>
  <c r="O130" i="14"/>
  <c r="K133" i="14"/>
  <c r="O133" i="14" s="1"/>
  <c r="J225" i="14"/>
  <c r="K225" i="14" s="1"/>
  <c r="O225" i="14" s="1"/>
  <c r="V225" i="14" s="1"/>
  <c r="W225" i="14" s="1"/>
  <c r="U232" i="14"/>
  <c r="O297" i="14"/>
  <c r="J38" i="10"/>
  <c r="J14" i="14"/>
  <c r="K14" i="14" s="1"/>
  <c r="O14" i="14" s="1"/>
  <c r="P14" i="14" s="1"/>
  <c r="J25" i="14"/>
  <c r="K25" i="14" s="1"/>
  <c r="O25" i="14" s="1"/>
  <c r="J54" i="14"/>
  <c r="K54" i="14" s="1"/>
  <c r="O54" i="14" s="1"/>
  <c r="J137" i="14"/>
  <c r="K137" i="14" s="1"/>
  <c r="O137" i="14" s="1"/>
  <c r="J138" i="14"/>
  <c r="K138" i="14" s="1"/>
  <c r="O138" i="14" s="1"/>
  <c r="J140" i="14"/>
  <c r="K145" i="14"/>
  <c r="O145" i="14" s="1"/>
  <c r="J235" i="14"/>
  <c r="K235" i="14" s="1"/>
  <c r="O235" i="14" s="1"/>
  <c r="K4" i="12"/>
  <c r="L4" i="12" s="1"/>
  <c r="M4" i="12" s="1"/>
  <c r="J6" i="14"/>
  <c r="K6" i="14" s="1"/>
  <c r="O6" i="14" s="1"/>
  <c r="P6" i="14" s="1"/>
  <c r="J9" i="14"/>
  <c r="K9" i="14" s="1"/>
  <c r="O9" i="14" s="1"/>
  <c r="P9" i="14" s="1"/>
  <c r="J17" i="14"/>
  <c r="K17" i="14" s="1"/>
  <c r="O17" i="14" s="1"/>
  <c r="J34" i="14"/>
  <c r="K34" i="14" s="1"/>
  <c r="O34" i="14" s="1"/>
  <c r="Q34" i="14" s="1"/>
  <c r="J45" i="14"/>
  <c r="K45" i="14" s="1"/>
  <c r="O45" i="14" s="1"/>
  <c r="O55" i="14"/>
  <c r="U75" i="14"/>
  <c r="U91" i="14"/>
  <c r="J116" i="14"/>
  <c r="J141" i="14"/>
  <c r="K141" i="14" s="1"/>
  <c r="O141" i="14" s="1"/>
  <c r="J142" i="14"/>
  <c r="K142" i="14" s="1"/>
  <c r="O142" i="14" s="1"/>
  <c r="J144" i="14"/>
  <c r="J145" i="14"/>
  <c r="J146" i="14"/>
  <c r="K146" i="14" s="1"/>
  <c r="O146" i="14" s="1"/>
  <c r="J148" i="14"/>
  <c r="J149" i="14"/>
  <c r="K149" i="14" s="1"/>
  <c r="O149" i="14" s="1"/>
  <c r="J150" i="14"/>
  <c r="K150" i="14" s="1"/>
  <c r="O150" i="14" s="1"/>
  <c r="J152" i="14"/>
  <c r="J153" i="14"/>
  <c r="K153" i="14" s="1"/>
  <c r="O153" i="14" s="1"/>
  <c r="V153" i="14" s="1"/>
  <c r="W153" i="14" s="1"/>
  <c r="J154" i="14"/>
  <c r="K154" i="14" s="1"/>
  <c r="O154" i="14" s="1"/>
  <c r="J156" i="14"/>
  <c r="J157" i="14"/>
  <c r="K157" i="14" s="1"/>
  <c r="O157" i="14" s="1"/>
  <c r="J158" i="14"/>
  <c r="K158" i="14" s="1"/>
  <c r="O158" i="14" s="1"/>
  <c r="Q158" i="14" s="1"/>
  <c r="J160" i="14"/>
  <c r="K160" i="14" s="1"/>
  <c r="O160" i="14" s="1"/>
  <c r="V160" i="14" s="1"/>
  <c r="W160" i="14" s="1"/>
  <c r="J161" i="14"/>
  <c r="K161" i="14" s="1"/>
  <c r="O161" i="14" s="1"/>
  <c r="J162" i="14"/>
  <c r="K162" i="14" s="1"/>
  <c r="O162" i="14" s="1"/>
  <c r="J164" i="14"/>
  <c r="J165" i="14"/>
  <c r="K165" i="14" s="1"/>
  <c r="O165" i="14" s="1"/>
  <c r="V165" i="14" s="1"/>
  <c r="W165" i="14" s="1"/>
  <c r="J166" i="14"/>
  <c r="K166" i="14" s="1"/>
  <c r="O166" i="14" s="1"/>
  <c r="J168" i="14"/>
  <c r="J169" i="14"/>
  <c r="K169" i="14" s="1"/>
  <c r="O169" i="14" s="1"/>
  <c r="V169" i="14" s="1"/>
  <c r="W169" i="14" s="1"/>
  <c r="J170" i="14"/>
  <c r="K170" i="14" s="1"/>
  <c r="O170" i="14" s="1"/>
  <c r="J172" i="14"/>
  <c r="J173" i="14"/>
  <c r="K173" i="14" s="1"/>
  <c r="O173" i="14" s="1"/>
  <c r="J33" i="10"/>
  <c r="L38" i="10"/>
  <c r="J28" i="14"/>
  <c r="K28" i="14" s="1"/>
  <c r="O28" i="14" s="1"/>
  <c r="J35" i="14"/>
  <c r="K35" i="14" s="1"/>
  <c r="O35" i="14" s="1"/>
  <c r="K37" i="14"/>
  <c r="O37" i="14" s="1"/>
  <c r="Q37" i="14" s="1"/>
  <c r="J46" i="14"/>
  <c r="K46" i="14" s="1"/>
  <c r="O46" i="14" s="1"/>
  <c r="J56" i="14"/>
  <c r="K56" i="14" s="1"/>
  <c r="O56" i="14" s="1"/>
  <c r="V56" i="14" s="1"/>
  <c r="W56" i="14" s="1"/>
  <c r="U79" i="14"/>
  <c r="U95" i="14"/>
  <c r="V95" i="14" s="1"/>
  <c r="W95" i="14" s="1"/>
  <c r="J107" i="14"/>
  <c r="K107" i="14" s="1"/>
  <c r="O107" i="14" s="1"/>
  <c r="P107" i="14" s="1"/>
  <c r="U111" i="14"/>
  <c r="J123" i="14"/>
  <c r="K123" i="14" s="1"/>
  <c r="O123" i="14" s="1"/>
  <c r="P123" i="14" s="1"/>
  <c r="U127" i="14"/>
  <c r="O291" i="14"/>
  <c r="J306" i="14"/>
  <c r="K306" i="14" s="1"/>
  <c r="O306" i="14" s="1"/>
  <c r="J47" i="14"/>
  <c r="K47" i="14" s="1"/>
  <c r="O47" i="14" s="1"/>
  <c r="K49" i="14"/>
  <c r="O49" i="14" s="1"/>
  <c r="V49" i="14" s="1"/>
  <c r="W49" i="14" s="1"/>
  <c r="K38" i="10"/>
  <c r="K37" i="10"/>
  <c r="K5" i="12"/>
  <c r="L5" i="12" s="1"/>
  <c r="M5" i="12" s="1"/>
  <c r="K32" i="14"/>
  <c r="O32" i="14" s="1"/>
  <c r="V32" i="14" s="1"/>
  <c r="W32" i="14" s="1"/>
  <c r="O127" i="14"/>
  <c r="J228" i="14"/>
  <c r="K228" i="14" s="1"/>
  <c r="O228" i="14" s="1"/>
  <c r="C7" i="25"/>
  <c r="J7" i="25"/>
  <c r="K205" i="14"/>
  <c r="O205" i="14" s="1"/>
  <c r="Q205" i="14" s="1"/>
  <c r="K213" i="14"/>
  <c r="O213" i="14" s="1"/>
  <c r="P213" i="14" s="1"/>
  <c r="J229" i="14"/>
  <c r="K229" i="14" s="1"/>
  <c r="O229" i="14" s="1"/>
  <c r="O266" i="17"/>
  <c r="J174" i="14"/>
  <c r="K174" i="14" s="1"/>
  <c r="O174" i="14" s="1"/>
  <c r="J176" i="14"/>
  <c r="J177" i="14"/>
  <c r="K177" i="14" s="1"/>
  <c r="O177" i="14" s="1"/>
  <c r="V177" i="14" s="1"/>
  <c r="W177" i="14" s="1"/>
  <c r="J178" i="14"/>
  <c r="K178" i="14" s="1"/>
  <c r="O178" i="14" s="1"/>
  <c r="V178" i="14" s="1"/>
  <c r="W178" i="14" s="1"/>
  <c r="J180" i="14"/>
  <c r="J181" i="14"/>
  <c r="K181" i="14" s="1"/>
  <c r="O181" i="14" s="1"/>
  <c r="J182" i="14"/>
  <c r="K182" i="14" s="1"/>
  <c r="O182" i="14" s="1"/>
  <c r="J184" i="14"/>
  <c r="J185" i="14"/>
  <c r="K185" i="14" s="1"/>
  <c r="O185" i="14" s="1"/>
  <c r="J186" i="14"/>
  <c r="K186" i="14" s="1"/>
  <c r="O186" i="14" s="1"/>
  <c r="J188" i="14"/>
  <c r="J189" i="14"/>
  <c r="K189" i="14" s="1"/>
  <c r="O189" i="14" s="1"/>
  <c r="J190" i="14"/>
  <c r="K190" i="14" s="1"/>
  <c r="O190" i="14" s="1"/>
  <c r="V190" i="14" s="1"/>
  <c r="W190" i="14" s="1"/>
  <c r="J192" i="14"/>
  <c r="J193" i="14"/>
  <c r="K193" i="14" s="1"/>
  <c r="O193" i="14" s="1"/>
  <c r="J194" i="14"/>
  <c r="K194" i="14" s="1"/>
  <c r="O194" i="14" s="1"/>
  <c r="J196" i="14"/>
  <c r="K196" i="14" s="1"/>
  <c r="O196" i="14" s="1"/>
  <c r="V196" i="14" s="1"/>
  <c r="W196" i="14" s="1"/>
  <c r="J197" i="14"/>
  <c r="K197" i="14" s="1"/>
  <c r="O197" i="14" s="1"/>
  <c r="V197" i="14" s="1"/>
  <c r="W197" i="14" s="1"/>
  <c r="J198" i="14"/>
  <c r="K198" i="14" s="1"/>
  <c r="O198" i="14" s="1"/>
  <c r="P198" i="14" s="1"/>
  <c r="J200" i="14"/>
  <c r="J201" i="14"/>
  <c r="K201" i="14" s="1"/>
  <c r="O201" i="14" s="1"/>
  <c r="J202" i="14"/>
  <c r="K202" i="14" s="1"/>
  <c r="O202" i="14" s="1"/>
  <c r="J204" i="14"/>
  <c r="J205" i="14"/>
  <c r="J206" i="14"/>
  <c r="K206" i="14" s="1"/>
  <c r="O206" i="14" s="1"/>
  <c r="J208" i="14"/>
  <c r="K208" i="14" s="1"/>
  <c r="O208" i="14" s="1"/>
  <c r="V208" i="14" s="1"/>
  <c r="W208" i="14" s="1"/>
  <c r="J209" i="14"/>
  <c r="K209" i="14" s="1"/>
  <c r="O209" i="14" s="1"/>
  <c r="V209" i="14" s="1"/>
  <c r="W209" i="14" s="1"/>
  <c r="J210" i="14"/>
  <c r="K210" i="14" s="1"/>
  <c r="O210" i="14" s="1"/>
  <c r="Q210" i="14" s="1"/>
  <c r="J212" i="14"/>
  <c r="K212" i="14" s="1"/>
  <c r="O212" i="14" s="1"/>
  <c r="V212" i="14" s="1"/>
  <c r="W212" i="14" s="1"/>
  <c r="J213" i="14"/>
  <c r="J214" i="14"/>
  <c r="K214" i="14" s="1"/>
  <c r="O214" i="14" s="1"/>
  <c r="J216" i="14"/>
  <c r="J217" i="14"/>
  <c r="K217" i="14" s="1"/>
  <c r="O217" i="14" s="1"/>
  <c r="O240" i="14"/>
  <c r="O244" i="14"/>
  <c r="O248" i="14"/>
  <c r="O252" i="14"/>
  <c r="O256" i="14"/>
  <c r="O260" i="14"/>
  <c r="O264" i="14"/>
  <c r="J181" i="17"/>
  <c r="J219" i="17"/>
  <c r="J221" i="14"/>
  <c r="K221" i="14" s="1"/>
  <c r="O221" i="14" s="1"/>
  <c r="J272" i="14"/>
  <c r="K272" i="14" s="1"/>
  <c r="O272" i="14" s="1"/>
  <c r="P272" i="14" s="1"/>
  <c r="J292" i="14"/>
  <c r="K292" i="14" s="1"/>
  <c r="O292" i="14" s="1"/>
  <c r="J302" i="14"/>
  <c r="K302" i="14" s="1"/>
  <c r="O302" i="14" s="1"/>
  <c r="J157" i="17"/>
  <c r="J5" i="25"/>
  <c r="J169" i="17"/>
  <c r="J231" i="14"/>
  <c r="J6" i="17"/>
  <c r="J9" i="17"/>
  <c r="J89" i="17"/>
  <c r="J173" i="17"/>
  <c r="J211" i="17"/>
  <c r="K211" i="17" s="1"/>
  <c r="O211" i="17" s="1"/>
  <c r="P43" i="14"/>
  <c r="Q43" i="14"/>
  <c r="P79" i="14"/>
  <c r="Q79" i="14"/>
  <c r="P87" i="14"/>
  <c r="Q87" i="14"/>
  <c r="P95" i="14"/>
  <c r="Q95" i="14"/>
  <c r="P111" i="14"/>
  <c r="Q111" i="14"/>
  <c r="P127" i="14"/>
  <c r="Q127" i="14"/>
  <c r="Q29" i="14"/>
  <c r="P29" i="14"/>
  <c r="P103" i="14"/>
  <c r="Q103" i="14"/>
  <c r="P119" i="14"/>
  <c r="Q119" i="14"/>
  <c r="V37" i="14"/>
  <c r="W37" i="14"/>
  <c r="L48" i="10"/>
  <c r="K48" i="10"/>
  <c r="J48" i="10"/>
  <c r="Q15" i="14"/>
  <c r="P15" i="14"/>
  <c r="Q58" i="14"/>
  <c r="P58" i="14"/>
  <c r="V19" i="14"/>
  <c r="V24" i="14"/>
  <c r="W24" i="14" s="1"/>
  <c r="Q38" i="14"/>
  <c r="P38" i="14"/>
  <c r="P41" i="14"/>
  <c r="V53" i="14"/>
  <c r="W53" i="14" s="1"/>
  <c r="Q62" i="14"/>
  <c r="P62" i="14"/>
  <c r="Q70" i="14"/>
  <c r="P70" i="14"/>
  <c r="Q17" i="14"/>
  <c r="V18" i="14"/>
  <c r="W18" i="14" s="1"/>
  <c r="Q24" i="14"/>
  <c r="P24" i="14"/>
  <c r="P35" i="14"/>
  <c r="Q35" i="14"/>
  <c r="P50" i="14"/>
  <c r="P51" i="14"/>
  <c r="Q51" i="14"/>
  <c r="Q11" i="14"/>
  <c r="P11" i="14"/>
  <c r="P19" i="14"/>
  <c r="Q19" i="14"/>
  <c r="Q32" i="14"/>
  <c r="P32" i="14"/>
  <c r="Q42" i="14"/>
  <c r="P42" i="14"/>
  <c r="V11" i="14"/>
  <c r="V15" i="14"/>
  <c r="Q18" i="14"/>
  <c r="P18" i="14"/>
  <c r="V29" i="14"/>
  <c r="Q39" i="14"/>
  <c r="P55" i="14"/>
  <c r="Q55" i="14"/>
  <c r="P71" i="14"/>
  <c r="Q71" i="14"/>
  <c r="K56" i="10"/>
  <c r="L56" i="10"/>
  <c r="J56" i="10"/>
  <c r="Q8" i="14"/>
  <c r="P8" i="14"/>
  <c r="P12" i="14"/>
  <c r="Q12" i="14"/>
  <c r="P16" i="14"/>
  <c r="Q16" i="14"/>
  <c r="Q20" i="14"/>
  <c r="P20" i="14"/>
  <c r="P33" i="14"/>
  <c r="Q33" i="14"/>
  <c r="P47" i="14"/>
  <c r="Q47" i="14"/>
  <c r="Q49" i="14"/>
  <c r="H8" i="5"/>
  <c r="H9" i="5" s="1"/>
  <c r="H11" i="5" s="1"/>
  <c r="L20" i="10"/>
  <c r="L21" i="10" s="1"/>
  <c r="J21" i="10"/>
  <c r="J22" i="10" s="1"/>
  <c r="J23" i="10" s="1"/>
  <c r="L28" i="10"/>
  <c r="K29" i="10"/>
  <c r="L34" i="10"/>
  <c r="K36" i="10"/>
  <c r="W11" i="14"/>
  <c r="W12" i="14"/>
  <c r="W15" i="14"/>
  <c r="W16" i="14"/>
  <c r="W19" i="14"/>
  <c r="W20" i="14"/>
  <c r="J22" i="14"/>
  <c r="K22" i="14" s="1"/>
  <c r="O22" i="14" s="1"/>
  <c r="K23" i="14"/>
  <c r="O23" i="14" s="1"/>
  <c r="J26" i="14"/>
  <c r="K26" i="14" s="1"/>
  <c r="O26" i="14" s="1"/>
  <c r="K27" i="14"/>
  <c r="O27" i="14" s="1"/>
  <c r="W29" i="14"/>
  <c r="J30" i="14"/>
  <c r="K30" i="14" s="1"/>
  <c r="O30" i="14" s="1"/>
  <c r="V30" i="14" s="1"/>
  <c r="W30" i="14" s="1"/>
  <c r="W33" i="14"/>
  <c r="U35" i="14"/>
  <c r="U39" i="14"/>
  <c r="U43" i="14"/>
  <c r="U47" i="14"/>
  <c r="U51" i="14"/>
  <c r="U55" i="14"/>
  <c r="K60" i="14"/>
  <c r="O60" i="14" s="1"/>
  <c r="O63" i="14"/>
  <c r="K65" i="14"/>
  <c r="O65" i="14" s="1"/>
  <c r="Q66" i="14"/>
  <c r="V66" i="14"/>
  <c r="W66" i="14" s="1"/>
  <c r="X66" i="14" s="1"/>
  <c r="J68" i="14"/>
  <c r="K68" i="14" s="1"/>
  <c r="O68" i="14" s="1"/>
  <c r="U71" i="14"/>
  <c r="J73" i="14"/>
  <c r="K73" i="14" s="1"/>
  <c r="O73" i="14" s="1"/>
  <c r="V73" i="14" s="1"/>
  <c r="W73" i="14" s="1"/>
  <c r="J76" i="14"/>
  <c r="V79" i="14"/>
  <c r="W79" i="14" s="1"/>
  <c r="J81" i="14"/>
  <c r="K81" i="14" s="1"/>
  <c r="O81" i="14" s="1"/>
  <c r="J84" i="14"/>
  <c r="K84" i="14" s="1"/>
  <c r="O84" i="14" s="1"/>
  <c r="V84" i="14" s="1"/>
  <c r="W84" i="14" s="1"/>
  <c r="J89" i="14"/>
  <c r="K89" i="14" s="1"/>
  <c r="O89" i="14" s="1"/>
  <c r="J92" i="14"/>
  <c r="J97" i="14"/>
  <c r="K97" i="14" s="1"/>
  <c r="O97" i="14" s="1"/>
  <c r="J100" i="14"/>
  <c r="V103" i="14"/>
  <c r="W103" i="14" s="1"/>
  <c r="J105" i="14"/>
  <c r="K105" i="14" s="1"/>
  <c r="O105" i="14" s="1"/>
  <c r="V105" i="14" s="1"/>
  <c r="W105" i="14" s="1"/>
  <c r="V111" i="14"/>
  <c r="W111" i="14" s="1"/>
  <c r="J113" i="14"/>
  <c r="K113" i="14" s="1"/>
  <c r="O113" i="14" s="1"/>
  <c r="V113" i="14" s="1"/>
  <c r="W113" i="14" s="1"/>
  <c r="V119" i="14"/>
  <c r="W119" i="14" s="1"/>
  <c r="J121" i="14"/>
  <c r="K121" i="14" s="1"/>
  <c r="O121" i="14" s="1"/>
  <c r="V129" i="14"/>
  <c r="W129" i="14" s="1"/>
  <c r="Q138" i="14"/>
  <c r="P138" i="14"/>
  <c r="V138" i="14"/>
  <c r="Q145" i="14"/>
  <c r="P145" i="14"/>
  <c r="Q149" i="14"/>
  <c r="P149" i="14"/>
  <c r="Q165" i="14"/>
  <c r="P165" i="14"/>
  <c r="P197" i="14"/>
  <c r="Q213" i="14"/>
  <c r="L29" i="10"/>
  <c r="L36" i="10"/>
  <c r="V58" i="14"/>
  <c r="V62" i="14"/>
  <c r="W62" i="14" s="1"/>
  <c r="V70" i="14"/>
  <c r="W70" i="14" s="1"/>
  <c r="V133" i="14"/>
  <c r="W133" i="14" s="1"/>
  <c r="Q142" i="14"/>
  <c r="P142" i="14"/>
  <c r="V142" i="14"/>
  <c r="Q146" i="14"/>
  <c r="P146" i="14"/>
  <c r="V146" i="14"/>
  <c r="W146" i="14" s="1"/>
  <c r="Q150" i="14"/>
  <c r="P150" i="14"/>
  <c r="V150" i="14"/>
  <c r="W150" i="14" s="1"/>
  <c r="Q154" i="14"/>
  <c r="P154" i="14"/>
  <c r="V154" i="14"/>
  <c r="P158" i="14"/>
  <c r="V158" i="14"/>
  <c r="W158" i="14" s="1"/>
  <c r="Q162" i="14"/>
  <c r="P162" i="14"/>
  <c r="V162" i="14"/>
  <c r="W162" i="14" s="1"/>
  <c r="Q166" i="14"/>
  <c r="P166" i="14"/>
  <c r="V166" i="14"/>
  <c r="Q174" i="14"/>
  <c r="P174" i="14"/>
  <c r="V174" i="14"/>
  <c r="W174" i="14" s="1"/>
  <c r="Q178" i="14"/>
  <c r="Q182" i="14"/>
  <c r="P182" i="14"/>
  <c r="V182" i="14"/>
  <c r="W182" i="14" s="1"/>
  <c r="Q186" i="14"/>
  <c r="Q190" i="14"/>
  <c r="P190" i="14"/>
  <c r="Q194" i="14"/>
  <c r="P194" i="14"/>
  <c r="V194" i="14"/>
  <c r="W194" i="14" s="1"/>
  <c r="Q198" i="14"/>
  <c r="Q202" i="14"/>
  <c r="P202" i="14"/>
  <c r="V202" i="14"/>
  <c r="W202" i="14" s="1"/>
  <c r="Q206" i="14"/>
  <c r="P206" i="14"/>
  <c r="V206" i="14"/>
  <c r="P210" i="14"/>
  <c r="V210" i="14"/>
  <c r="W210" i="14" s="1"/>
  <c r="Q214" i="14"/>
  <c r="P214" i="14"/>
  <c r="V214" i="14"/>
  <c r="V34" i="14"/>
  <c r="W34" i="14" s="1"/>
  <c r="J36" i="14"/>
  <c r="K36" i="14" s="1"/>
  <c r="O36" i="14" s="1"/>
  <c r="V38" i="14"/>
  <c r="W38" i="14" s="1"/>
  <c r="J40" i="14"/>
  <c r="K40" i="14" s="1"/>
  <c r="O40" i="14" s="1"/>
  <c r="V42" i="14"/>
  <c r="W42" i="14" s="1"/>
  <c r="J44" i="14"/>
  <c r="K44" i="14" s="1"/>
  <c r="O44" i="14" s="1"/>
  <c r="J48" i="14"/>
  <c r="K48" i="14" s="1"/>
  <c r="O48" i="14" s="1"/>
  <c r="V50" i="14"/>
  <c r="W50" i="14" s="1"/>
  <c r="J52" i="14"/>
  <c r="K52" i="14" s="1"/>
  <c r="O52" i="14" s="1"/>
  <c r="J57" i="14"/>
  <c r="K57" i="14" s="1"/>
  <c r="O57" i="14" s="1"/>
  <c r="W58" i="14"/>
  <c r="J61" i="14"/>
  <c r="K61" i="14" s="1"/>
  <c r="O61" i="14" s="1"/>
  <c r="U63" i="14"/>
  <c r="J69" i="14"/>
  <c r="K69" i="14" s="1"/>
  <c r="O69" i="14" s="1"/>
  <c r="J72" i="14"/>
  <c r="K72" i="14" s="1"/>
  <c r="O72" i="14" s="1"/>
  <c r="V72" i="14" s="1"/>
  <c r="W72" i="14" s="1"/>
  <c r="J77" i="14"/>
  <c r="K77" i="14" s="1"/>
  <c r="O77" i="14" s="1"/>
  <c r="J80" i="14"/>
  <c r="K80" i="14" s="1"/>
  <c r="O80" i="14" s="1"/>
  <c r="J85" i="14"/>
  <c r="K85" i="14" s="1"/>
  <c r="O85" i="14" s="1"/>
  <c r="J88" i="14"/>
  <c r="K88" i="14" s="1"/>
  <c r="O88" i="14" s="1"/>
  <c r="V88" i="14" s="1"/>
  <c r="W88" i="14" s="1"/>
  <c r="K93" i="14"/>
  <c r="O93" i="14" s="1"/>
  <c r="J93" i="14"/>
  <c r="J96" i="14"/>
  <c r="K96" i="14" s="1"/>
  <c r="O96" i="14" s="1"/>
  <c r="J101" i="14"/>
  <c r="K101" i="14" s="1"/>
  <c r="O101" i="14" s="1"/>
  <c r="J104" i="14"/>
  <c r="K104" i="14" s="1"/>
  <c r="O104" i="14" s="1"/>
  <c r="V104" i="14" s="1"/>
  <c r="W104" i="14" s="1"/>
  <c r="Q107" i="14"/>
  <c r="W107" i="14"/>
  <c r="X107" i="14" s="1"/>
  <c r="V107" i="14"/>
  <c r="J109" i="14"/>
  <c r="K109" i="14" s="1"/>
  <c r="O109" i="14" s="1"/>
  <c r="J112" i="14"/>
  <c r="K112" i="14" s="1"/>
  <c r="O112" i="14" s="1"/>
  <c r="V115" i="14"/>
  <c r="W115" i="14" s="1"/>
  <c r="J117" i="14"/>
  <c r="K117" i="14" s="1"/>
  <c r="O117" i="14" s="1"/>
  <c r="J120" i="14"/>
  <c r="Q123" i="14"/>
  <c r="V123" i="14"/>
  <c r="W123" i="14" s="1"/>
  <c r="X123" i="14" s="1"/>
  <c r="K125" i="14"/>
  <c r="O125" i="14" s="1"/>
  <c r="J125" i="14"/>
  <c r="J128" i="14"/>
  <c r="K128" i="14" s="1"/>
  <c r="O128" i="14" s="1"/>
  <c r="Q130" i="14"/>
  <c r="P130" i="14"/>
  <c r="V130" i="14"/>
  <c r="W130" i="14" s="1"/>
  <c r="Q133" i="14"/>
  <c r="P133" i="14"/>
  <c r="K28" i="10"/>
  <c r="AF310" i="14"/>
  <c r="J64" i="14"/>
  <c r="K64" i="14" s="1"/>
  <c r="O64" i="14" s="1"/>
  <c r="V65" i="14"/>
  <c r="W65" i="14" s="1"/>
  <c r="Q67" i="14"/>
  <c r="U67" i="14"/>
  <c r="P78" i="14"/>
  <c r="V78" i="14"/>
  <c r="P86" i="14"/>
  <c r="V86" i="14"/>
  <c r="W86" i="14" s="1"/>
  <c r="AA86" i="14" s="1"/>
  <c r="V89" i="14"/>
  <c r="W89" i="14" s="1"/>
  <c r="P94" i="14"/>
  <c r="V94" i="14"/>
  <c r="P102" i="14"/>
  <c r="V102" i="14"/>
  <c r="P110" i="14"/>
  <c r="V110" i="14"/>
  <c r="W110" i="14" s="1"/>
  <c r="AA110" i="14" s="1"/>
  <c r="P118" i="14"/>
  <c r="V118" i="14"/>
  <c r="W118" i="14" s="1"/>
  <c r="AA118" i="14" s="1"/>
  <c r="P126" i="14"/>
  <c r="V126" i="14"/>
  <c r="W126" i="14" s="1"/>
  <c r="AA126" i="14" s="1"/>
  <c r="Q134" i="14"/>
  <c r="P134" i="14"/>
  <c r="V134" i="14"/>
  <c r="V145" i="14"/>
  <c r="W145" i="14" s="1"/>
  <c r="V149" i="14"/>
  <c r="W149" i="14" s="1"/>
  <c r="V185" i="14"/>
  <c r="W185" i="14" s="1"/>
  <c r="V205" i="14"/>
  <c r="W205" i="14" s="1"/>
  <c r="V213" i="14"/>
  <c r="W213" i="14" s="1"/>
  <c r="W74" i="14"/>
  <c r="X74" i="14" s="1"/>
  <c r="K76" i="14"/>
  <c r="O76" i="14" s="1"/>
  <c r="V76" i="14" s="1"/>
  <c r="W76" i="14" s="1"/>
  <c r="W78" i="14"/>
  <c r="AA78" i="14" s="1"/>
  <c r="K92" i="14"/>
  <c r="O92" i="14" s="1"/>
  <c r="V92" i="14" s="1"/>
  <c r="W92" i="14" s="1"/>
  <c r="W94" i="14"/>
  <c r="AA94" i="14" s="1"/>
  <c r="W98" i="14"/>
  <c r="K100" i="14"/>
  <c r="O100" i="14" s="1"/>
  <c r="V100" i="14" s="1"/>
  <c r="W100" i="14" s="1"/>
  <c r="W102" i="14"/>
  <c r="AA102" i="14" s="1"/>
  <c r="K108" i="14"/>
  <c r="O108" i="14" s="1"/>
  <c r="K116" i="14"/>
  <c r="O116" i="14" s="1"/>
  <c r="K120" i="14"/>
  <c r="O120" i="14" s="1"/>
  <c r="V120" i="14" s="1"/>
  <c r="W120" i="14" s="1"/>
  <c r="W122" i="14"/>
  <c r="X122" i="14" s="1"/>
  <c r="J131" i="14"/>
  <c r="K131" i="14" s="1"/>
  <c r="O131" i="14" s="1"/>
  <c r="V131" i="14" s="1"/>
  <c r="W131" i="14" s="1"/>
  <c r="K132" i="14"/>
  <c r="O132" i="14" s="1"/>
  <c r="W134" i="14"/>
  <c r="J135" i="14"/>
  <c r="K135" i="14" s="1"/>
  <c r="O135" i="14" s="1"/>
  <c r="V135" i="14" s="1"/>
  <c r="W135" i="14" s="1"/>
  <c r="K136" i="14"/>
  <c r="O136" i="14" s="1"/>
  <c r="V136" i="14" s="1"/>
  <c r="W136" i="14" s="1"/>
  <c r="W138" i="14"/>
  <c r="J139" i="14"/>
  <c r="K139" i="14" s="1"/>
  <c r="O139" i="14" s="1"/>
  <c r="V139" i="14" s="1"/>
  <c r="W139" i="14" s="1"/>
  <c r="K140" i="14"/>
  <c r="O140" i="14" s="1"/>
  <c r="W142" i="14"/>
  <c r="J143" i="14"/>
  <c r="K143" i="14" s="1"/>
  <c r="O143" i="14" s="1"/>
  <c r="V143" i="14" s="1"/>
  <c r="W143" i="14" s="1"/>
  <c r="K144" i="14"/>
  <c r="O144" i="14" s="1"/>
  <c r="V144" i="14" s="1"/>
  <c r="W144" i="14" s="1"/>
  <c r="J147" i="14"/>
  <c r="K147" i="14" s="1"/>
  <c r="O147" i="14" s="1"/>
  <c r="V147" i="14" s="1"/>
  <c r="W147" i="14" s="1"/>
  <c r="K148" i="14"/>
  <c r="O148" i="14" s="1"/>
  <c r="V148" i="14" s="1"/>
  <c r="W148" i="14" s="1"/>
  <c r="J151" i="14"/>
  <c r="K151" i="14" s="1"/>
  <c r="O151" i="14" s="1"/>
  <c r="K152" i="14"/>
  <c r="O152" i="14" s="1"/>
  <c r="V152" i="14" s="1"/>
  <c r="W152" i="14" s="1"/>
  <c r="W154" i="14"/>
  <c r="J155" i="14"/>
  <c r="K155" i="14" s="1"/>
  <c r="O155" i="14" s="1"/>
  <c r="V155" i="14" s="1"/>
  <c r="W155" i="14" s="1"/>
  <c r="K156" i="14"/>
  <c r="O156" i="14" s="1"/>
  <c r="J159" i="14"/>
  <c r="K159" i="14" s="1"/>
  <c r="O159" i="14" s="1"/>
  <c r="V159" i="14" s="1"/>
  <c r="W159" i="14" s="1"/>
  <c r="J163" i="14"/>
  <c r="K163" i="14" s="1"/>
  <c r="O163" i="14" s="1"/>
  <c r="V163" i="14" s="1"/>
  <c r="W163" i="14" s="1"/>
  <c r="K164" i="14"/>
  <c r="O164" i="14" s="1"/>
  <c r="V164" i="14" s="1"/>
  <c r="W164" i="14" s="1"/>
  <c r="W166" i="14"/>
  <c r="J167" i="14"/>
  <c r="K167" i="14" s="1"/>
  <c r="O167" i="14" s="1"/>
  <c r="K168" i="14"/>
  <c r="O168" i="14" s="1"/>
  <c r="V168" i="14" s="1"/>
  <c r="W168" i="14" s="1"/>
  <c r="J171" i="14"/>
  <c r="K171" i="14" s="1"/>
  <c r="O171" i="14" s="1"/>
  <c r="V171" i="14" s="1"/>
  <c r="W171" i="14" s="1"/>
  <c r="K172" i="14"/>
  <c r="O172" i="14" s="1"/>
  <c r="J175" i="14"/>
  <c r="K175" i="14" s="1"/>
  <c r="O175" i="14" s="1"/>
  <c r="V175" i="14" s="1"/>
  <c r="W175" i="14" s="1"/>
  <c r="K176" i="14"/>
  <c r="O176" i="14" s="1"/>
  <c r="V176" i="14" s="1"/>
  <c r="W176" i="14" s="1"/>
  <c r="J179" i="14"/>
  <c r="K179" i="14" s="1"/>
  <c r="O179" i="14" s="1"/>
  <c r="V179" i="14" s="1"/>
  <c r="W179" i="14" s="1"/>
  <c r="K180" i="14"/>
  <c r="O180" i="14" s="1"/>
  <c r="V180" i="14" s="1"/>
  <c r="W180" i="14" s="1"/>
  <c r="J183" i="14"/>
  <c r="K183" i="14" s="1"/>
  <c r="O183" i="14" s="1"/>
  <c r="K184" i="14"/>
  <c r="O184" i="14" s="1"/>
  <c r="V184" i="14" s="1"/>
  <c r="W184" i="14" s="1"/>
  <c r="J187" i="14"/>
  <c r="K187" i="14" s="1"/>
  <c r="O187" i="14" s="1"/>
  <c r="V187" i="14" s="1"/>
  <c r="W187" i="14" s="1"/>
  <c r="K188" i="14"/>
  <c r="O188" i="14" s="1"/>
  <c r="J191" i="14"/>
  <c r="K191" i="14" s="1"/>
  <c r="O191" i="14" s="1"/>
  <c r="V191" i="14" s="1"/>
  <c r="W191" i="14" s="1"/>
  <c r="K192" i="14"/>
  <c r="O192" i="14" s="1"/>
  <c r="V192" i="14" s="1"/>
  <c r="W192" i="14" s="1"/>
  <c r="J195" i="14"/>
  <c r="K195" i="14" s="1"/>
  <c r="O195" i="14" s="1"/>
  <c r="V195" i="14" s="1"/>
  <c r="W195" i="14" s="1"/>
  <c r="J199" i="14"/>
  <c r="K199" i="14" s="1"/>
  <c r="O199" i="14" s="1"/>
  <c r="K200" i="14"/>
  <c r="O200" i="14" s="1"/>
  <c r="V200" i="14" s="1"/>
  <c r="W200" i="14" s="1"/>
  <c r="J203" i="14"/>
  <c r="K203" i="14" s="1"/>
  <c r="O203" i="14" s="1"/>
  <c r="V203" i="14" s="1"/>
  <c r="W203" i="14" s="1"/>
  <c r="K204" i="14"/>
  <c r="O204" i="14" s="1"/>
  <c r="W206" i="14"/>
  <c r="J207" i="14"/>
  <c r="K207" i="14" s="1"/>
  <c r="O207" i="14" s="1"/>
  <c r="V207" i="14" s="1"/>
  <c r="W207" i="14" s="1"/>
  <c r="J211" i="14"/>
  <c r="K211" i="14" s="1"/>
  <c r="O211" i="14" s="1"/>
  <c r="V211" i="14" s="1"/>
  <c r="W211" i="14" s="1"/>
  <c r="W214" i="14"/>
  <c r="J215" i="14"/>
  <c r="K215" i="14" s="1"/>
  <c r="O215" i="14" s="1"/>
  <c r="K216" i="14"/>
  <c r="O216" i="14" s="1"/>
  <c r="V216" i="14" s="1"/>
  <c r="W216" i="14" s="1"/>
  <c r="J219" i="14"/>
  <c r="K219" i="14" s="1"/>
  <c r="O219" i="14" s="1"/>
  <c r="Q229" i="14"/>
  <c r="P229" i="14"/>
  <c r="V229" i="14"/>
  <c r="W229" i="14" s="1"/>
  <c r="P239" i="14"/>
  <c r="Q239" i="14"/>
  <c r="P243" i="14"/>
  <c r="Q243" i="14"/>
  <c r="P247" i="14"/>
  <c r="Q247" i="14"/>
  <c r="P251" i="14"/>
  <c r="Q251" i="14"/>
  <c r="P255" i="14"/>
  <c r="Q255" i="14"/>
  <c r="P259" i="14"/>
  <c r="Q259" i="14"/>
  <c r="P263" i="14"/>
  <c r="Q263" i="14"/>
  <c r="Q276" i="14"/>
  <c r="P276" i="14"/>
  <c r="Q280" i="14"/>
  <c r="P280" i="14"/>
  <c r="Q284" i="14"/>
  <c r="P284" i="14"/>
  <c r="Q288" i="14"/>
  <c r="P288" i="14"/>
  <c r="P302" i="14"/>
  <c r="Q302" i="14"/>
  <c r="Q304" i="14"/>
  <c r="P304" i="14"/>
  <c r="V306" i="14"/>
  <c r="W306" i="14" s="1"/>
  <c r="J7" i="17"/>
  <c r="K7" i="17" s="1"/>
  <c r="O7" i="17" s="1"/>
  <c r="V7" i="17" s="1"/>
  <c r="W7" i="17" s="1"/>
  <c r="J218" i="14"/>
  <c r="K218" i="14" s="1"/>
  <c r="O218" i="14" s="1"/>
  <c r="V221" i="14"/>
  <c r="W221" i="14" s="1"/>
  <c r="J223" i="14"/>
  <c r="K223" i="14" s="1"/>
  <c r="O223" i="14" s="1"/>
  <c r="P240" i="14"/>
  <c r="Q244" i="14"/>
  <c r="P244" i="14"/>
  <c r="Q248" i="14"/>
  <c r="P248" i="14"/>
  <c r="Q252" i="14"/>
  <c r="P252" i="14"/>
  <c r="Q256" i="14"/>
  <c r="P256" i="14"/>
  <c r="Q260" i="14"/>
  <c r="P260" i="14"/>
  <c r="Q264" i="14"/>
  <c r="P264" i="14"/>
  <c r="P267" i="14"/>
  <c r="Q267" i="14"/>
  <c r="P306" i="14"/>
  <c r="Q306" i="14"/>
  <c r="Q232" i="14"/>
  <c r="P232" i="14"/>
  <c r="Q268" i="14"/>
  <c r="P268" i="14"/>
  <c r="P271" i="14"/>
  <c r="Q271" i="14"/>
  <c r="Q301" i="14"/>
  <c r="P301" i="14"/>
  <c r="V302" i="14"/>
  <c r="W302" i="14" s="1"/>
  <c r="J11" i="17"/>
  <c r="K11" i="17" s="1"/>
  <c r="O11" i="17" s="1"/>
  <c r="V217" i="14"/>
  <c r="W217" i="14" s="1"/>
  <c r="K222" i="14"/>
  <c r="O222" i="14" s="1"/>
  <c r="V222" i="14" s="1"/>
  <c r="W222" i="14" s="1"/>
  <c r="P224" i="14"/>
  <c r="J227" i="14"/>
  <c r="K227" i="14" s="1"/>
  <c r="O227" i="14" s="1"/>
  <c r="Q228" i="14"/>
  <c r="P228" i="14"/>
  <c r="P235" i="14"/>
  <c r="Q235" i="14"/>
  <c r="Q236" i="14"/>
  <c r="P236" i="14"/>
  <c r="P275" i="14"/>
  <c r="Q275" i="14"/>
  <c r="P279" i="14"/>
  <c r="Q279" i="14"/>
  <c r="P283" i="14"/>
  <c r="Q283" i="14"/>
  <c r="P287" i="14"/>
  <c r="Q287" i="14"/>
  <c r="P291" i="14"/>
  <c r="Q291" i="14"/>
  <c r="Q292" i="14"/>
  <c r="P292" i="14"/>
  <c r="P297" i="14"/>
  <c r="Q297" i="14"/>
  <c r="V301" i="14"/>
  <c r="V220" i="14"/>
  <c r="W220" i="14" s="1"/>
  <c r="J222" i="14"/>
  <c r="V224" i="14"/>
  <c r="W224" i="14" s="1"/>
  <c r="AA224" i="14" s="1"/>
  <c r="J226" i="14"/>
  <c r="K226" i="14" s="1"/>
  <c r="O226" i="14" s="1"/>
  <c r="V228" i="14"/>
  <c r="W228" i="14" s="1"/>
  <c r="J230" i="14"/>
  <c r="K230" i="14" s="1"/>
  <c r="O230" i="14" s="1"/>
  <c r="K231" i="14"/>
  <c r="O231" i="14" s="1"/>
  <c r="V231" i="14" s="1"/>
  <c r="W231" i="14" s="1"/>
  <c r="V232" i="14"/>
  <c r="W232" i="14" s="1"/>
  <c r="J234" i="14"/>
  <c r="K234" i="14" s="1"/>
  <c r="O234" i="14" s="1"/>
  <c r="V236" i="14"/>
  <c r="W236" i="14" s="1"/>
  <c r="J238" i="14"/>
  <c r="K238" i="14" s="1"/>
  <c r="O238" i="14" s="1"/>
  <c r="V238" i="14" s="1"/>
  <c r="W238" i="14" s="1"/>
  <c r="J242" i="14"/>
  <c r="K242" i="14" s="1"/>
  <c r="O242" i="14" s="1"/>
  <c r="V244" i="14"/>
  <c r="W244" i="14" s="1"/>
  <c r="J246" i="14"/>
  <c r="K246" i="14" s="1"/>
  <c r="O246" i="14" s="1"/>
  <c r="V248" i="14"/>
  <c r="W248" i="14" s="1"/>
  <c r="J250" i="14"/>
  <c r="K250" i="14" s="1"/>
  <c r="O250" i="14" s="1"/>
  <c r="V252" i="14"/>
  <c r="W252" i="14" s="1"/>
  <c r="J254" i="14"/>
  <c r="K254" i="14" s="1"/>
  <c r="O254" i="14" s="1"/>
  <c r="V254" i="14" s="1"/>
  <c r="W254" i="14" s="1"/>
  <c r="V256" i="14"/>
  <c r="W256" i="14" s="1"/>
  <c r="J258" i="14"/>
  <c r="K258" i="14" s="1"/>
  <c r="O258" i="14" s="1"/>
  <c r="V260" i="14"/>
  <c r="W260" i="14" s="1"/>
  <c r="J262" i="14"/>
  <c r="K262" i="14" s="1"/>
  <c r="O262" i="14" s="1"/>
  <c r="V264" i="14"/>
  <c r="W264" i="14" s="1"/>
  <c r="J266" i="14"/>
  <c r="K266" i="14" s="1"/>
  <c r="O266" i="14" s="1"/>
  <c r="V268" i="14"/>
  <c r="W268" i="14" s="1"/>
  <c r="J270" i="14"/>
  <c r="K270" i="14" s="1"/>
  <c r="O270" i="14" s="1"/>
  <c r="V270" i="14" s="1"/>
  <c r="W270" i="14" s="1"/>
  <c r="V272" i="14"/>
  <c r="W272" i="14" s="1"/>
  <c r="J274" i="14"/>
  <c r="K274" i="14" s="1"/>
  <c r="O274" i="14" s="1"/>
  <c r="V276" i="14"/>
  <c r="W276" i="14" s="1"/>
  <c r="J278" i="14"/>
  <c r="K278" i="14" s="1"/>
  <c r="O278" i="14" s="1"/>
  <c r="V280" i="14"/>
  <c r="W280" i="14" s="1"/>
  <c r="J282" i="14"/>
  <c r="K282" i="14" s="1"/>
  <c r="O282" i="14" s="1"/>
  <c r="V282" i="14" s="1"/>
  <c r="W282" i="14" s="1"/>
  <c r="V284" i="14"/>
  <c r="W284" i="14" s="1"/>
  <c r="J286" i="14"/>
  <c r="K286" i="14" s="1"/>
  <c r="O286" i="14" s="1"/>
  <c r="V288" i="14"/>
  <c r="W288" i="14" s="1"/>
  <c r="J290" i="14"/>
  <c r="K290" i="14" s="1"/>
  <c r="O290" i="14" s="1"/>
  <c r="V292" i="14"/>
  <c r="W292" i="14" s="1"/>
  <c r="K294" i="14"/>
  <c r="O294" i="14" s="1"/>
  <c r="J296" i="14"/>
  <c r="K296" i="14" s="1"/>
  <c r="O296" i="14" s="1"/>
  <c r="K298" i="14"/>
  <c r="O298" i="14" s="1"/>
  <c r="K9" i="17"/>
  <c r="O9" i="17" s="1"/>
  <c r="J15" i="17"/>
  <c r="K15" i="17" s="1"/>
  <c r="O15" i="17" s="1"/>
  <c r="J23" i="17"/>
  <c r="K23" i="17" s="1"/>
  <c r="O23" i="17" s="1"/>
  <c r="J31" i="17"/>
  <c r="K31" i="17" s="1"/>
  <c r="O31" i="17" s="1"/>
  <c r="J39" i="17"/>
  <c r="K39" i="17" s="1"/>
  <c r="O39" i="17" s="1"/>
  <c r="J47" i="17"/>
  <c r="K47" i="17" s="1"/>
  <c r="O47" i="17" s="1"/>
  <c r="J55" i="17"/>
  <c r="K55" i="17" s="1"/>
  <c r="O55" i="17" s="1"/>
  <c r="J63" i="17"/>
  <c r="K63" i="17" s="1"/>
  <c r="O63" i="17" s="1"/>
  <c r="J71" i="17"/>
  <c r="K71" i="17" s="1"/>
  <c r="O71" i="17" s="1"/>
  <c r="J79" i="17"/>
  <c r="K79" i="17" s="1"/>
  <c r="O79" i="17" s="1"/>
  <c r="J233" i="14"/>
  <c r="K233" i="14" s="1"/>
  <c r="O233" i="14" s="1"/>
  <c r="V235" i="14"/>
  <c r="W235" i="14" s="1"/>
  <c r="J237" i="14"/>
  <c r="K237" i="14" s="1"/>
  <c r="O237" i="14" s="1"/>
  <c r="V239" i="14"/>
  <c r="W239" i="14" s="1"/>
  <c r="J241" i="14"/>
  <c r="K241" i="14" s="1"/>
  <c r="O241" i="14" s="1"/>
  <c r="V243" i="14"/>
  <c r="W243" i="14" s="1"/>
  <c r="J245" i="14"/>
  <c r="K245" i="14" s="1"/>
  <c r="O245" i="14" s="1"/>
  <c r="V247" i="14"/>
  <c r="W247" i="14" s="1"/>
  <c r="J249" i="14"/>
  <c r="K249" i="14" s="1"/>
  <c r="O249" i="14" s="1"/>
  <c r="V251" i="14"/>
  <c r="W251" i="14" s="1"/>
  <c r="J253" i="14"/>
  <c r="K253" i="14" s="1"/>
  <c r="O253" i="14" s="1"/>
  <c r="V255" i="14"/>
  <c r="W255" i="14" s="1"/>
  <c r="J257" i="14"/>
  <c r="K257" i="14" s="1"/>
  <c r="O257" i="14" s="1"/>
  <c r="V259" i="14"/>
  <c r="W259" i="14" s="1"/>
  <c r="J261" i="14"/>
  <c r="K261" i="14" s="1"/>
  <c r="O261" i="14" s="1"/>
  <c r="V263" i="14"/>
  <c r="W263" i="14" s="1"/>
  <c r="J265" i="14"/>
  <c r="K265" i="14" s="1"/>
  <c r="O265" i="14" s="1"/>
  <c r="V267" i="14"/>
  <c r="W267" i="14" s="1"/>
  <c r="J269" i="14"/>
  <c r="K269" i="14" s="1"/>
  <c r="O269" i="14" s="1"/>
  <c r="V271" i="14"/>
  <c r="W271" i="14" s="1"/>
  <c r="J273" i="14"/>
  <c r="K273" i="14" s="1"/>
  <c r="O273" i="14" s="1"/>
  <c r="V275" i="14"/>
  <c r="W275" i="14" s="1"/>
  <c r="J277" i="14"/>
  <c r="K277" i="14" s="1"/>
  <c r="O277" i="14" s="1"/>
  <c r="V279" i="14"/>
  <c r="W279" i="14" s="1"/>
  <c r="J281" i="14"/>
  <c r="K281" i="14" s="1"/>
  <c r="O281" i="14" s="1"/>
  <c r="V283" i="14"/>
  <c r="W283" i="14" s="1"/>
  <c r="J285" i="14"/>
  <c r="K285" i="14" s="1"/>
  <c r="O285" i="14" s="1"/>
  <c r="V287" i="14"/>
  <c r="W287" i="14" s="1"/>
  <c r="J289" i="14"/>
  <c r="K289" i="14" s="1"/>
  <c r="O289" i="14" s="1"/>
  <c r="V291" i="14"/>
  <c r="W291" i="14" s="1"/>
  <c r="J293" i="14"/>
  <c r="K293" i="14" s="1"/>
  <c r="O293" i="14" s="1"/>
  <c r="V297" i="14"/>
  <c r="W297" i="14" s="1"/>
  <c r="J303" i="14"/>
  <c r="K303" i="14" s="1"/>
  <c r="O303" i="14" s="1"/>
  <c r="K6" i="17"/>
  <c r="O6" i="17" s="1"/>
  <c r="J13" i="17"/>
  <c r="K13" i="17"/>
  <c r="O13" i="17" s="1"/>
  <c r="V13" i="17" s="1"/>
  <c r="W13" i="17" s="1"/>
  <c r="K18" i="17"/>
  <c r="O18" i="17" s="1"/>
  <c r="J18" i="17"/>
  <c r="J20" i="17"/>
  <c r="K20" i="17" s="1"/>
  <c r="O20" i="17" s="1"/>
  <c r="J21" i="17"/>
  <c r="K21" i="17" s="1"/>
  <c r="O21" i="17" s="1"/>
  <c r="V21" i="17" s="1"/>
  <c r="W21" i="17" s="1"/>
  <c r="J26" i="17"/>
  <c r="K26" i="17" s="1"/>
  <c r="O26" i="17" s="1"/>
  <c r="J28" i="17"/>
  <c r="K28" i="17" s="1"/>
  <c r="O28" i="17" s="1"/>
  <c r="J29" i="17"/>
  <c r="K29" i="17"/>
  <c r="O29" i="17" s="1"/>
  <c r="K34" i="17"/>
  <c r="O34" i="17" s="1"/>
  <c r="J34" i="17"/>
  <c r="J36" i="17"/>
  <c r="K36" i="17" s="1"/>
  <c r="O36" i="17" s="1"/>
  <c r="J37" i="17"/>
  <c r="K37" i="17"/>
  <c r="O37" i="17" s="1"/>
  <c r="V37" i="17" s="1"/>
  <c r="W37" i="17" s="1"/>
  <c r="J42" i="17"/>
  <c r="K42" i="17" s="1"/>
  <c r="O42" i="17" s="1"/>
  <c r="J44" i="17"/>
  <c r="K44" i="17" s="1"/>
  <c r="O44" i="17" s="1"/>
  <c r="J45" i="17"/>
  <c r="K45" i="17" s="1"/>
  <c r="O45" i="17" s="1"/>
  <c r="V45" i="17" s="1"/>
  <c r="W45" i="17" s="1"/>
  <c r="J50" i="17"/>
  <c r="K50" i="17" s="1"/>
  <c r="O50" i="17" s="1"/>
  <c r="J52" i="17"/>
  <c r="K52" i="17" s="1"/>
  <c r="O52" i="17" s="1"/>
  <c r="J53" i="17"/>
  <c r="K53" i="17" s="1"/>
  <c r="O53" i="17" s="1"/>
  <c r="V53" i="17" s="1"/>
  <c r="W53" i="17" s="1"/>
  <c r="J58" i="17"/>
  <c r="K58" i="17" s="1"/>
  <c r="O58" i="17" s="1"/>
  <c r="J60" i="17"/>
  <c r="K60" i="17" s="1"/>
  <c r="O60" i="17" s="1"/>
  <c r="J61" i="17"/>
  <c r="K61" i="17"/>
  <c r="O61" i="17" s="1"/>
  <c r="V61" i="17" s="1"/>
  <c r="W61" i="17" s="1"/>
  <c r="J66" i="17"/>
  <c r="K66" i="17" s="1"/>
  <c r="O66" i="17" s="1"/>
  <c r="J68" i="17"/>
  <c r="K68" i="17" s="1"/>
  <c r="O68" i="17" s="1"/>
  <c r="J69" i="17"/>
  <c r="K69" i="17" s="1"/>
  <c r="O69" i="17" s="1"/>
  <c r="V69" i="17" s="1"/>
  <c r="W69" i="17" s="1"/>
  <c r="J74" i="17"/>
  <c r="K74" i="17" s="1"/>
  <c r="O74" i="17" s="1"/>
  <c r="J76" i="17"/>
  <c r="K76" i="17" s="1"/>
  <c r="O76" i="17" s="1"/>
  <c r="J77" i="17"/>
  <c r="K77" i="17" s="1"/>
  <c r="O77" i="17" s="1"/>
  <c r="V77" i="17" s="1"/>
  <c r="W77" i="17" s="1"/>
  <c r="J82" i="17"/>
  <c r="K82" i="17" s="1"/>
  <c r="O82" i="17" s="1"/>
  <c r="J84" i="17"/>
  <c r="K84" i="17" s="1"/>
  <c r="O84" i="17" s="1"/>
  <c r="J295" i="14"/>
  <c r="K295" i="14" s="1"/>
  <c r="O295" i="14" s="1"/>
  <c r="J299" i="14"/>
  <c r="K299" i="14" s="1"/>
  <c r="O299" i="14" s="1"/>
  <c r="J305" i="14"/>
  <c r="K305" i="14" s="1"/>
  <c r="O305" i="14" s="1"/>
  <c r="V305" i="14" s="1"/>
  <c r="W305" i="14" s="1"/>
  <c r="AF310" i="17"/>
  <c r="J8" i="17"/>
  <c r="K8" i="17" s="1"/>
  <c r="O8" i="17" s="1"/>
  <c r="V9" i="17"/>
  <c r="W9" i="17" s="1"/>
  <c r="J10" i="17"/>
  <c r="K10" i="17" s="1"/>
  <c r="O10" i="17" s="1"/>
  <c r="J19" i="17"/>
  <c r="K19" i="17" s="1"/>
  <c r="O19" i="17" s="1"/>
  <c r="V19" i="17" s="1"/>
  <c r="W19" i="17" s="1"/>
  <c r="J27" i="17"/>
  <c r="K27" i="17" s="1"/>
  <c r="O27" i="17" s="1"/>
  <c r="J35" i="17"/>
  <c r="K35" i="17" s="1"/>
  <c r="O35" i="17" s="1"/>
  <c r="V35" i="17" s="1"/>
  <c r="W35" i="17" s="1"/>
  <c r="J43" i="17"/>
  <c r="K43" i="17" s="1"/>
  <c r="O43" i="17" s="1"/>
  <c r="K51" i="17"/>
  <c r="O51" i="17" s="1"/>
  <c r="V51" i="17" s="1"/>
  <c r="W51" i="17" s="1"/>
  <c r="J51" i="17"/>
  <c r="J59" i="17"/>
  <c r="K59" i="17" s="1"/>
  <c r="O59" i="17" s="1"/>
  <c r="J67" i="17"/>
  <c r="K67" i="17" s="1"/>
  <c r="O67" i="17" s="1"/>
  <c r="V67" i="17" s="1"/>
  <c r="W67" i="17" s="1"/>
  <c r="J75" i="17"/>
  <c r="K75" i="17" s="1"/>
  <c r="O75" i="17" s="1"/>
  <c r="K83" i="17"/>
  <c r="O83" i="17" s="1"/>
  <c r="V83" i="17" s="1"/>
  <c r="W83" i="17" s="1"/>
  <c r="J83" i="17"/>
  <c r="J85" i="17"/>
  <c r="K85" i="17" s="1"/>
  <c r="O85" i="17" s="1"/>
  <c r="W301" i="14"/>
  <c r="V304" i="14"/>
  <c r="W304" i="14" s="1"/>
  <c r="J12" i="17"/>
  <c r="K12" i="17" s="1"/>
  <c r="O12" i="17" s="1"/>
  <c r="V12" i="17" s="1"/>
  <c r="W12" i="17" s="1"/>
  <c r="J14" i="17"/>
  <c r="K14" i="17" s="1"/>
  <c r="O14" i="17" s="1"/>
  <c r="J16" i="17"/>
  <c r="K16" i="17" s="1"/>
  <c r="O16" i="17" s="1"/>
  <c r="J17" i="17"/>
  <c r="K17" i="17" s="1"/>
  <c r="O17" i="17" s="1"/>
  <c r="K22" i="17"/>
  <c r="O22" i="17" s="1"/>
  <c r="V22" i="17" s="1"/>
  <c r="W22" i="17" s="1"/>
  <c r="J22" i="17"/>
  <c r="J24" i="17"/>
  <c r="K24" i="17" s="1"/>
  <c r="O24" i="17" s="1"/>
  <c r="J25" i="17"/>
  <c r="K25" i="17" s="1"/>
  <c r="O25" i="17" s="1"/>
  <c r="J30" i="17"/>
  <c r="K30" i="17" s="1"/>
  <c r="O30" i="17" s="1"/>
  <c r="J32" i="17"/>
  <c r="K32" i="17" s="1"/>
  <c r="O32" i="17" s="1"/>
  <c r="J33" i="17"/>
  <c r="K33" i="17" s="1"/>
  <c r="O33" i="17" s="1"/>
  <c r="K38" i="17"/>
  <c r="O38" i="17" s="1"/>
  <c r="V38" i="17" s="1"/>
  <c r="W38" i="17" s="1"/>
  <c r="J38" i="17"/>
  <c r="J40" i="17"/>
  <c r="K40" i="17" s="1"/>
  <c r="O40" i="17" s="1"/>
  <c r="J41" i="17"/>
  <c r="K41" i="17"/>
  <c r="O41" i="17" s="1"/>
  <c r="J46" i="17"/>
  <c r="K46" i="17" s="1"/>
  <c r="O46" i="17" s="1"/>
  <c r="J48" i="17"/>
  <c r="K48" i="17" s="1"/>
  <c r="O48" i="17" s="1"/>
  <c r="J49" i="17"/>
  <c r="K49" i="17" s="1"/>
  <c r="O49" i="17" s="1"/>
  <c r="J54" i="17"/>
  <c r="K54" i="17" s="1"/>
  <c r="O54" i="17" s="1"/>
  <c r="V54" i="17" s="1"/>
  <c r="W54" i="17" s="1"/>
  <c r="J56" i="17"/>
  <c r="K56" i="17" s="1"/>
  <c r="O56" i="17" s="1"/>
  <c r="J57" i="17"/>
  <c r="K57" i="17" s="1"/>
  <c r="O57" i="17" s="1"/>
  <c r="J62" i="17"/>
  <c r="K62" i="17" s="1"/>
  <c r="O62" i="17" s="1"/>
  <c r="J64" i="17"/>
  <c r="K64" i="17" s="1"/>
  <c r="O64" i="17" s="1"/>
  <c r="J65" i="17"/>
  <c r="K65" i="17" s="1"/>
  <c r="O65" i="17" s="1"/>
  <c r="J70" i="17"/>
  <c r="K70" i="17" s="1"/>
  <c r="O70" i="17" s="1"/>
  <c r="J72" i="17"/>
  <c r="K72" i="17" s="1"/>
  <c r="O72" i="17" s="1"/>
  <c r="J73" i="17"/>
  <c r="K73" i="17" s="1"/>
  <c r="O73" i="17" s="1"/>
  <c r="J78" i="17"/>
  <c r="K78" i="17" s="1"/>
  <c r="O78" i="17" s="1"/>
  <c r="J80" i="17"/>
  <c r="K80" i="17" s="1"/>
  <c r="O80" i="17" s="1"/>
  <c r="J81" i="17"/>
  <c r="K81" i="17"/>
  <c r="O81" i="17" s="1"/>
  <c r="J87" i="17"/>
  <c r="K87" i="17" s="1"/>
  <c r="O87" i="17" s="1"/>
  <c r="V87" i="17" s="1"/>
  <c r="W87" i="17" s="1"/>
  <c r="J90" i="17"/>
  <c r="K90" i="17" s="1"/>
  <c r="O90" i="17" s="1"/>
  <c r="J92" i="17"/>
  <c r="K92" i="17" s="1"/>
  <c r="O92" i="17" s="1"/>
  <c r="V92" i="17" s="1"/>
  <c r="W92" i="17" s="1"/>
  <c r="J96" i="17"/>
  <c r="K96" i="17" s="1"/>
  <c r="O96" i="17" s="1"/>
  <c r="V96" i="17" s="1"/>
  <c r="W96" i="17" s="1"/>
  <c r="J100" i="17"/>
  <c r="K100" i="17" s="1"/>
  <c r="O100" i="17" s="1"/>
  <c r="J104" i="17"/>
  <c r="K104" i="17" s="1"/>
  <c r="O104" i="17" s="1"/>
  <c r="J108" i="17"/>
  <c r="K108" i="17" s="1"/>
  <c r="O108" i="17" s="1"/>
  <c r="V108" i="17" s="1"/>
  <c r="W108" i="17" s="1"/>
  <c r="J112" i="17"/>
  <c r="K112" i="17" s="1"/>
  <c r="O112" i="17" s="1"/>
  <c r="J113" i="17"/>
  <c r="K113" i="17" s="1"/>
  <c r="O113" i="17" s="1"/>
  <c r="J114" i="17"/>
  <c r="K114" i="17" s="1"/>
  <c r="O114" i="17" s="1"/>
  <c r="J115" i="17"/>
  <c r="K115" i="17" s="1"/>
  <c r="O115" i="17" s="1"/>
  <c r="V115" i="17" s="1"/>
  <c r="W115" i="17" s="1"/>
  <c r="J117" i="17"/>
  <c r="K117" i="17"/>
  <c r="O117" i="17" s="1"/>
  <c r="J118" i="17"/>
  <c r="K118" i="17" s="1"/>
  <c r="O118" i="17" s="1"/>
  <c r="J119" i="17"/>
  <c r="K119" i="17" s="1"/>
  <c r="O119" i="17" s="1"/>
  <c r="J121" i="17"/>
  <c r="K121" i="17" s="1"/>
  <c r="O121" i="17" s="1"/>
  <c r="K122" i="17"/>
  <c r="O122" i="17" s="1"/>
  <c r="V122" i="17" s="1"/>
  <c r="W122" i="17" s="1"/>
  <c r="J122" i="17"/>
  <c r="J123" i="17"/>
  <c r="K123" i="17" s="1"/>
  <c r="O123" i="17" s="1"/>
  <c r="J125" i="17"/>
  <c r="K125" i="17" s="1"/>
  <c r="O125" i="17" s="1"/>
  <c r="J126" i="17"/>
  <c r="K126" i="17" s="1"/>
  <c r="O126" i="17" s="1"/>
  <c r="J127" i="17"/>
  <c r="K127" i="17" s="1"/>
  <c r="O127" i="17" s="1"/>
  <c r="J129" i="17"/>
  <c r="K129" i="17" s="1"/>
  <c r="O129" i="17" s="1"/>
  <c r="J130" i="17"/>
  <c r="K130" i="17" s="1"/>
  <c r="O130" i="17" s="1"/>
  <c r="J140" i="17"/>
  <c r="K140" i="17" s="1"/>
  <c r="O140" i="17" s="1"/>
  <c r="J141" i="17"/>
  <c r="K141" i="17" s="1"/>
  <c r="O141" i="17" s="1"/>
  <c r="J149" i="17"/>
  <c r="K149" i="17" s="1"/>
  <c r="O149" i="17" s="1"/>
  <c r="J163" i="17"/>
  <c r="K163" i="17" s="1"/>
  <c r="O163" i="17" s="1"/>
  <c r="J179" i="17"/>
  <c r="K179" i="17" s="1"/>
  <c r="O179" i="17" s="1"/>
  <c r="V29" i="17"/>
  <c r="W29" i="17" s="1"/>
  <c r="J86" i="17"/>
  <c r="K86" i="17" s="1"/>
  <c r="O86" i="17" s="1"/>
  <c r="J88" i="17"/>
  <c r="K88" i="17" s="1"/>
  <c r="O88" i="17" s="1"/>
  <c r="J116" i="17"/>
  <c r="K116" i="17" s="1"/>
  <c r="O116" i="17" s="1"/>
  <c r="J120" i="17"/>
  <c r="K120" i="17" s="1"/>
  <c r="O120" i="17" s="1"/>
  <c r="J124" i="17"/>
  <c r="K124" i="17" s="1"/>
  <c r="O124" i="17" s="1"/>
  <c r="J128" i="17"/>
  <c r="K128" i="17" s="1"/>
  <c r="O128" i="17" s="1"/>
  <c r="J131" i="17"/>
  <c r="K131" i="17" s="1"/>
  <c r="O131" i="17" s="1"/>
  <c r="J133" i="17"/>
  <c r="K133" i="17" s="1"/>
  <c r="O133" i="17" s="1"/>
  <c r="J134" i="17"/>
  <c r="K134" i="17" s="1"/>
  <c r="O134" i="17" s="1"/>
  <c r="J143" i="17"/>
  <c r="K143" i="17" s="1"/>
  <c r="O143" i="17" s="1"/>
  <c r="J151" i="17"/>
  <c r="K151" i="17" s="1"/>
  <c r="O151" i="17" s="1"/>
  <c r="J167" i="17"/>
  <c r="K167" i="17" s="1"/>
  <c r="O167" i="17" s="1"/>
  <c r="V167" i="17" s="1"/>
  <c r="W167" i="17" s="1"/>
  <c r="H300" i="14"/>
  <c r="V70" i="17"/>
  <c r="W70" i="17" s="1"/>
  <c r="K132" i="17"/>
  <c r="O132" i="17" s="1"/>
  <c r="J132" i="17"/>
  <c r="J135" i="17"/>
  <c r="K135" i="17" s="1"/>
  <c r="O135" i="17" s="1"/>
  <c r="V135" i="17" s="1"/>
  <c r="W135" i="17" s="1"/>
  <c r="J137" i="17"/>
  <c r="K137" i="17"/>
  <c r="O137" i="17" s="1"/>
  <c r="J138" i="17"/>
  <c r="K138" i="17" s="1"/>
  <c r="O138" i="17" s="1"/>
  <c r="J145" i="17"/>
  <c r="K145" i="17"/>
  <c r="O145" i="17" s="1"/>
  <c r="J153" i="17"/>
  <c r="K153" i="17" s="1"/>
  <c r="O153" i="17" s="1"/>
  <c r="J155" i="17"/>
  <c r="K155" i="17" s="1"/>
  <c r="O155" i="17" s="1"/>
  <c r="J171" i="17"/>
  <c r="K171" i="17" s="1"/>
  <c r="O171" i="17" s="1"/>
  <c r="K89" i="17"/>
  <c r="O89" i="17" s="1"/>
  <c r="J91" i="17"/>
  <c r="K91" i="17" s="1"/>
  <c r="O91" i="17" s="1"/>
  <c r="J93" i="17"/>
  <c r="K93" i="17" s="1"/>
  <c r="O93" i="17" s="1"/>
  <c r="K94" i="17"/>
  <c r="O94" i="17" s="1"/>
  <c r="V94" i="17" s="1"/>
  <c r="W94" i="17" s="1"/>
  <c r="J94" i="17"/>
  <c r="J95" i="17"/>
  <c r="K95" i="17" s="1"/>
  <c r="O95" i="17" s="1"/>
  <c r="J97" i="17"/>
  <c r="K97" i="17" s="1"/>
  <c r="O97" i="17" s="1"/>
  <c r="J98" i="17"/>
  <c r="K98" i="17" s="1"/>
  <c r="O98" i="17" s="1"/>
  <c r="J99" i="17"/>
  <c r="K99" i="17" s="1"/>
  <c r="O99" i="17" s="1"/>
  <c r="J101" i="17"/>
  <c r="K101" i="17" s="1"/>
  <c r="O101" i="17" s="1"/>
  <c r="J102" i="17"/>
  <c r="K102" i="17" s="1"/>
  <c r="O102" i="17" s="1"/>
  <c r="J103" i="17"/>
  <c r="K103" i="17" s="1"/>
  <c r="O103" i="17" s="1"/>
  <c r="V103" i="17" s="1"/>
  <c r="W103" i="17" s="1"/>
  <c r="J105" i="17"/>
  <c r="K105" i="17" s="1"/>
  <c r="O105" i="17" s="1"/>
  <c r="J106" i="17"/>
  <c r="K106" i="17" s="1"/>
  <c r="O106" i="17" s="1"/>
  <c r="J107" i="17"/>
  <c r="K107" i="17" s="1"/>
  <c r="O107" i="17" s="1"/>
  <c r="J109" i="17"/>
  <c r="K109" i="17" s="1"/>
  <c r="O109" i="17" s="1"/>
  <c r="J110" i="17"/>
  <c r="K110" i="17" s="1"/>
  <c r="O110" i="17" s="1"/>
  <c r="V110" i="17" s="1"/>
  <c r="W110" i="17" s="1"/>
  <c r="J111" i="17"/>
  <c r="K111" i="17" s="1"/>
  <c r="O111" i="17" s="1"/>
  <c r="K136" i="17"/>
  <c r="O136" i="17" s="1"/>
  <c r="J136" i="17"/>
  <c r="J139" i="17"/>
  <c r="K139" i="17" s="1"/>
  <c r="O139" i="17" s="1"/>
  <c r="V139" i="17"/>
  <c r="W139" i="17" s="1"/>
  <c r="J147" i="17"/>
  <c r="K147" i="17" s="1"/>
  <c r="O147" i="17" s="1"/>
  <c r="J159" i="17"/>
  <c r="K159" i="17" s="1"/>
  <c r="O159" i="17" s="1"/>
  <c r="J175" i="17"/>
  <c r="K175" i="17" s="1"/>
  <c r="O175" i="17" s="1"/>
  <c r="V175" i="17" s="1"/>
  <c r="W175" i="17" s="1"/>
  <c r="J192" i="17"/>
  <c r="K192" i="17" s="1"/>
  <c r="O192" i="17" s="1"/>
  <c r="J195" i="17"/>
  <c r="K195" i="17" s="1"/>
  <c r="O195" i="17" s="1"/>
  <c r="V195" i="17" s="1"/>
  <c r="W195" i="17" s="1"/>
  <c r="J197" i="17"/>
  <c r="K197" i="17" s="1"/>
  <c r="O197" i="17" s="1"/>
  <c r="J198" i="17"/>
  <c r="K198" i="17" s="1"/>
  <c r="O198" i="17" s="1"/>
  <c r="V198" i="17" s="1"/>
  <c r="W198" i="17" s="1"/>
  <c r="J208" i="17"/>
  <c r="K208" i="17" s="1"/>
  <c r="O208" i="17" s="1"/>
  <c r="J213" i="17"/>
  <c r="K213" i="17" s="1"/>
  <c r="O213" i="17" s="1"/>
  <c r="J154" i="17"/>
  <c r="K154" i="17" s="1"/>
  <c r="O154" i="17" s="1"/>
  <c r="V154" i="17" s="1"/>
  <c r="W154" i="17" s="1"/>
  <c r="K157" i="17"/>
  <c r="O157" i="17" s="1"/>
  <c r="J158" i="17"/>
  <c r="K158" i="17" s="1"/>
  <c r="O158" i="17" s="1"/>
  <c r="K161" i="17"/>
  <c r="O161" i="17" s="1"/>
  <c r="V161" i="17" s="1"/>
  <c r="W161" i="17" s="1"/>
  <c r="K162" i="17"/>
  <c r="O162" i="17" s="1"/>
  <c r="V162" i="17" s="1"/>
  <c r="W162" i="17" s="1"/>
  <c r="J162" i="17"/>
  <c r="K165" i="17"/>
  <c r="O165" i="17" s="1"/>
  <c r="V165" i="17" s="1"/>
  <c r="W165" i="17" s="1"/>
  <c r="J166" i="17"/>
  <c r="K166" i="17" s="1"/>
  <c r="O166" i="17" s="1"/>
  <c r="K169" i="17"/>
  <c r="O169" i="17" s="1"/>
  <c r="V169" i="17" s="1"/>
  <c r="W169" i="17" s="1"/>
  <c r="J170" i="17"/>
  <c r="K170" i="17" s="1"/>
  <c r="O170" i="17" s="1"/>
  <c r="V170" i="17" s="1"/>
  <c r="W170" i="17" s="1"/>
  <c r="K173" i="17"/>
  <c r="O173" i="17" s="1"/>
  <c r="K174" i="17"/>
  <c r="O174" i="17" s="1"/>
  <c r="J174" i="17"/>
  <c r="K177" i="17"/>
  <c r="O177" i="17" s="1"/>
  <c r="V177" i="17" s="1"/>
  <c r="W177" i="17" s="1"/>
  <c r="J178" i="17"/>
  <c r="K178" i="17" s="1"/>
  <c r="O178" i="17" s="1"/>
  <c r="V178" i="17" s="1"/>
  <c r="W178" i="17" s="1"/>
  <c r="K181" i="17"/>
  <c r="O181" i="17" s="1"/>
  <c r="V181" i="17" s="1"/>
  <c r="W181" i="17" s="1"/>
  <c r="J183" i="17"/>
  <c r="K183" i="17" s="1"/>
  <c r="O183" i="17" s="1"/>
  <c r="J196" i="17"/>
  <c r="K196" i="17" s="1"/>
  <c r="O196" i="17" s="1"/>
  <c r="J199" i="17"/>
  <c r="K199" i="17" s="1"/>
  <c r="O199" i="17" s="1"/>
  <c r="J201" i="17"/>
  <c r="K201" i="17" s="1"/>
  <c r="O201" i="17" s="1"/>
  <c r="J202" i="17"/>
  <c r="K202" i="17" s="1"/>
  <c r="O202" i="17" s="1"/>
  <c r="J216" i="17"/>
  <c r="K216" i="17" s="1"/>
  <c r="O216" i="17" s="1"/>
  <c r="J156" i="17"/>
  <c r="K156" i="17" s="1"/>
  <c r="O156" i="17" s="1"/>
  <c r="V156" i="17" s="1"/>
  <c r="W156" i="17" s="1"/>
  <c r="V157" i="17"/>
  <c r="W157" i="17" s="1"/>
  <c r="J160" i="17"/>
  <c r="K160" i="17" s="1"/>
  <c r="O160" i="17" s="1"/>
  <c r="J164" i="17"/>
  <c r="K164" i="17" s="1"/>
  <c r="O164" i="17" s="1"/>
  <c r="V164" i="17" s="1"/>
  <c r="W164" i="17" s="1"/>
  <c r="K168" i="17"/>
  <c r="O168" i="17" s="1"/>
  <c r="J168" i="17"/>
  <c r="J172" i="17"/>
  <c r="K172" i="17" s="1"/>
  <c r="O172" i="17" s="1"/>
  <c r="V172" i="17"/>
  <c r="W172" i="17" s="1"/>
  <c r="V173" i="17"/>
  <c r="W173" i="17" s="1"/>
  <c r="K176" i="17"/>
  <c r="O176" i="17" s="1"/>
  <c r="J176" i="17"/>
  <c r="J180" i="17"/>
  <c r="K180" i="17" s="1"/>
  <c r="O180" i="17" s="1"/>
  <c r="V180" i="17" s="1"/>
  <c r="W180" i="17" s="1"/>
  <c r="J182" i="17"/>
  <c r="K182" i="17"/>
  <c r="O182" i="17" s="1"/>
  <c r="J184" i="17"/>
  <c r="K184" i="17" s="1"/>
  <c r="O184" i="17" s="1"/>
  <c r="J185" i="17"/>
  <c r="K185" i="17" s="1"/>
  <c r="O185" i="17" s="1"/>
  <c r="J186" i="17"/>
  <c r="K186" i="17" s="1"/>
  <c r="O186" i="17" s="1"/>
  <c r="V186" i="17" s="1"/>
  <c r="W186" i="17" s="1"/>
  <c r="J187" i="17"/>
  <c r="K187" i="17" s="1"/>
  <c r="O187" i="17" s="1"/>
  <c r="J200" i="17"/>
  <c r="K200" i="17" s="1"/>
  <c r="O200" i="17" s="1"/>
  <c r="J203" i="17"/>
  <c r="K203" i="17" s="1"/>
  <c r="O203" i="17" s="1"/>
  <c r="V203" i="17" s="1"/>
  <c r="W203" i="17" s="1"/>
  <c r="J205" i="17"/>
  <c r="K205" i="17" s="1"/>
  <c r="O205" i="17" s="1"/>
  <c r="J206" i="17"/>
  <c r="K206" i="17" s="1"/>
  <c r="O206" i="17" s="1"/>
  <c r="V206" i="17" s="1"/>
  <c r="W206" i="17" s="1"/>
  <c r="V211" i="17"/>
  <c r="W211" i="17" s="1"/>
  <c r="J217" i="17"/>
  <c r="K217" i="17" s="1"/>
  <c r="O217" i="17" s="1"/>
  <c r="J142" i="17"/>
  <c r="K142" i="17" s="1"/>
  <c r="O142" i="17" s="1"/>
  <c r="J144" i="17"/>
  <c r="K144" i="17" s="1"/>
  <c r="O144" i="17" s="1"/>
  <c r="J146" i="17"/>
  <c r="K146" i="17" s="1"/>
  <c r="O146" i="17" s="1"/>
  <c r="K148" i="17"/>
  <c r="O148" i="17" s="1"/>
  <c r="J148" i="17"/>
  <c r="K150" i="17"/>
  <c r="O150" i="17" s="1"/>
  <c r="J150" i="17"/>
  <c r="J152" i="17"/>
  <c r="K152" i="17" s="1"/>
  <c r="O152" i="17" s="1"/>
  <c r="J188" i="17"/>
  <c r="K188" i="17" s="1"/>
  <c r="O188" i="17" s="1"/>
  <c r="J189" i="17"/>
  <c r="K189" i="17" s="1"/>
  <c r="O189" i="17" s="1"/>
  <c r="J190" i="17"/>
  <c r="K190" i="17" s="1"/>
  <c r="O190" i="17" s="1"/>
  <c r="J191" i="17"/>
  <c r="K191" i="17" s="1"/>
  <c r="O191" i="17" s="1"/>
  <c r="J193" i="17"/>
  <c r="K193" i="17" s="1"/>
  <c r="O193" i="17" s="1"/>
  <c r="J194" i="17"/>
  <c r="K194" i="17" s="1"/>
  <c r="O194" i="17" s="1"/>
  <c r="J204" i="17"/>
  <c r="K204" i="17" s="1"/>
  <c r="O204" i="17" s="1"/>
  <c r="J207" i="17"/>
  <c r="K207" i="17" s="1"/>
  <c r="O207" i="17" s="1"/>
  <c r="J209" i="17"/>
  <c r="K209" i="17" s="1"/>
  <c r="O209" i="17" s="1"/>
  <c r="J210" i="17"/>
  <c r="K210" i="17" s="1"/>
  <c r="O210" i="17" s="1"/>
  <c r="Q211" i="17"/>
  <c r="P211" i="17"/>
  <c r="J212" i="17"/>
  <c r="K212" i="17" s="1"/>
  <c r="O212" i="17" s="1"/>
  <c r="J215" i="17"/>
  <c r="K215" i="17" s="1"/>
  <c r="O215" i="17" s="1"/>
  <c r="J218" i="17"/>
  <c r="K218" i="17" s="1"/>
  <c r="O218" i="17" s="1"/>
  <c r="J224" i="17"/>
  <c r="K224" i="17" s="1"/>
  <c r="O224" i="17" s="1"/>
  <c r="V224" i="17" s="1"/>
  <c r="W224" i="17" s="1"/>
  <c r="J225" i="17"/>
  <c r="K225" i="17" s="1"/>
  <c r="O225" i="17" s="1"/>
  <c r="J226" i="17"/>
  <c r="K226" i="17" s="1"/>
  <c r="O226" i="17" s="1"/>
  <c r="J227" i="17"/>
  <c r="K227" i="17" s="1"/>
  <c r="O227" i="17" s="1"/>
  <c r="J249" i="17"/>
  <c r="K249" i="17"/>
  <c r="O249" i="17" s="1"/>
  <c r="V249" i="17" s="1"/>
  <c r="W249" i="17" s="1"/>
  <c r="J257" i="17"/>
  <c r="K257" i="17" s="1"/>
  <c r="O257" i="17" s="1"/>
  <c r="Q266" i="17"/>
  <c r="P266" i="17"/>
  <c r="J214" i="17"/>
  <c r="K214" i="17" s="1"/>
  <c r="O214" i="17" s="1"/>
  <c r="V214" i="17" s="1"/>
  <c r="W214" i="17" s="1"/>
  <c r="J228" i="17"/>
  <c r="K228" i="17" s="1"/>
  <c r="O228" i="17" s="1"/>
  <c r="J229" i="17"/>
  <c r="K229" i="17" s="1"/>
  <c r="O229" i="17" s="1"/>
  <c r="J230" i="17"/>
  <c r="K230" i="17" s="1"/>
  <c r="O230" i="17" s="1"/>
  <c r="J251" i="17"/>
  <c r="K251" i="17"/>
  <c r="O251" i="17" s="1"/>
  <c r="J253" i="17"/>
  <c r="K253" i="17"/>
  <c r="O253" i="17" s="1"/>
  <c r="J267" i="17"/>
  <c r="K267" i="17" s="1"/>
  <c r="O267" i="17" s="1"/>
  <c r="K219" i="17"/>
  <c r="O219" i="17" s="1"/>
  <c r="J231" i="17"/>
  <c r="K231" i="17" s="1"/>
  <c r="O231" i="17" s="1"/>
  <c r="V231" i="17" s="1"/>
  <c r="W231" i="17" s="1"/>
  <c r="J261" i="17"/>
  <c r="K261" i="17" s="1"/>
  <c r="O261" i="17" s="1"/>
  <c r="J220" i="17"/>
  <c r="K220" i="17" s="1"/>
  <c r="O220" i="17" s="1"/>
  <c r="J221" i="17"/>
  <c r="K221" i="17" s="1"/>
  <c r="O221" i="17" s="1"/>
  <c r="J222" i="17"/>
  <c r="K222" i="17"/>
  <c r="O222" i="17" s="1"/>
  <c r="J223" i="17"/>
  <c r="K223" i="17" s="1"/>
  <c r="O223" i="17" s="1"/>
  <c r="J233" i="17"/>
  <c r="K233" i="17" s="1"/>
  <c r="O233" i="17" s="1"/>
  <c r="J235" i="17"/>
  <c r="K235" i="17" s="1"/>
  <c r="O235" i="17" s="1"/>
  <c r="J237" i="17"/>
  <c r="K237" i="17" s="1"/>
  <c r="O237" i="17" s="1"/>
  <c r="J239" i="17"/>
  <c r="K239" i="17" s="1"/>
  <c r="O239" i="17" s="1"/>
  <c r="J241" i="17"/>
  <c r="K241" i="17" s="1"/>
  <c r="O241" i="17" s="1"/>
  <c r="J243" i="17"/>
  <c r="K243" i="17" s="1"/>
  <c r="O243" i="17" s="1"/>
  <c r="J245" i="17"/>
  <c r="K245" i="17" s="1"/>
  <c r="O245" i="17" s="1"/>
  <c r="J247" i="17"/>
  <c r="K247" i="17" s="1"/>
  <c r="O247" i="17" s="1"/>
  <c r="J255" i="17"/>
  <c r="K255" i="17" s="1"/>
  <c r="O255" i="17" s="1"/>
  <c r="J232" i="17"/>
  <c r="K232" i="17" s="1"/>
  <c r="O232" i="17" s="1"/>
  <c r="J234" i="17"/>
  <c r="K234" i="17" s="1"/>
  <c r="O234" i="17" s="1"/>
  <c r="J236" i="17"/>
  <c r="K236" i="17" s="1"/>
  <c r="O236" i="17" s="1"/>
  <c r="J238" i="17"/>
  <c r="K238" i="17" s="1"/>
  <c r="O238" i="17" s="1"/>
  <c r="J240" i="17"/>
  <c r="K240" i="17" s="1"/>
  <c r="O240" i="17" s="1"/>
  <c r="K242" i="17"/>
  <c r="O242" i="17" s="1"/>
  <c r="J242" i="17"/>
  <c r="K244" i="17"/>
  <c r="O244" i="17" s="1"/>
  <c r="J244" i="17"/>
  <c r="J246" i="17"/>
  <c r="K246" i="17" s="1"/>
  <c r="O246" i="17" s="1"/>
  <c r="J248" i="17"/>
  <c r="K248" i="17" s="1"/>
  <c r="O248" i="17" s="1"/>
  <c r="J262" i="17"/>
  <c r="K262" i="17" s="1"/>
  <c r="O262" i="17" s="1"/>
  <c r="J279" i="17"/>
  <c r="K279" i="17" s="1"/>
  <c r="O279" i="17" s="1"/>
  <c r="J283" i="17"/>
  <c r="K283" i="17" s="1"/>
  <c r="O283" i="17" s="1"/>
  <c r="J297" i="17"/>
  <c r="K297" i="17" s="1"/>
  <c r="O297" i="17" s="1"/>
  <c r="V297" i="17" s="1"/>
  <c r="W297" i="17" s="1"/>
  <c r="J298" i="17"/>
  <c r="K298" i="17" s="1"/>
  <c r="O298" i="17" s="1"/>
  <c r="J299" i="17"/>
  <c r="K299" i="17" s="1"/>
  <c r="O299" i="17" s="1"/>
  <c r="K300" i="17"/>
  <c r="O300" i="17" s="1"/>
  <c r="J250" i="17"/>
  <c r="K250" i="17" s="1"/>
  <c r="O250" i="17" s="1"/>
  <c r="J252" i="17"/>
  <c r="K252" i="17" s="1"/>
  <c r="O252" i="17" s="1"/>
  <c r="J254" i="17"/>
  <c r="K254" i="17" s="1"/>
  <c r="O254" i="17" s="1"/>
  <c r="J256" i="17"/>
  <c r="K256" i="17" s="1"/>
  <c r="O256" i="17" s="1"/>
  <c r="K259" i="17"/>
  <c r="O259" i="17" s="1"/>
  <c r="V259" i="17" s="1"/>
  <c r="W259" i="17" s="1"/>
  <c r="J260" i="17"/>
  <c r="K260" i="17" s="1"/>
  <c r="O260" i="17" s="1"/>
  <c r="V265" i="17"/>
  <c r="W265" i="17" s="1"/>
  <c r="J258" i="17"/>
  <c r="K258" i="17" s="1"/>
  <c r="O258" i="17" s="1"/>
  <c r="K263" i="17"/>
  <c r="O263" i="17" s="1"/>
  <c r="J264" i="17"/>
  <c r="K264" i="17" s="1"/>
  <c r="O264" i="17" s="1"/>
  <c r="K265" i="17"/>
  <c r="O265" i="17" s="1"/>
  <c r="J268" i="17"/>
  <c r="K268" i="17" s="1"/>
  <c r="O268" i="17" s="1"/>
  <c r="J272" i="17"/>
  <c r="K272" i="17" s="1"/>
  <c r="O272" i="17" s="1"/>
  <c r="J273" i="17"/>
  <c r="K273" i="17" s="1"/>
  <c r="O273" i="17" s="1"/>
  <c r="J301" i="17"/>
  <c r="K301" i="17" s="1"/>
  <c r="O301" i="17" s="1"/>
  <c r="J302" i="17"/>
  <c r="K302" i="17" s="1"/>
  <c r="O302" i="17" s="1"/>
  <c r="J303" i="17"/>
  <c r="K303" i="17" s="1"/>
  <c r="O303" i="17" s="1"/>
  <c r="K304" i="17"/>
  <c r="O304" i="17" s="1"/>
  <c r="J274" i="17"/>
  <c r="K274" i="17" s="1"/>
  <c r="O274" i="17" s="1"/>
  <c r="J276" i="17"/>
  <c r="K276" i="17" s="1"/>
  <c r="O276" i="17" s="1"/>
  <c r="J277" i="17"/>
  <c r="K277" i="17" s="1"/>
  <c r="O277" i="17" s="1"/>
  <c r="J288" i="17"/>
  <c r="K288" i="17" s="1"/>
  <c r="O288" i="17" s="1"/>
  <c r="V288" i="17" s="1"/>
  <c r="W288" i="17" s="1"/>
  <c r="J289" i="17"/>
  <c r="K289" i="17" s="1"/>
  <c r="O289" i="17" s="1"/>
  <c r="J290" i="17"/>
  <c r="K290" i="17" s="1"/>
  <c r="O290" i="17" s="1"/>
  <c r="J291" i="17"/>
  <c r="K291" i="17" s="1"/>
  <c r="O291" i="17" s="1"/>
  <c r="K292" i="17"/>
  <c r="O292" i="17" s="1"/>
  <c r="J292" i="17"/>
  <c r="J305" i="17"/>
  <c r="K305" i="17" s="1"/>
  <c r="O305" i="17" s="1"/>
  <c r="V305" i="17" s="1"/>
  <c r="W305" i="17" s="1"/>
  <c r="V266" i="17"/>
  <c r="W266" i="17" s="1"/>
  <c r="J271" i="17"/>
  <c r="K271" i="17" s="1"/>
  <c r="O271" i="17" s="1"/>
  <c r="J275" i="17"/>
  <c r="K275" i="17" s="1"/>
  <c r="O275" i="17" s="1"/>
  <c r="V275" i="17" s="1"/>
  <c r="W275" i="17" s="1"/>
  <c r="J278" i="17"/>
  <c r="K278" i="17" s="1"/>
  <c r="O278" i="17" s="1"/>
  <c r="J280" i="17"/>
  <c r="K280" i="17" s="1"/>
  <c r="O280" i="17" s="1"/>
  <c r="J281" i="17"/>
  <c r="K281" i="17" s="1"/>
  <c r="O281" i="17" s="1"/>
  <c r="J282" i="17"/>
  <c r="K282" i="17" s="1"/>
  <c r="O282" i="17" s="1"/>
  <c r="V282" i="17" s="1"/>
  <c r="W282" i="17" s="1"/>
  <c r="J284" i="17"/>
  <c r="K284" i="17" s="1"/>
  <c r="O284" i="17" s="1"/>
  <c r="J285" i="17"/>
  <c r="K285" i="17" s="1"/>
  <c r="O285" i="17" s="1"/>
  <c r="J286" i="17"/>
  <c r="K286" i="17" s="1"/>
  <c r="O286" i="17" s="1"/>
  <c r="J287" i="17"/>
  <c r="K287" i="17" s="1"/>
  <c r="O287" i="17" s="1"/>
  <c r="J293" i="17"/>
  <c r="K293" i="17" s="1"/>
  <c r="O293" i="17" s="1"/>
  <c r="J294" i="17"/>
  <c r="K294" i="17" s="1"/>
  <c r="O294" i="17" s="1"/>
  <c r="J295" i="17"/>
  <c r="K295" i="17"/>
  <c r="O295" i="17" s="1"/>
  <c r="J296" i="17"/>
  <c r="K296" i="17" s="1"/>
  <c r="O296" i="17" s="1"/>
  <c r="J306" i="17"/>
  <c r="K306" i="17" s="1"/>
  <c r="O306" i="17" s="1"/>
  <c r="J304" i="17"/>
  <c r="J300" i="17"/>
  <c r="C9" i="25"/>
  <c r="J9" i="25"/>
  <c r="J10" i="25"/>
  <c r="C10" i="25"/>
  <c r="C11" i="25"/>
  <c r="J11" i="25"/>
  <c r="J8" i="25"/>
  <c r="C8" i="25"/>
  <c r="H5" i="29"/>
  <c r="H31" i="29" s="1"/>
  <c r="E31" i="29"/>
  <c r="J6" i="25"/>
  <c r="C6" i="25"/>
  <c r="F32" i="27"/>
  <c r="F67" i="27"/>
  <c r="J12" i="25"/>
  <c r="C12" i="25"/>
  <c r="F6" i="5"/>
  <c r="K52" i="10" l="1"/>
  <c r="J39" i="10"/>
  <c r="J40" i="10" s="1"/>
  <c r="L52" i="10"/>
  <c r="Q11" i="5"/>
  <c r="P11" i="5"/>
  <c r="R11" i="5"/>
  <c r="Q10" i="5"/>
  <c r="P10" i="5"/>
  <c r="R10" i="5"/>
  <c r="Q9" i="5"/>
  <c r="P9" i="5"/>
  <c r="R9" i="5"/>
  <c r="O29" i="5"/>
  <c r="Q7" i="5"/>
  <c r="P7" i="5"/>
  <c r="R7" i="5"/>
  <c r="Q8" i="5"/>
  <c r="P8" i="5"/>
  <c r="R8" i="5"/>
  <c r="P6" i="5"/>
  <c r="R6" i="5"/>
  <c r="Q6" i="5"/>
  <c r="R22" i="5"/>
  <c r="P22" i="5"/>
  <c r="Q22" i="5"/>
  <c r="Q19" i="5"/>
  <c r="P19" i="5"/>
  <c r="R19" i="5"/>
  <c r="L5" i="6"/>
  <c r="K5" i="6"/>
  <c r="K7" i="6"/>
  <c r="L7" i="6"/>
  <c r="L6" i="6"/>
  <c r="K6" i="6"/>
  <c r="L6" i="5"/>
  <c r="N6" i="5"/>
  <c r="K6" i="5"/>
  <c r="N7" i="5"/>
  <c r="L7" i="5"/>
  <c r="K7" i="5"/>
  <c r="N8" i="5"/>
  <c r="L8" i="5"/>
  <c r="K8" i="5"/>
  <c r="N11" i="5"/>
  <c r="L11" i="5"/>
  <c r="K11" i="5"/>
  <c r="L22" i="5"/>
  <c r="N22" i="5"/>
  <c r="K22" i="5"/>
  <c r="L9" i="5"/>
  <c r="N9" i="5"/>
  <c r="K9" i="5"/>
  <c r="N10" i="5"/>
  <c r="L10" i="5"/>
  <c r="K10" i="5"/>
  <c r="L19" i="5"/>
  <c r="N19" i="5"/>
  <c r="K19" i="5"/>
  <c r="V173" i="14"/>
  <c r="W173" i="14" s="1"/>
  <c r="Q173" i="14"/>
  <c r="P173" i="14"/>
  <c r="Q141" i="14"/>
  <c r="V141" i="14"/>
  <c r="W141" i="14" s="1"/>
  <c r="P141" i="14"/>
  <c r="P7" i="14"/>
  <c r="Q7" i="14"/>
  <c r="V7" i="14"/>
  <c r="W7" i="14" s="1"/>
  <c r="P91" i="14"/>
  <c r="Q91" i="14"/>
  <c r="V91" i="14"/>
  <c r="W91" i="14" s="1"/>
  <c r="Q181" i="14"/>
  <c r="P181" i="14"/>
  <c r="V181" i="14"/>
  <c r="W181" i="14" s="1"/>
  <c r="P59" i="14"/>
  <c r="Q59" i="14"/>
  <c r="V59" i="14"/>
  <c r="W59" i="14" s="1"/>
  <c r="V10" i="14"/>
  <c r="W10" i="14" s="1"/>
  <c r="P10" i="14"/>
  <c r="Q10" i="14"/>
  <c r="Q201" i="14"/>
  <c r="P201" i="14"/>
  <c r="V201" i="14"/>
  <c r="W201" i="14" s="1"/>
  <c r="Q157" i="14"/>
  <c r="V157" i="14"/>
  <c r="W157" i="14" s="1"/>
  <c r="P75" i="14"/>
  <c r="V75" i="14"/>
  <c r="W75" i="14" s="1"/>
  <c r="X75" i="14" s="1"/>
  <c r="Y75" i="14" s="1"/>
  <c r="Z75" i="14" s="1"/>
  <c r="Q75" i="14"/>
  <c r="Q45" i="14"/>
  <c r="V45" i="14"/>
  <c r="W45" i="14" s="1"/>
  <c r="P45" i="14"/>
  <c r="P137" i="14"/>
  <c r="Q137" i="14"/>
  <c r="V137" i="14"/>
  <c r="W137" i="14" s="1"/>
  <c r="Q272" i="14"/>
  <c r="P178" i="14"/>
  <c r="P49" i="14"/>
  <c r="X49" i="14" s="1"/>
  <c r="Q53" i="14"/>
  <c r="P34" i="14"/>
  <c r="AA49" i="14"/>
  <c r="V106" i="14"/>
  <c r="W106" i="14" s="1"/>
  <c r="X106" i="14" s="1"/>
  <c r="J270" i="17"/>
  <c r="K270" i="17" s="1"/>
  <c r="O270" i="17" s="1"/>
  <c r="J269" i="17"/>
  <c r="K269" i="17" s="1"/>
  <c r="O269" i="17" s="1"/>
  <c r="V269" i="17" s="1"/>
  <c r="W269" i="17" s="1"/>
  <c r="Q197" i="14"/>
  <c r="Q56" i="14"/>
  <c r="AA37" i="14"/>
  <c r="P56" i="14"/>
  <c r="N8" i="6"/>
  <c r="F17" i="6"/>
  <c r="H12" i="5"/>
  <c r="V193" i="14"/>
  <c r="W193" i="14" s="1"/>
  <c r="Q193" i="14"/>
  <c r="P193" i="14"/>
  <c r="Q54" i="14"/>
  <c r="V54" i="14"/>
  <c r="W54" i="14" s="1"/>
  <c r="P54" i="14"/>
  <c r="X206" i="14"/>
  <c r="X142" i="14"/>
  <c r="Q28" i="14"/>
  <c r="V28" i="14"/>
  <c r="W28" i="14" s="1"/>
  <c r="P28" i="14"/>
  <c r="P225" i="14"/>
  <c r="X225" i="14" s="1"/>
  <c r="Q225" i="14"/>
  <c r="Q129" i="14"/>
  <c r="AA129" i="14" s="1"/>
  <c r="P129" i="14"/>
  <c r="X129" i="14" s="1"/>
  <c r="Q21" i="14"/>
  <c r="V21" i="14"/>
  <c r="W21" i="14" s="1"/>
  <c r="P21" i="14"/>
  <c r="X114" i="14"/>
  <c r="AA114" i="14"/>
  <c r="Q177" i="14"/>
  <c r="P177" i="14"/>
  <c r="X177" i="14" s="1"/>
  <c r="P169" i="14"/>
  <c r="Q169" i="14"/>
  <c r="AA306" i="14"/>
  <c r="P99" i="14"/>
  <c r="Q99" i="14"/>
  <c r="V99" i="14"/>
  <c r="W99" i="14" s="1"/>
  <c r="V189" i="14"/>
  <c r="W189" i="14" s="1"/>
  <c r="Q189" i="14"/>
  <c r="P189" i="14"/>
  <c r="X189" i="14" s="1"/>
  <c r="Y190" i="14" s="1"/>
  <c r="Z190" i="14" s="1"/>
  <c r="P153" i="14"/>
  <c r="Q153" i="14"/>
  <c r="Q25" i="14"/>
  <c r="V25" i="14"/>
  <c r="W25" i="14" s="1"/>
  <c r="P25" i="14"/>
  <c r="P83" i="14"/>
  <c r="V83" i="14"/>
  <c r="W83" i="14" s="1"/>
  <c r="X83" i="14" s="1"/>
  <c r="Q83" i="14"/>
  <c r="V13" i="14"/>
  <c r="W13" i="14" s="1"/>
  <c r="Q13" i="14"/>
  <c r="P13" i="14"/>
  <c r="X134" i="14"/>
  <c r="AA82" i="14"/>
  <c r="V240" i="14"/>
  <c r="W240" i="14" s="1"/>
  <c r="Q240" i="14"/>
  <c r="V186" i="14"/>
  <c r="W186" i="14" s="1"/>
  <c r="P186" i="14"/>
  <c r="V9" i="14"/>
  <c r="W9" i="14" s="1"/>
  <c r="X9" i="14" s="1"/>
  <c r="Q9" i="14"/>
  <c r="Q209" i="14"/>
  <c r="P209" i="14"/>
  <c r="X98" i="14"/>
  <c r="AA98" i="14"/>
  <c r="X174" i="14"/>
  <c r="P217" i="14"/>
  <c r="Q217" i="14"/>
  <c r="P185" i="14"/>
  <c r="Q185" i="14"/>
  <c r="V161" i="14"/>
  <c r="W161" i="14" s="1"/>
  <c r="Q161" i="14"/>
  <c r="P161" i="14"/>
  <c r="V6" i="14"/>
  <c r="W6" i="14" s="1"/>
  <c r="X6" i="14" s="1"/>
  <c r="Q6" i="14"/>
  <c r="V41" i="14"/>
  <c r="W41" i="14" s="1"/>
  <c r="X41" i="14" s="1"/>
  <c r="Q41" i="14"/>
  <c r="V17" i="14"/>
  <c r="W17" i="14" s="1"/>
  <c r="P17" i="14"/>
  <c r="X211" i="17"/>
  <c r="P46" i="14"/>
  <c r="V46" i="14"/>
  <c r="W46" i="14" s="1"/>
  <c r="Q46" i="14"/>
  <c r="Q170" i="14"/>
  <c r="P170" i="14"/>
  <c r="V170" i="14"/>
  <c r="W170" i="14" s="1"/>
  <c r="P115" i="14"/>
  <c r="X115" i="14" s="1"/>
  <c r="Q115" i="14"/>
  <c r="Q220" i="14"/>
  <c r="P220" i="14"/>
  <c r="X220" i="14" s="1"/>
  <c r="K21" i="10"/>
  <c r="K22" i="10" s="1"/>
  <c r="K23" i="10" s="1"/>
  <c r="V127" i="14"/>
  <c r="W127" i="14" s="1"/>
  <c r="Q14" i="14"/>
  <c r="V14" i="14"/>
  <c r="W14" i="14" s="1"/>
  <c r="P205" i="14"/>
  <c r="P157" i="14"/>
  <c r="X190" i="14"/>
  <c r="X158" i="14"/>
  <c r="V198" i="14"/>
  <c r="W198" i="14" s="1"/>
  <c r="X198" i="14" s="1"/>
  <c r="P37" i="14"/>
  <c r="X37" i="14" s="1"/>
  <c r="X229" i="14"/>
  <c r="P221" i="14"/>
  <c r="Q221" i="14"/>
  <c r="P306" i="17"/>
  <c r="Q306" i="17"/>
  <c r="V306" i="17"/>
  <c r="W306" i="17" s="1"/>
  <c r="Q286" i="17"/>
  <c r="P286" i="17"/>
  <c r="V286" i="17"/>
  <c r="W286" i="17" s="1"/>
  <c r="Q271" i="17"/>
  <c r="P271" i="17"/>
  <c r="V271" i="17"/>
  <c r="W271" i="17" s="1"/>
  <c r="P291" i="17"/>
  <c r="Q291" i="17"/>
  <c r="V291" i="17"/>
  <c r="W291" i="17" s="1"/>
  <c r="P301" i="17"/>
  <c r="Q301" i="17"/>
  <c r="V301" i="17"/>
  <c r="W301" i="17" s="1"/>
  <c r="Q268" i="17"/>
  <c r="P268" i="17"/>
  <c r="V268" i="17"/>
  <c r="W268" i="17" s="1"/>
  <c r="Q254" i="17"/>
  <c r="V254" i="17"/>
  <c r="W254" i="17" s="1"/>
  <c r="P254" i="17"/>
  <c r="P243" i="17"/>
  <c r="Q243" i="17"/>
  <c r="V243" i="17"/>
  <c r="W243" i="17" s="1"/>
  <c r="Q261" i="17"/>
  <c r="P261" i="17"/>
  <c r="V261" i="17"/>
  <c r="W261" i="17" s="1"/>
  <c r="Q184" i="17"/>
  <c r="P184" i="17"/>
  <c r="V184" i="17"/>
  <c r="W184" i="17" s="1"/>
  <c r="Q216" i="17"/>
  <c r="P216" i="17"/>
  <c r="V216" i="17"/>
  <c r="W216" i="17" s="1"/>
  <c r="Q296" i="17"/>
  <c r="P296" i="17"/>
  <c r="V296" i="17"/>
  <c r="W296" i="17" s="1"/>
  <c r="Q293" i="17"/>
  <c r="P293" i="17"/>
  <c r="V293" i="17"/>
  <c r="W293" i="17" s="1"/>
  <c r="Q285" i="17"/>
  <c r="P285" i="17"/>
  <c r="V285" i="17"/>
  <c r="W285" i="17" s="1"/>
  <c r="Q278" i="17"/>
  <c r="P278" i="17"/>
  <c r="V278" i="17"/>
  <c r="W278" i="17" s="1"/>
  <c r="P303" i="17"/>
  <c r="Q303" i="17"/>
  <c r="V303" i="17"/>
  <c r="W303" i="17" s="1"/>
  <c r="Q273" i="17"/>
  <c r="P273" i="17"/>
  <c r="V273" i="17"/>
  <c r="W273" i="17" s="1"/>
  <c r="Q260" i="17"/>
  <c r="P260" i="17"/>
  <c r="V260" i="17"/>
  <c r="W260" i="17" s="1"/>
  <c r="P299" i="17"/>
  <c r="Q299" i="17"/>
  <c r="V299" i="17"/>
  <c r="W299" i="17" s="1"/>
  <c r="P255" i="17"/>
  <c r="Q255" i="17"/>
  <c r="V255" i="17"/>
  <c r="W255" i="17" s="1"/>
  <c r="P241" i="17"/>
  <c r="Q241" i="17"/>
  <c r="V241" i="17"/>
  <c r="W241" i="17" s="1"/>
  <c r="P233" i="17"/>
  <c r="Q233" i="17"/>
  <c r="V233" i="17"/>
  <c r="W233" i="17" s="1"/>
  <c r="Q229" i="17"/>
  <c r="P229" i="17"/>
  <c r="V229" i="17"/>
  <c r="W229" i="17" s="1"/>
  <c r="P226" i="17"/>
  <c r="Q226" i="17"/>
  <c r="V226" i="17"/>
  <c r="W226" i="17" s="1"/>
  <c r="Q212" i="17"/>
  <c r="P212" i="17"/>
  <c r="V212" i="17"/>
  <c r="W212" i="17" s="1"/>
  <c r="Q193" i="17"/>
  <c r="P193" i="17"/>
  <c r="V193" i="17"/>
  <c r="W193" i="17" s="1"/>
  <c r="P202" i="17"/>
  <c r="Q202" i="17"/>
  <c r="V202" i="17"/>
  <c r="W202" i="17" s="1"/>
  <c r="Q196" i="17"/>
  <c r="P196" i="17"/>
  <c r="V196" i="17"/>
  <c r="W196" i="17" s="1"/>
  <c r="P109" i="17"/>
  <c r="Q109" i="17"/>
  <c r="V109" i="17"/>
  <c r="W109" i="17" s="1"/>
  <c r="Q98" i="17"/>
  <c r="P98" i="17"/>
  <c r="V98" i="17"/>
  <c r="W98" i="17" s="1"/>
  <c r="P93" i="17"/>
  <c r="Q93" i="17"/>
  <c r="V93" i="17"/>
  <c r="W93" i="17" s="1"/>
  <c r="Q155" i="17"/>
  <c r="P155" i="17"/>
  <c r="V155" i="17"/>
  <c r="W155" i="17" s="1"/>
  <c r="P151" i="17"/>
  <c r="Q151" i="17"/>
  <c r="V151" i="17"/>
  <c r="W151" i="17" s="1"/>
  <c r="P133" i="17"/>
  <c r="Q133" i="17"/>
  <c r="V133" i="17"/>
  <c r="W133" i="17" s="1"/>
  <c r="Q120" i="17"/>
  <c r="P120" i="17"/>
  <c r="V120" i="17"/>
  <c r="W120" i="17" s="1"/>
  <c r="Q127" i="17"/>
  <c r="P127" i="17"/>
  <c r="V127" i="17"/>
  <c r="W127" i="17" s="1"/>
  <c r="P121" i="17"/>
  <c r="Q121" i="17"/>
  <c r="V121" i="17"/>
  <c r="W121" i="17" s="1"/>
  <c r="Q56" i="17"/>
  <c r="P56" i="17"/>
  <c r="V56" i="17"/>
  <c r="W56" i="17" s="1"/>
  <c r="Q24" i="17"/>
  <c r="P24" i="17"/>
  <c r="V24" i="17"/>
  <c r="W24" i="17" s="1"/>
  <c r="Q10" i="17"/>
  <c r="P10" i="17"/>
  <c r="V10" i="17"/>
  <c r="W10" i="17" s="1"/>
  <c r="Q76" i="17"/>
  <c r="P76" i="17"/>
  <c r="V76" i="17"/>
  <c r="W76" i="17" s="1"/>
  <c r="Q44" i="17"/>
  <c r="P44" i="17"/>
  <c r="V44" i="17"/>
  <c r="W44" i="17" s="1"/>
  <c r="Q293" i="14"/>
  <c r="P293" i="14"/>
  <c r="V293" i="14"/>
  <c r="W293" i="14" s="1"/>
  <c r="Q285" i="14"/>
  <c r="P285" i="14"/>
  <c r="V285" i="14"/>
  <c r="W285" i="14" s="1"/>
  <c r="Q277" i="14"/>
  <c r="P277" i="14"/>
  <c r="V277" i="14"/>
  <c r="W277" i="14" s="1"/>
  <c r="Q269" i="14"/>
  <c r="P269" i="14"/>
  <c r="V269" i="14"/>
  <c r="W269" i="14" s="1"/>
  <c r="Q261" i="14"/>
  <c r="P261" i="14"/>
  <c r="V261" i="14"/>
  <c r="W261" i="14" s="1"/>
  <c r="Q253" i="14"/>
  <c r="P253" i="14"/>
  <c r="V253" i="14"/>
  <c r="W253" i="14" s="1"/>
  <c r="Q245" i="14"/>
  <c r="P245" i="14"/>
  <c r="V245" i="14"/>
  <c r="W245" i="14" s="1"/>
  <c r="Q237" i="14"/>
  <c r="P237" i="14"/>
  <c r="V237" i="14"/>
  <c r="W237" i="14" s="1"/>
  <c r="Q71" i="17"/>
  <c r="P71" i="17"/>
  <c r="V71" i="17"/>
  <c r="W71" i="17" s="1"/>
  <c r="Q39" i="17"/>
  <c r="P39" i="17"/>
  <c r="V39" i="17"/>
  <c r="W39" i="17" s="1"/>
  <c r="Q230" i="14"/>
  <c r="P230" i="14"/>
  <c r="V230" i="14"/>
  <c r="W230" i="14" s="1"/>
  <c r="Q117" i="14"/>
  <c r="P117" i="14"/>
  <c r="V117" i="14"/>
  <c r="W117" i="14" s="1"/>
  <c r="Q69" i="14"/>
  <c r="P69" i="14"/>
  <c r="V69" i="14"/>
  <c r="W69" i="14" s="1"/>
  <c r="Q97" i="14"/>
  <c r="P97" i="14"/>
  <c r="V97" i="14"/>
  <c r="W97" i="14" s="1"/>
  <c r="Q81" i="14"/>
  <c r="P81" i="14"/>
  <c r="V81" i="14"/>
  <c r="W81" i="14" s="1"/>
  <c r="Q272" i="17"/>
  <c r="P272" i="17"/>
  <c r="V272" i="17"/>
  <c r="W272" i="17" s="1"/>
  <c r="Q252" i="17"/>
  <c r="P252" i="17"/>
  <c r="V252" i="17"/>
  <c r="W252" i="17" s="1"/>
  <c r="P239" i="17"/>
  <c r="Q239" i="17"/>
  <c r="V239" i="17"/>
  <c r="W239" i="17" s="1"/>
  <c r="Q221" i="17"/>
  <c r="P221" i="17"/>
  <c r="V221" i="17"/>
  <c r="W221" i="17" s="1"/>
  <c r="Q228" i="17"/>
  <c r="P228" i="17"/>
  <c r="V228" i="17"/>
  <c r="W228" i="17" s="1"/>
  <c r="Q107" i="17"/>
  <c r="P107" i="17"/>
  <c r="V107" i="17"/>
  <c r="W107" i="17" s="1"/>
  <c r="Q91" i="17"/>
  <c r="P91" i="17"/>
  <c r="V91" i="17"/>
  <c r="W91" i="17" s="1"/>
  <c r="Q138" i="17"/>
  <c r="P138" i="17"/>
  <c r="V138" i="17"/>
  <c r="W138" i="17" s="1"/>
  <c r="P143" i="17"/>
  <c r="Q143" i="17"/>
  <c r="V143" i="17"/>
  <c r="W143" i="17" s="1"/>
  <c r="Q131" i="17"/>
  <c r="P131" i="17"/>
  <c r="V131" i="17"/>
  <c r="W131" i="17" s="1"/>
  <c r="Q116" i="17"/>
  <c r="P116" i="17"/>
  <c r="V116" i="17"/>
  <c r="W116" i="17" s="1"/>
  <c r="Q126" i="17"/>
  <c r="P126" i="17"/>
  <c r="V126" i="17"/>
  <c r="W126" i="17" s="1"/>
  <c r="Q119" i="17"/>
  <c r="P119" i="17"/>
  <c r="V119" i="17"/>
  <c r="W119" i="17" s="1"/>
  <c r="Q80" i="17"/>
  <c r="P80" i="17"/>
  <c r="V80" i="17"/>
  <c r="W80" i="17" s="1"/>
  <c r="Q48" i="17"/>
  <c r="P48" i="17"/>
  <c r="V48" i="17"/>
  <c r="W48" i="17" s="1"/>
  <c r="Q16" i="17"/>
  <c r="P16" i="17"/>
  <c r="V16" i="17"/>
  <c r="W16" i="17" s="1"/>
  <c r="P85" i="17"/>
  <c r="Q85" i="17"/>
  <c r="V85" i="17"/>
  <c r="W85" i="17" s="1"/>
  <c r="Q299" i="14"/>
  <c r="P299" i="14"/>
  <c r="V299" i="14"/>
  <c r="W299" i="14" s="1"/>
  <c r="Q68" i="17"/>
  <c r="P68" i="17"/>
  <c r="V68" i="17"/>
  <c r="W68" i="17" s="1"/>
  <c r="Q36" i="17"/>
  <c r="P36" i="17"/>
  <c r="V36" i="17"/>
  <c r="W36" i="17" s="1"/>
  <c r="Q63" i="17"/>
  <c r="P63" i="17"/>
  <c r="V63" i="17"/>
  <c r="W63" i="17" s="1"/>
  <c r="Q31" i="17"/>
  <c r="P31" i="17"/>
  <c r="V31" i="17"/>
  <c r="W31" i="17" s="1"/>
  <c r="Q274" i="14"/>
  <c r="P274" i="14"/>
  <c r="V274" i="14"/>
  <c r="W274" i="14" s="1"/>
  <c r="Q266" i="14"/>
  <c r="P266" i="14"/>
  <c r="V266" i="14"/>
  <c r="W266" i="14" s="1"/>
  <c r="Q258" i="14"/>
  <c r="P258" i="14"/>
  <c r="V258" i="14"/>
  <c r="W258" i="14" s="1"/>
  <c r="Q250" i="14"/>
  <c r="P250" i="14"/>
  <c r="V250" i="14"/>
  <c r="W250" i="14" s="1"/>
  <c r="Q242" i="14"/>
  <c r="P242" i="14"/>
  <c r="V242" i="14"/>
  <c r="W242" i="14" s="1"/>
  <c r="Q234" i="14"/>
  <c r="P234" i="14"/>
  <c r="V234" i="14"/>
  <c r="W234" i="14" s="1"/>
  <c r="P223" i="14"/>
  <c r="Q223" i="14"/>
  <c r="V223" i="14"/>
  <c r="W223" i="14" s="1"/>
  <c r="P128" i="14"/>
  <c r="Q128" i="14"/>
  <c r="V128" i="14"/>
  <c r="W128" i="14" s="1"/>
  <c r="Y123" i="14"/>
  <c r="Z123" i="14" s="1"/>
  <c r="Q85" i="14"/>
  <c r="P85" i="14"/>
  <c r="V85" i="14"/>
  <c r="W85" i="14" s="1"/>
  <c r="Q57" i="14"/>
  <c r="V57" i="14"/>
  <c r="W57" i="14" s="1"/>
  <c r="P57" i="14"/>
  <c r="Q48" i="14"/>
  <c r="P48" i="14"/>
  <c r="V48" i="14"/>
  <c r="W48" i="14" s="1"/>
  <c r="Q40" i="14"/>
  <c r="P40" i="14"/>
  <c r="V40" i="14"/>
  <c r="W40" i="14" s="1"/>
  <c r="Q121" i="14"/>
  <c r="AA121" i="14" s="1"/>
  <c r="P121" i="14"/>
  <c r="V121" i="14"/>
  <c r="W121" i="14" s="1"/>
  <c r="Q284" i="17"/>
  <c r="P284" i="17"/>
  <c r="X284" i="17" s="1"/>
  <c r="V284" i="17"/>
  <c r="W284" i="17" s="1"/>
  <c r="P283" i="17"/>
  <c r="Q283" i="17"/>
  <c r="V283" i="17"/>
  <c r="W283" i="17" s="1"/>
  <c r="P247" i="17"/>
  <c r="Q247" i="17"/>
  <c r="V247" i="17"/>
  <c r="W247" i="17" s="1"/>
  <c r="Q267" i="17"/>
  <c r="P267" i="17"/>
  <c r="V267" i="17"/>
  <c r="W267" i="17" s="1"/>
  <c r="P218" i="17"/>
  <c r="Q218" i="17"/>
  <c r="AA218" i="17" s="1"/>
  <c r="V218" i="17"/>
  <c r="W218" i="17" s="1"/>
  <c r="Q209" i="17"/>
  <c r="P209" i="17"/>
  <c r="V209" i="17"/>
  <c r="W209" i="17" s="1"/>
  <c r="Q274" i="17"/>
  <c r="P274" i="17"/>
  <c r="V274" i="17"/>
  <c r="W274" i="17" s="1"/>
  <c r="Q256" i="17"/>
  <c r="AA256" i="17" s="1"/>
  <c r="V256" i="17"/>
  <c r="W256" i="17" s="1"/>
  <c r="P256" i="17"/>
  <c r="Q250" i="17"/>
  <c r="P250" i="17"/>
  <c r="X250" i="17" s="1"/>
  <c r="V250" i="17"/>
  <c r="W250" i="17" s="1"/>
  <c r="P279" i="17"/>
  <c r="Q279" i="17"/>
  <c r="V279" i="17"/>
  <c r="W279" i="17" s="1"/>
  <c r="P245" i="17"/>
  <c r="Q245" i="17"/>
  <c r="V245" i="17"/>
  <c r="W245" i="17" s="1"/>
  <c r="P237" i="17"/>
  <c r="Q237" i="17"/>
  <c r="V237" i="17"/>
  <c r="W237" i="17" s="1"/>
  <c r="Q223" i="17"/>
  <c r="P223" i="17"/>
  <c r="X223" i="17" s="1"/>
  <c r="V223" i="17"/>
  <c r="W223" i="17" s="1"/>
  <c r="Q220" i="17"/>
  <c r="P220" i="17"/>
  <c r="V220" i="17"/>
  <c r="W220" i="17" s="1"/>
  <c r="P215" i="17"/>
  <c r="Q215" i="17"/>
  <c r="V215" i="17"/>
  <c r="W215" i="17" s="1"/>
  <c r="Q205" i="17"/>
  <c r="AA205" i="17" s="1"/>
  <c r="P205" i="17"/>
  <c r="V205" i="17"/>
  <c r="W205" i="17" s="1"/>
  <c r="Q185" i="17"/>
  <c r="P185" i="17"/>
  <c r="V185" i="17"/>
  <c r="W185" i="17" s="1"/>
  <c r="P147" i="17"/>
  <c r="Q147" i="17"/>
  <c r="V147" i="17"/>
  <c r="W147" i="17" s="1"/>
  <c r="Q106" i="17"/>
  <c r="P106" i="17"/>
  <c r="V106" i="17"/>
  <c r="W106" i="17" s="1"/>
  <c r="P101" i="17"/>
  <c r="Q101" i="17"/>
  <c r="V101" i="17"/>
  <c r="W101" i="17" s="1"/>
  <c r="Q128" i="17"/>
  <c r="P128" i="17"/>
  <c r="X128" i="17" s="1"/>
  <c r="V128" i="17"/>
  <c r="W128" i="17" s="1"/>
  <c r="Q88" i="17"/>
  <c r="P88" i="17"/>
  <c r="V88" i="17"/>
  <c r="W88" i="17" s="1"/>
  <c r="Q179" i="17"/>
  <c r="P179" i="17"/>
  <c r="V179" i="17"/>
  <c r="W179" i="17" s="1"/>
  <c r="P141" i="17"/>
  <c r="X141" i="17" s="1"/>
  <c r="Q141" i="17"/>
  <c r="V141" i="17"/>
  <c r="W141" i="17" s="1"/>
  <c r="Q118" i="17"/>
  <c r="P118" i="17"/>
  <c r="V118" i="17"/>
  <c r="W118" i="17" s="1"/>
  <c r="P113" i="17"/>
  <c r="Q113" i="17"/>
  <c r="V113" i="17"/>
  <c r="W113" i="17" s="1"/>
  <c r="Q72" i="17"/>
  <c r="P72" i="17"/>
  <c r="V72" i="17"/>
  <c r="W72" i="17" s="1"/>
  <c r="Q40" i="17"/>
  <c r="P40" i="17"/>
  <c r="V40" i="17"/>
  <c r="W40" i="17" s="1"/>
  <c r="Q8" i="17"/>
  <c r="P8" i="17"/>
  <c r="X8" i="17" s="1"/>
  <c r="V8" i="17"/>
  <c r="W8" i="17" s="1"/>
  <c r="Q295" i="14"/>
  <c r="P295" i="14"/>
  <c r="V295" i="14"/>
  <c r="W295" i="14" s="1"/>
  <c r="Q60" i="17"/>
  <c r="P60" i="17"/>
  <c r="V60" i="17"/>
  <c r="W60" i="17" s="1"/>
  <c r="Q28" i="17"/>
  <c r="AA28" i="17" s="1"/>
  <c r="P28" i="17"/>
  <c r="V28" i="17"/>
  <c r="W28" i="17" s="1"/>
  <c r="Q303" i="14"/>
  <c r="P303" i="14"/>
  <c r="V303" i="14"/>
  <c r="W303" i="14" s="1"/>
  <c r="Q289" i="14"/>
  <c r="P289" i="14"/>
  <c r="V289" i="14"/>
  <c r="W289" i="14" s="1"/>
  <c r="Q281" i="14"/>
  <c r="P281" i="14"/>
  <c r="V281" i="14"/>
  <c r="W281" i="14" s="1"/>
  <c r="Q273" i="14"/>
  <c r="P273" i="14"/>
  <c r="V273" i="14"/>
  <c r="W273" i="14" s="1"/>
  <c r="Q265" i="14"/>
  <c r="P265" i="14"/>
  <c r="V265" i="14"/>
  <c r="W265" i="14" s="1"/>
  <c r="Q257" i="14"/>
  <c r="P257" i="14"/>
  <c r="V257" i="14"/>
  <c r="W257" i="14" s="1"/>
  <c r="Q249" i="14"/>
  <c r="P249" i="14"/>
  <c r="V249" i="14"/>
  <c r="W249" i="14" s="1"/>
  <c r="Q241" i="14"/>
  <c r="AA241" i="14" s="1"/>
  <c r="P241" i="14"/>
  <c r="V241" i="14"/>
  <c r="W241" i="14" s="1"/>
  <c r="Q233" i="14"/>
  <c r="P233" i="14"/>
  <c r="V233" i="14"/>
  <c r="W233" i="14" s="1"/>
  <c r="Q55" i="17"/>
  <c r="P55" i="17"/>
  <c r="V55" i="17"/>
  <c r="W55" i="17" s="1"/>
  <c r="Q23" i="17"/>
  <c r="P23" i="17"/>
  <c r="V23" i="17"/>
  <c r="W23" i="17" s="1"/>
  <c r="Q296" i="14"/>
  <c r="P296" i="14"/>
  <c r="V296" i="14"/>
  <c r="W296" i="14" s="1"/>
  <c r="AA220" i="14"/>
  <c r="P227" i="14"/>
  <c r="Q227" i="14"/>
  <c r="V227" i="14"/>
  <c r="W227" i="14" s="1"/>
  <c r="AA221" i="14"/>
  <c r="X221" i="14"/>
  <c r="P64" i="14"/>
  <c r="Q64" i="14"/>
  <c r="V64" i="14"/>
  <c r="W64" i="14" s="1"/>
  <c r="P96" i="14"/>
  <c r="Q96" i="14"/>
  <c r="V96" i="14"/>
  <c r="W96" i="14" s="1"/>
  <c r="Y83" i="14"/>
  <c r="Z83" i="14" s="1"/>
  <c r="Q294" i="17"/>
  <c r="P294" i="17"/>
  <c r="V294" i="17"/>
  <c r="W294" i="17" s="1"/>
  <c r="P235" i="17"/>
  <c r="Q235" i="17"/>
  <c r="V235" i="17"/>
  <c r="W235" i="17" s="1"/>
  <c r="P190" i="17"/>
  <c r="Q190" i="17"/>
  <c r="V190" i="17"/>
  <c r="W190" i="17" s="1"/>
  <c r="Q187" i="17"/>
  <c r="P187" i="17"/>
  <c r="V187" i="17"/>
  <c r="W187" i="17" s="1"/>
  <c r="Q199" i="17"/>
  <c r="P199" i="17"/>
  <c r="V199" i="17"/>
  <c r="W199" i="17" s="1"/>
  <c r="Q197" i="17"/>
  <c r="P197" i="17"/>
  <c r="V197" i="17"/>
  <c r="W197" i="17" s="1"/>
  <c r="Q99" i="17"/>
  <c r="P99" i="17"/>
  <c r="V99" i="17"/>
  <c r="W99" i="17" s="1"/>
  <c r="Q171" i="17"/>
  <c r="P171" i="17"/>
  <c r="V171" i="17"/>
  <c r="W171" i="17" s="1"/>
  <c r="Q124" i="17"/>
  <c r="P124" i="17"/>
  <c r="V124" i="17"/>
  <c r="W124" i="17" s="1"/>
  <c r="Q163" i="17"/>
  <c r="P163" i="17"/>
  <c r="V163" i="17"/>
  <c r="W163" i="17" s="1"/>
  <c r="P129" i="17"/>
  <c r="Q129" i="17"/>
  <c r="V129" i="17"/>
  <c r="W129" i="17" s="1"/>
  <c r="Q64" i="17"/>
  <c r="P64" i="17"/>
  <c r="V64" i="17"/>
  <c r="W64" i="17" s="1"/>
  <c r="Q32" i="17"/>
  <c r="P32" i="17"/>
  <c r="V32" i="17"/>
  <c r="W32" i="17" s="1"/>
  <c r="Q84" i="17"/>
  <c r="P84" i="17"/>
  <c r="V84" i="17"/>
  <c r="W84" i="17" s="1"/>
  <c r="Q52" i="17"/>
  <c r="P52" i="17"/>
  <c r="V52" i="17"/>
  <c r="W52" i="17" s="1"/>
  <c r="Q20" i="17"/>
  <c r="P20" i="17"/>
  <c r="V20" i="17"/>
  <c r="W20" i="17" s="1"/>
  <c r="Q79" i="17"/>
  <c r="P79" i="17"/>
  <c r="V79" i="17"/>
  <c r="W79" i="17" s="1"/>
  <c r="Q47" i="17"/>
  <c r="P47" i="17"/>
  <c r="V47" i="17"/>
  <c r="W47" i="17" s="1"/>
  <c r="Q15" i="17"/>
  <c r="P15" i="17"/>
  <c r="V15" i="17"/>
  <c r="W15" i="17" s="1"/>
  <c r="Q286" i="14"/>
  <c r="P286" i="14"/>
  <c r="V286" i="14"/>
  <c r="W286" i="14" s="1"/>
  <c r="Q278" i="14"/>
  <c r="P278" i="14"/>
  <c r="V278" i="14"/>
  <c r="W278" i="14" s="1"/>
  <c r="Q226" i="14"/>
  <c r="P226" i="14"/>
  <c r="V226" i="14"/>
  <c r="W226" i="14" s="1"/>
  <c r="Q11" i="17"/>
  <c r="AA11" i="17" s="1"/>
  <c r="P11" i="17"/>
  <c r="X11" i="17" s="1"/>
  <c r="V11" i="17"/>
  <c r="W11" i="17" s="1"/>
  <c r="P219" i="14"/>
  <c r="Q219" i="14"/>
  <c r="V219" i="14"/>
  <c r="W219" i="14" s="1"/>
  <c r="Y107" i="14"/>
  <c r="Z107" i="14" s="1"/>
  <c r="Q101" i="14"/>
  <c r="P101" i="14"/>
  <c r="V101" i="14"/>
  <c r="W101" i="14" s="1"/>
  <c r="Q52" i="14"/>
  <c r="P52" i="14"/>
  <c r="V52" i="14"/>
  <c r="W52" i="14" s="1"/>
  <c r="Q44" i="14"/>
  <c r="P44" i="14"/>
  <c r="V44" i="14"/>
  <c r="W44" i="14" s="1"/>
  <c r="Q36" i="14"/>
  <c r="P36" i="14"/>
  <c r="V36" i="14"/>
  <c r="W36" i="14" s="1"/>
  <c r="P68" i="14"/>
  <c r="Q68" i="14"/>
  <c r="V68" i="14"/>
  <c r="W68" i="14" s="1"/>
  <c r="X292" i="14"/>
  <c r="Q290" i="14"/>
  <c r="P290" i="14"/>
  <c r="X287" i="14"/>
  <c r="AA283" i="14"/>
  <c r="AA236" i="14"/>
  <c r="X224" i="14"/>
  <c r="AA301" i="14"/>
  <c r="V290" i="14"/>
  <c r="W290" i="14" s="1"/>
  <c r="AA271" i="14"/>
  <c r="X268" i="14"/>
  <c r="AA256" i="14"/>
  <c r="X252" i="14"/>
  <c r="AA240" i="14"/>
  <c r="P218" i="14"/>
  <c r="Q218" i="14"/>
  <c r="AA304" i="14"/>
  <c r="X288" i="14"/>
  <c r="AA276" i="14"/>
  <c r="Q262" i="14"/>
  <c r="P262" i="14"/>
  <c r="X259" i="14"/>
  <c r="AA255" i="14"/>
  <c r="Q246" i="14"/>
  <c r="P246" i="14"/>
  <c r="X243" i="14"/>
  <c r="AA239" i="14"/>
  <c r="Q215" i="14"/>
  <c r="P215" i="14"/>
  <c r="P204" i="14"/>
  <c r="Q204" i="14"/>
  <c r="Q199" i="14"/>
  <c r="P199" i="14"/>
  <c r="P188" i="14"/>
  <c r="Q188" i="14"/>
  <c r="Q183" i="14"/>
  <c r="P183" i="14"/>
  <c r="P172" i="14"/>
  <c r="Q172" i="14"/>
  <c r="Q167" i="14"/>
  <c r="P167" i="14"/>
  <c r="P156" i="14"/>
  <c r="Q156" i="14"/>
  <c r="Q151" i="14"/>
  <c r="P151" i="14"/>
  <c r="P140" i="14"/>
  <c r="Q140" i="14"/>
  <c r="Q135" i="14"/>
  <c r="AA135" i="14" s="1"/>
  <c r="P135" i="14"/>
  <c r="X135" i="14" s="1"/>
  <c r="Y135" i="14" s="1"/>
  <c r="Z135" i="14" s="1"/>
  <c r="AA122" i="14"/>
  <c r="AA106" i="14"/>
  <c r="AA90" i="14"/>
  <c r="AA74" i="14"/>
  <c r="K39" i="10"/>
  <c r="X133" i="14"/>
  <c r="X130" i="14"/>
  <c r="Y130" i="14" s="1"/>
  <c r="Z130" i="14" s="1"/>
  <c r="Q125" i="14"/>
  <c r="P125" i="14"/>
  <c r="Q93" i="14"/>
  <c r="P93" i="14"/>
  <c r="X214" i="14"/>
  <c r="AA210" i="14"/>
  <c r="AA194" i="14"/>
  <c r="X182" i="14"/>
  <c r="AA178" i="14"/>
  <c r="X166" i="14"/>
  <c r="AA162" i="14"/>
  <c r="X150" i="14"/>
  <c r="AA146" i="14"/>
  <c r="X213" i="14"/>
  <c r="X205" i="14"/>
  <c r="X197" i="14"/>
  <c r="X181" i="14"/>
  <c r="X173" i="14"/>
  <c r="X165" i="14"/>
  <c r="X157" i="14"/>
  <c r="X149" i="14"/>
  <c r="X141" i="14"/>
  <c r="X138" i="14"/>
  <c r="P60" i="14"/>
  <c r="Q60" i="14"/>
  <c r="V51" i="14"/>
  <c r="W51" i="14" s="1"/>
  <c r="V35" i="14"/>
  <c r="W35" i="14" s="1"/>
  <c r="P23" i="14"/>
  <c r="Q23" i="14"/>
  <c r="X16" i="14"/>
  <c r="AA8" i="14"/>
  <c r="X28" i="14"/>
  <c r="X18" i="14"/>
  <c r="Y18" i="14" s="1"/>
  <c r="Z18" i="14" s="1"/>
  <c r="X14" i="14"/>
  <c r="J41" i="10"/>
  <c r="J42" i="10" s="1"/>
  <c r="X32" i="14"/>
  <c r="AA19" i="14"/>
  <c r="L22" i="10"/>
  <c r="L23" i="10" s="1"/>
  <c r="AA50" i="14"/>
  <c r="AB50" i="14" s="1"/>
  <c r="AC50" i="14" s="1"/>
  <c r="AA34" i="14"/>
  <c r="AA21" i="14"/>
  <c r="X17" i="14"/>
  <c r="X70" i="14"/>
  <c r="X54" i="14"/>
  <c r="AA38" i="14"/>
  <c r="AB38" i="14" s="1"/>
  <c r="AC38" i="14" s="1"/>
  <c r="X58" i="14"/>
  <c r="AA45" i="14"/>
  <c r="AA15" i="14"/>
  <c r="AA119" i="14"/>
  <c r="AB119" i="14" s="1"/>
  <c r="AC119" i="14" s="1"/>
  <c r="X29" i="14"/>
  <c r="X87" i="14"/>
  <c r="P295" i="17"/>
  <c r="Q295" i="17"/>
  <c r="Q276" i="17"/>
  <c r="P276" i="17"/>
  <c r="P304" i="17"/>
  <c r="Q304" i="17"/>
  <c r="Q264" i="17"/>
  <c r="P264" i="17"/>
  <c r="Q300" i="17"/>
  <c r="P300" i="17"/>
  <c r="Q298" i="17"/>
  <c r="P298" i="17"/>
  <c r="Q248" i="17"/>
  <c r="V248" i="17"/>
  <c r="W248" i="17" s="1"/>
  <c r="P248" i="17"/>
  <c r="Q244" i="17"/>
  <c r="V244" i="17"/>
  <c r="W244" i="17" s="1"/>
  <c r="P244" i="17"/>
  <c r="X244" i="17" s="1"/>
  <c r="Q240" i="17"/>
  <c r="V240" i="17"/>
  <c r="W240" i="17" s="1"/>
  <c r="P240" i="17"/>
  <c r="Q236" i="17"/>
  <c r="V236" i="17"/>
  <c r="W236" i="17" s="1"/>
  <c r="P236" i="17"/>
  <c r="Q232" i="17"/>
  <c r="P232" i="17"/>
  <c r="P222" i="17"/>
  <c r="X222" i="17" s="1"/>
  <c r="Q222" i="17"/>
  <c r="P253" i="17"/>
  <c r="Q253" i="17"/>
  <c r="P230" i="17"/>
  <c r="Q230" i="17"/>
  <c r="P257" i="17"/>
  <c r="Q257" i="17"/>
  <c r="V230" i="17"/>
  <c r="W230" i="17" s="1"/>
  <c r="Q227" i="17"/>
  <c r="P227" i="17"/>
  <c r="Q225" i="17"/>
  <c r="P225" i="17"/>
  <c r="Q204" i="17"/>
  <c r="P204" i="17"/>
  <c r="X204" i="17" s="1"/>
  <c r="P194" i="17"/>
  <c r="Q194" i="17"/>
  <c r="Q191" i="17"/>
  <c r="P191" i="17"/>
  <c r="Q189" i="17"/>
  <c r="P189" i="17"/>
  <c r="Q152" i="17"/>
  <c r="V152" i="17"/>
  <c r="W152" i="17" s="1"/>
  <c r="P152" i="17"/>
  <c r="Q148" i="17"/>
  <c r="V148" i="17"/>
  <c r="W148" i="17" s="1"/>
  <c r="P148" i="17"/>
  <c r="Q144" i="17"/>
  <c r="P144" i="17"/>
  <c r="Q217" i="17"/>
  <c r="P217" i="17"/>
  <c r="P206" i="17"/>
  <c r="X206" i="17" s="1"/>
  <c r="Q206" i="17"/>
  <c r="AA206" i="17" s="1"/>
  <c r="Q203" i="17"/>
  <c r="AA203" i="17" s="1"/>
  <c r="P203" i="17"/>
  <c r="X203" i="17" s="1"/>
  <c r="P182" i="17"/>
  <c r="Q182" i="17"/>
  <c r="Q176" i="17"/>
  <c r="P176" i="17"/>
  <c r="Q168" i="17"/>
  <c r="P168" i="17"/>
  <c r="Q160" i="17"/>
  <c r="P160" i="17"/>
  <c r="Q201" i="17"/>
  <c r="P201" i="17"/>
  <c r="Q183" i="17"/>
  <c r="P183" i="17"/>
  <c r="Q213" i="17"/>
  <c r="P213" i="17"/>
  <c r="V213" i="17"/>
  <c r="W213" i="17" s="1"/>
  <c r="Q192" i="17"/>
  <c r="P192" i="17"/>
  <c r="Q159" i="17"/>
  <c r="P159" i="17"/>
  <c r="Q136" i="17"/>
  <c r="P136" i="17"/>
  <c r="Q111" i="17"/>
  <c r="P111" i="17"/>
  <c r="P105" i="17"/>
  <c r="Q105" i="17"/>
  <c r="Q102" i="17"/>
  <c r="P102" i="17"/>
  <c r="Q95" i="17"/>
  <c r="P95" i="17"/>
  <c r="P89" i="17"/>
  <c r="Q89" i="17"/>
  <c r="P145" i="17"/>
  <c r="Q145" i="17"/>
  <c r="P137" i="17"/>
  <c r="Q137" i="17"/>
  <c r="Q132" i="17"/>
  <c r="P132" i="17"/>
  <c r="J300" i="14"/>
  <c r="K300" i="14" s="1"/>
  <c r="O300" i="14" s="1"/>
  <c r="U300" i="14"/>
  <c r="Q134" i="17"/>
  <c r="P134" i="17"/>
  <c r="P149" i="17"/>
  <c r="Q149" i="17"/>
  <c r="Q130" i="17"/>
  <c r="P130" i="17"/>
  <c r="Q123" i="17"/>
  <c r="P123" i="17"/>
  <c r="P117" i="17"/>
  <c r="Q117" i="17"/>
  <c r="Q114" i="17"/>
  <c r="P114" i="17"/>
  <c r="Q112" i="17"/>
  <c r="AA112" i="17" s="1"/>
  <c r="P112" i="17"/>
  <c r="Q104" i="17"/>
  <c r="P104" i="17"/>
  <c r="Q96" i="17"/>
  <c r="AA96" i="17" s="1"/>
  <c r="P96" i="17"/>
  <c r="X96" i="17" s="1"/>
  <c r="Q90" i="17"/>
  <c r="P90" i="17"/>
  <c r="P81" i="17"/>
  <c r="X81" i="17" s="1"/>
  <c r="Q81" i="17"/>
  <c r="Q78" i="17"/>
  <c r="P78" i="17"/>
  <c r="P65" i="17"/>
  <c r="X65" i="17" s="1"/>
  <c r="Q65" i="17"/>
  <c r="Q62" i="17"/>
  <c r="P62" i="17"/>
  <c r="P49" i="17"/>
  <c r="X49" i="17" s="1"/>
  <c r="Q49" i="17"/>
  <c r="Q46" i="17"/>
  <c r="P46" i="17"/>
  <c r="P33" i="17"/>
  <c r="Q33" i="17"/>
  <c r="Q30" i="17"/>
  <c r="P30" i="17"/>
  <c r="P17" i="17"/>
  <c r="Q17" i="17"/>
  <c r="Q14" i="17"/>
  <c r="P14" i="17"/>
  <c r="Q82" i="17"/>
  <c r="AA82" i="17" s="1"/>
  <c r="P82" i="17"/>
  <c r="P69" i="17"/>
  <c r="X69" i="17" s="1"/>
  <c r="Q69" i="17"/>
  <c r="AA69" i="17" s="1"/>
  <c r="Q66" i="17"/>
  <c r="P66" i="17"/>
  <c r="P53" i="17"/>
  <c r="X53" i="17" s="1"/>
  <c r="Q53" i="17"/>
  <c r="AA53" i="17" s="1"/>
  <c r="Q50" i="17"/>
  <c r="P50" i="17"/>
  <c r="P37" i="17"/>
  <c r="X37" i="17" s="1"/>
  <c r="Q37" i="17"/>
  <c r="AA37" i="17" s="1"/>
  <c r="Q34" i="17"/>
  <c r="P34" i="17"/>
  <c r="P21" i="17"/>
  <c r="X21" i="17" s="1"/>
  <c r="Q21" i="17"/>
  <c r="AA21" i="17" s="1"/>
  <c r="Q18" i="17"/>
  <c r="P18" i="17"/>
  <c r="P6" i="17"/>
  <c r="Q6" i="17"/>
  <c r="V6" i="17"/>
  <c r="W6" i="17" s="1"/>
  <c r="AA297" i="14"/>
  <c r="V295" i="17"/>
  <c r="W295" i="17" s="1"/>
  <c r="P263" i="17"/>
  <c r="Q263" i="17"/>
  <c r="V253" i="17"/>
  <c r="W253" i="17" s="1"/>
  <c r="V225" i="17"/>
  <c r="W225" i="17" s="1"/>
  <c r="P219" i="17"/>
  <c r="Q219" i="17"/>
  <c r="V183" i="17"/>
  <c r="W183" i="17" s="1"/>
  <c r="AA211" i="17"/>
  <c r="V192" i="17"/>
  <c r="W192" i="17" s="1"/>
  <c r="V204" i="17"/>
  <c r="W204" i="17" s="1"/>
  <c r="V159" i="17"/>
  <c r="W159" i="17" s="1"/>
  <c r="V182" i="17"/>
  <c r="W182" i="17" s="1"/>
  <c r="V149" i="17"/>
  <c r="W149" i="17" s="1"/>
  <c r="V130" i="17"/>
  <c r="W130" i="17" s="1"/>
  <c r="V114" i="17"/>
  <c r="W114" i="17" s="1"/>
  <c r="V112" i="17"/>
  <c r="W112" i="17" s="1"/>
  <c r="V102" i="17"/>
  <c r="W102" i="17" s="1"/>
  <c r="V82" i="17"/>
  <c r="W82" i="17" s="1"/>
  <c r="V66" i="17"/>
  <c r="W66" i="17" s="1"/>
  <c r="V50" i="17"/>
  <c r="W50" i="17" s="1"/>
  <c r="V34" i="17"/>
  <c r="W34" i="17" s="1"/>
  <c r="V18" i="17"/>
  <c r="W18" i="17" s="1"/>
  <c r="V137" i="17"/>
  <c r="W137" i="17" s="1"/>
  <c r="V81" i="17"/>
  <c r="W81" i="17" s="1"/>
  <c r="V65" i="17"/>
  <c r="W65" i="17" s="1"/>
  <c r="V49" i="17"/>
  <c r="W49" i="17" s="1"/>
  <c r="V33" i="17"/>
  <c r="W33" i="17" s="1"/>
  <c r="V17" i="17"/>
  <c r="W17" i="17" s="1"/>
  <c r="V89" i="17"/>
  <c r="W89" i="17" s="1"/>
  <c r="P294" i="14"/>
  <c r="Q294" i="14"/>
  <c r="P231" i="14"/>
  <c r="X231" i="14" s="1"/>
  <c r="Q231" i="14"/>
  <c r="AA231" i="14" s="1"/>
  <c r="X297" i="14"/>
  <c r="AA292" i="14"/>
  <c r="X283" i="14"/>
  <c r="AA279" i="14"/>
  <c r="V262" i="14"/>
  <c r="W262" i="14" s="1"/>
  <c r="V246" i="14"/>
  <c r="W246" i="14" s="1"/>
  <c r="AA235" i="14"/>
  <c r="X228" i="14"/>
  <c r="X271" i="14"/>
  <c r="AA268" i="14"/>
  <c r="X232" i="14"/>
  <c r="Y232" i="14" s="1"/>
  <c r="Z232" i="14" s="1"/>
  <c r="X306" i="14"/>
  <c r="AA267" i="14"/>
  <c r="X264" i="14"/>
  <c r="AA252" i="14"/>
  <c r="X248" i="14"/>
  <c r="AA302" i="14"/>
  <c r="AA288" i="14"/>
  <c r="AB288" i="14" s="1"/>
  <c r="AC288" i="14" s="1"/>
  <c r="X284" i="14"/>
  <c r="Y284" i="14" s="1"/>
  <c r="Z284" i="14" s="1"/>
  <c r="X255" i="14"/>
  <c r="AA251" i="14"/>
  <c r="X239" i="14"/>
  <c r="P208" i="14"/>
  <c r="X208" i="14" s="1"/>
  <c r="Q208" i="14"/>
  <c r="AA208" i="14" s="1"/>
  <c r="Q203" i="14"/>
  <c r="AA203" i="14" s="1"/>
  <c r="P203" i="14"/>
  <c r="X203" i="14" s="1"/>
  <c r="P192" i="14"/>
  <c r="X192" i="14" s="1"/>
  <c r="Q192" i="14"/>
  <c r="AA192" i="14" s="1"/>
  <c r="Q187" i="14"/>
  <c r="AA187" i="14" s="1"/>
  <c r="P187" i="14"/>
  <c r="X187" i="14" s="1"/>
  <c r="P176" i="14"/>
  <c r="X176" i="14" s="1"/>
  <c r="Q176" i="14"/>
  <c r="AA176" i="14" s="1"/>
  <c r="Q171" i="14"/>
  <c r="AA171" i="14" s="1"/>
  <c r="P171" i="14"/>
  <c r="X171" i="14" s="1"/>
  <c r="P160" i="14"/>
  <c r="X160" i="14" s="1"/>
  <c r="Q160" i="14"/>
  <c r="AA160" i="14" s="1"/>
  <c r="Q155" i="14"/>
  <c r="AA155" i="14" s="1"/>
  <c r="P155" i="14"/>
  <c r="X155" i="14" s="1"/>
  <c r="P144" i="14"/>
  <c r="X144" i="14" s="1"/>
  <c r="Q144" i="14"/>
  <c r="AA144" i="14" s="1"/>
  <c r="Q139" i="14"/>
  <c r="AA139" i="14" s="1"/>
  <c r="P139" i="14"/>
  <c r="X139" i="14" s="1"/>
  <c r="Y139" i="14" s="1"/>
  <c r="Z139" i="14" s="1"/>
  <c r="P120" i="14"/>
  <c r="X120" i="14" s="1"/>
  <c r="Q120" i="14"/>
  <c r="AA120" i="14" s="1"/>
  <c r="AB120" i="14" s="1"/>
  <c r="AC120" i="14" s="1"/>
  <c r="P112" i="14"/>
  <c r="Q112" i="14"/>
  <c r="P104" i="14"/>
  <c r="X104" i="14" s="1"/>
  <c r="Q104" i="14"/>
  <c r="AA104" i="14" s="1"/>
  <c r="P88" i="14"/>
  <c r="X88" i="14" s="1"/>
  <c r="Y88" i="14" s="1"/>
  <c r="Z88" i="14" s="1"/>
  <c r="Q88" i="14"/>
  <c r="AA88" i="14" s="1"/>
  <c r="P80" i="14"/>
  <c r="Q80" i="14"/>
  <c r="P72" i="14"/>
  <c r="X72" i="14" s="1"/>
  <c r="Q72" i="14"/>
  <c r="AA72" i="14" s="1"/>
  <c r="X126" i="14"/>
  <c r="X110" i="14"/>
  <c r="X94" i="14"/>
  <c r="X78" i="14"/>
  <c r="AA133" i="14"/>
  <c r="AA130" i="14"/>
  <c r="AA107" i="14"/>
  <c r="AB107" i="14" s="1"/>
  <c r="AC107" i="14" s="1"/>
  <c r="AA75" i="14"/>
  <c r="AB75" i="14" s="1"/>
  <c r="AC75" i="14" s="1"/>
  <c r="V63" i="14"/>
  <c r="W63" i="14" s="1"/>
  <c r="V218" i="14"/>
  <c r="W218" i="14" s="1"/>
  <c r="AA214" i="14"/>
  <c r="X202" i="14"/>
  <c r="AA198" i="14"/>
  <c r="AA182" i="14"/>
  <c r="X170" i="14"/>
  <c r="AA166" i="14"/>
  <c r="X154" i="14"/>
  <c r="AA150" i="14"/>
  <c r="V125" i="14"/>
  <c r="W125" i="14" s="1"/>
  <c r="V93" i="14"/>
  <c r="W93" i="14" s="1"/>
  <c r="AA213" i="14"/>
  <c r="AA205" i="14"/>
  <c r="AA197" i="14"/>
  <c r="AA189" i="14"/>
  <c r="AA181" i="14"/>
  <c r="AA173" i="14"/>
  <c r="AA165" i="14"/>
  <c r="AA157" i="14"/>
  <c r="AA149" i="14"/>
  <c r="AA141" i="14"/>
  <c r="AA138" i="14"/>
  <c r="Q113" i="14"/>
  <c r="AA113" i="14" s="1"/>
  <c r="AB114" i="14" s="1"/>
  <c r="AC114" i="14" s="1"/>
  <c r="P113" i="14"/>
  <c r="X113" i="14" s="1"/>
  <c r="AA66" i="14"/>
  <c r="V47" i="14"/>
  <c r="W47" i="14" s="1"/>
  <c r="AA47" i="14" s="1"/>
  <c r="P27" i="14"/>
  <c r="Q27" i="14"/>
  <c r="Q22" i="14"/>
  <c r="P22" i="14"/>
  <c r="L49" i="10"/>
  <c r="J49" i="10"/>
  <c r="K49" i="10"/>
  <c r="AA56" i="14"/>
  <c r="AA33" i="14"/>
  <c r="X20" i="14"/>
  <c r="AA12" i="14"/>
  <c r="AA28" i="14"/>
  <c r="AA18" i="14"/>
  <c r="AA32" i="14"/>
  <c r="X19" i="14"/>
  <c r="X53" i="14"/>
  <c r="V23" i="14"/>
  <c r="W23" i="14" s="1"/>
  <c r="X21" i="14"/>
  <c r="AA70" i="14"/>
  <c r="AA54" i="14"/>
  <c r="AA58" i="14"/>
  <c r="AA7" i="14"/>
  <c r="X119" i="14"/>
  <c r="AA29" i="14"/>
  <c r="AA95" i="14"/>
  <c r="AB95" i="14" s="1"/>
  <c r="AC95" i="14" s="1"/>
  <c r="AA79" i="14"/>
  <c r="AB79" i="14" s="1"/>
  <c r="AC79" i="14" s="1"/>
  <c r="X217" i="14"/>
  <c r="Y217" i="14" s="1"/>
  <c r="Z217" i="14" s="1"/>
  <c r="V215" i="14"/>
  <c r="W215" i="14" s="1"/>
  <c r="X209" i="14"/>
  <c r="Y209" i="14" s="1"/>
  <c r="Z209" i="14" s="1"/>
  <c r="V204" i="14"/>
  <c r="W204" i="14" s="1"/>
  <c r="X201" i="14"/>
  <c r="V199" i="14"/>
  <c r="W199" i="14" s="1"/>
  <c r="X193" i="14"/>
  <c r="V188" i="14"/>
  <c r="W188" i="14" s="1"/>
  <c r="X185" i="14"/>
  <c r="Y185" i="14" s="1"/>
  <c r="Z185" i="14" s="1"/>
  <c r="V183" i="14"/>
  <c r="W183" i="14" s="1"/>
  <c r="V172" i="14"/>
  <c r="W172" i="14" s="1"/>
  <c r="X169" i="14"/>
  <c r="V167" i="14"/>
  <c r="W167" i="14" s="1"/>
  <c r="X161" i="14"/>
  <c r="V156" i="14"/>
  <c r="W156" i="14" s="1"/>
  <c r="X153" i="14"/>
  <c r="V151" i="14"/>
  <c r="W151" i="14" s="1"/>
  <c r="X145" i="14"/>
  <c r="Y145" i="14" s="1"/>
  <c r="Z145" i="14" s="1"/>
  <c r="V140" i="14"/>
  <c r="W140" i="14" s="1"/>
  <c r="Q105" i="14"/>
  <c r="AA105" i="14" s="1"/>
  <c r="AB105" i="14" s="1"/>
  <c r="AC105" i="14" s="1"/>
  <c r="P105" i="14"/>
  <c r="X105" i="14" s="1"/>
  <c r="Y105" i="14" s="1"/>
  <c r="Z105" i="14" s="1"/>
  <c r="Q89" i="14"/>
  <c r="AA89" i="14" s="1"/>
  <c r="P89" i="14"/>
  <c r="X89" i="14" s="1"/>
  <c r="Y89" i="14" s="1"/>
  <c r="Z89" i="14" s="1"/>
  <c r="Q73" i="14"/>
  <c r="AA73" i="14" s="1"/>
  <c r="AB73" i="14" s="1"/>
  <c r="AC73" i="14" s="1"/>
  <c r="P73" i="14"/>
  <c r="X73" i="14" s="1"/>
  <c r="Y74" i="14" s="1"/>
  <c r="Z74" i="14" s="1"/>
  <c r="Q65" i="14"/>
  <c r="AA65" i="14" s="1"/>
  <c r="P65" i="14"/>
  <c r="X65" i="14" s="1"/>
  <c r="AA59" i="14"/>
  <c r="V43" i="14"/>
  <c r="W43" i="14" s="1"/>
  <c r="P31" i="14"/>
  <c r="Q31" i="14"/>
  <c r="Q26" i="14"/>
  <c r="P26" i="14"/>
  <c r="L39" i="10"/>
  <c r="L40" i="10" s="1"/>
  <c r="X56" i="14"/>
  <c r="X33" i="14"/>
  <c r="AA20" i="14"/>
  <c r="AB20" i="14" s="1"/>
  <c r="AC20" i="14" s="1"/>
  <c r="X12" i="14"/>
  <c r="AA25" i="14"/>
  <c r="AA10" i="14"/>
  <c r="X42" i="14"/>
  <c r="X11" i="14"/>
  <c r="V60" i="14"/>
  <c r="W60" i="14" s="1"/>
  <c r="AA53" i="14"/>
  <c r="X24" i="14"/>
  <c r="V22" i="14"/>
  <c r="W22" i="14" s="1"/>
  <c r="X13" i="14"/>
  <c r="X62" i="14"/>
  <c r="AA41" i="14"/>
  <c r="V27" i="14"/>
  <c r="W27" i="14" s="1"/>
  <c r="X7" i="14"/>
  <c r="AA103" i="14"/>
  <c r="AB103" i="14" s="1"/>
  <c r="AC103" i="14" s="1"/>
  <c r="AA111" i="14"/>
  <c r="AB111" i="14" s="1"/>
  <c r="AC111" i="14" s="1"/>
  <c r="X95" i="14"/>
  <c r="Y95" i="14" s="1"/>
  <c r="Z95" i="14" s="1"/>
  <c r="X79" i="14"/>
  <c r="Q281" i="17"/>
  <c r="P281" i="17"/>
  <c r="P275" i="17"/>
  <c r="X275" i="17" s="1"/>
  <c r="Q275" i="17"/>
  <c r="AA275" i="17" s="1"/>
  <c r="Q289" i="17"/>
  <c r="P289" i="17"/>
  <c r="Q302" i="17"/>
  <c r="AA302" i="17" s="1"/>
  <c r="V302" i="17"/>
  <c r="W302" i="17" s="1"/>
  <c r="P302" i="17"/>
  <c r="V289" i="17"/>
  <c r="W289" i="17" s="1"/>
  <c r="V276" i="17"/>
  <c r="W276" i="17" s="1"/>
  <c r="Q258" i="17"/>
  <c r="P258" i="17"/>
  <c r="V304" i="17"/>
  <c r="W304" i="17" s="1"/>
  <c r="P287" i="17"/>
  <c r="Q287" i="17"/>
  <c r="Q282" i="17"/>
  <c r="AA282" i="17" s="1"/>
  <c r="P282" i="17"/>
  <c r="X282" i="17" s="1"/>
  <c r="Q280" i="17"/>
  <c r="P280" i="17"/>
  <c r="Q305" i="17"/>
  <c r="AA305" i="17" s="1"/>
  <c r="P305" i="17"/>
  <c r="X305" i="17" s="1"/>
  <c r="Q292" i="17"/>
  <c r="P292" i="17"/>
  <c r="Q290" i="17"/>
  <c r="P290" i="17"/>
  <c r="X290" i="17" s="1"/>
  <c r="Q288" i="17"/>
  <c r="AA288" i="17" s="1"/>
  <c r="P288" i="17"/>
  <c r="X288" i="17" s="1"/>
  <c r="V281" i="17"/>
  <c r="W281" i="17" s="1"/>
  <c r="Q277" i="17"/>
  <c r="P277" i="17"/>
  <c r="V290" i="17"/>
  <c r="W290" i="17" s="1"/>
  <c r="P265" i="17"/>
  <c r="X265" i="17" s="1"/>
  <c r="Q265" i="17"/>
  <c r="AA265" i="17" s="1"/>
  <c r="V258" i="17"/>
  <c r="W258" i="17" s="1"/>
  <c r="V264" i="17"/>
  <c r="W264" i="17" s="1"/>
  <c r="P259" i="17"/>
  <c r="X259" i="17" s="1"/>
  <c r="Q259" i="17"/>
  <c r="AA259" i="17" s="1"/>
  <c r="V227" i="17"/>
  <c r="W227" i="17" s="1"/>
  <c r="Q297" i="17"/>
  <c r="AA297" i="17" s="1"/>
  <c r="P297" i="17"/>
  <c r="X297" i="17" s="1"/>
  <c r="P269" i="17"/>
  <c r="X269" i="17" s="1"/>
  <c r="Q269" i="17"/>
  <c r="AA269" i="17" s="1"/>
  <c r="Q262" i="17"/>
  <c r="P262" i="17"/>
  <c r="V262" i="17"/>
  <c r="W262" i="17" s="1"/>
  <c r="Q246" i="17"/>
  <c r="AA246" i="17" s="1"/>
  <c r="V246" i="17"/>
  <c r="W246" i="17" s="1"/>
  <c r="P246" i="17"/>
  <c r="Q242" i="17"/>
  <c r="V242" i="17"/>
  <c r="W242" i="17" s="1"/>
  <c r="P242" i="17"/>
  <c r="Q238" i="17"/>
  <c r="V238" i="17"/>
  <c r="W238" i="17" s="1"/>
  <c r="P238" i="17"/>
  <c r="Q234" i="17"/>
  <c r="P234" i="17"/>
  <c r="V234" i="17"/>
  <c r="W234" i="17" s="1"/>
  <c r="Q231" i="17"/>
  <c r="AA231" i="17" s="1"/>
  <c r="P231" i="17"/>
  <c r="X231" i="17" s="1"/>
  <c r="V217" i="17"/>
  <c r="W217" i="17" s="1"/>
  <c r="P251" i="17"/>
  <c r="X251" i="17" s="1"/>
  <c r="Y251" i="17" s="1"/>
  <c r="Z251" i="17" s="1"/>
  <c r="Q251" i="17"/>
  <c r="P214" i="17"/>
  <c r="X214" i="17" s="1"/>
  <c r="Q214" i="17"/>
  <c r="AA214" i="17" s="1"/>
  <c r="X266" i="17"/>
  <c r="Y266" i="17" s="1"/>
  <c r="Z266" i="17" s="1"/>
  <c r="P249" i="17"/>
  <c r="X249" i="17" s="1"/>
  <c r="Q249" i="17"/>
  <c r="AA249" i="17" s="1"/>
  <c r="Q224" i="17"/>
  <c r="AA224" i="17" s="1"/>
  <c r="P224" i="17"/>
  <c r="X224" i="17" s="1"/>
  <c r="Y224" i="17" s="1"/>
  <c r="Z224" i="17" s="1"/>
  <c r="P210" i="17"/>
  <c r="Q210" i="17"/>
  <c r="Q207" i="17"/>
  <c r="P207" i="17"/>
  <c r="Q188" i="17"/>
  <c r="P188" i="17"/>
  <c r="Q150" i="17"/>
  <c r="V150" i="17"/>
  <c r="W150" i="17" s="1"/>
  <c r="P150" i="17"/>
  <c r="Q146" i="17"/>
  <c r="V146" i="17"/>
  <c r="W146" i="17" s="1"/>
  <c r="P146" i="17"/>
  <c r="X146" i="17" s="1"/>
  <c r="Q142" i="17"/>
  <c r="P142" i="17"/>
  <c r="Q200" i="17"/>
  <c r="P200" i="17"/>
  <c r="X200" i="17" s="1"/>
  <c r="V188" i="17"/>
  <c r="W188" i="17" s="1"/>
  <c r="P186" i="17"/>
  <c r="X186" i="17" s="1"/>
  <c r="Q186" i="17"/>
  <c r="AA186" i="17" s="1"/>
  <c r="Q180" i="17"/>
  <c r="AA180" i="17" s="1"/>
  <c r="P180" i="17"/>
  <c r="X180" i="17" s="1"/>
  <c r="V176" i="17"/>
  <c r="W176" i="17" s="1"/>
  <c r="Q172" i="17"/>
  <c r="AA172" i="17" s="1"/>
  <c r="P172" i="17"/>
  <c r="X172" i="17" s="1"/>
  <c r="V168" i="17"/>
  <c r="W168" i="17" s="1"/>
  <c r="Q164" i="17"/>
  <c r="AA164" i="17" s="1"/>
  <c r="P164" i="17"/>
  <c r="X164" i="17" s="1"/>
  <c r="V160" i="17"/>
  <c r="W160" i="17" s="1"/>
  <c r="Q156" i="17"/>
  <c r="AA156" i="17" s="1"/>
  <c r="P156" i="17"/>
  <c r="X156" i="17" s="1"/>
  <c r="V200" i="17"/>
  <c r="W200" i="17" s="1"/>
  <c r="Q178" i="17"/>
  <c r="AA178" i="17" s="1"/>
  <c r="AB178" i="17" s="1"/>
  <c r="AC178" i="17" s="1"/>
  <c r="P178" i="17"/>
  <c r="X178" i="17" s="1"/>
  <c r="Q174" i="17"/>
  <c r="P174" i="17"/>
  <c r="Q170" i="17"/>
  <c r="AA170" i="17" s="1"/>
  <c r="P170" i="17"/>
  <c r="X170" i="17" s="1"/>
  <c r="Q166" i="17"/>
  <c r="P166" i="17"/>
  <c r="Q162" i="17"/>
  <c r="AA162" i="17" s="1"/>
  <c r="AB162" i="17" s="1"/>
  <c r="AC162" i="17" s="1"/>
  <c r="P162" i="17"/>
  <c r="X162" i="17" s="1"/>
  <c r="Q158" i="17"/>
  <c r="P158" i="17"/>
  <c r="Q154" i="17"/>
  <c r="AA154" i="17" s="1"/>
  <c r="P154" i="17"/>
  <c r="X154" i="17" s="1"/>
  <c r="Q208" i="17"/>
  <c r="P208" i="17"/>
  <c r="P198" i="17"/>
  <c r="X198" i="17" s="1"/>
  <c r="Q198" i="17"/>
  <c r="AA198" i="17" s="1"/>
  <c r="Q195" i="17"/>
  <c r="AA195" i="17" s="1"/>
  <c r="P195" i="17"/>
  <c r="X195" i="17" s="1"/>
  <c r="Q175" i="17"/>
  <c r="AA175" i="17" s="1"/>
  <c r="P175" i="17"/>
  <c r="X175" i="17" s="1"/>
  <c r="Q139" i="17"/>
  <c r="AA139" i="17" s="1"/>
  <c r="P139" i="17"/>
  <c r="X139" i="17" s="1"/>
  <c r="V111" i="17"/>
  <c r="W111" i="17" s="1"/>
  <c r="Q110" i="17"/>
  <c r="AA110" i="17" s="1"/>
  <c r="P110" i="17"/>
  <c r="X110" i="17" s="1"/>
  <c r="V104" i="17"/>
  <c r="W104" i="17" s="1"/>
  <c r="Q103" i="17"/>
  <c r="AA103" i="17" s="1"/>
  <c r="P103" i="17"/>
  <c r="X103" i="17" s="1"/>
  <c r="P97" i="17"/>
  <c r="Q97" i="17"/>
  <c r="V95" i="17"/>
  <c r="W95" i="17" s="1"/>
  <c r="Q94" i="17"/>
  <c r="AA94" i="17" s="1"/>
  <c r="P94" i="17"/>
  <c r="X94" i="17" s="1"/>
  <c r="V90" i="17"/>
  <c r="W90" i="17" s="1"/>
  <c r="P153" i="17"/>
  <c r="Q153" i="17"/>
  <c r="V136" i="17"/>
  <c r="W136" i="17" s="1"/>
  <c r="Q135" i="17"/>
  <c r="AA135" i="17" s="1"/>
  <c r="P135" i="17"/>
  <c r="X135" i="17" s="1"/>
  <c r="V78" i="17"/>
  <c r="W78" i="17" s="1"/>
  <c r="V62" i="17"/>
  <c r="W62" i="17" s="1"/>
  <c r="V46" i="17"/>
  <c r="W46" i="17" s="1"/>
  <c r="V30" i="17"/>
  <c r="W30" i="17" s="1"/>
  <c r="V14" i="17"/>
  <c r="W14" i="17" s="1"/>
  <c r="Q167" i="17"/>
  <c r="AA167" i="17" s="1"/>
  <c r="P167" i="17"/>
  <c r="X167" i="17" s="1"/>
  <c r="V144" i="17"/>
  <c r="W144" i="17" s="1"/>
  <c r="Q140" i="17"/>
  <c r="AA140" i="17" s="1"/>
  <c r="V140" i="17"/>
  <c r="W140" i="17" s="1"/>
  <c r="P140" i="17"/>
  <c r="P125" i="17"/>
  <c r="Q125" i="17"/>
  <c r="V123" i="17"/>
  <c r="W123" i="17" s="1"/>
  <c r="Q122" i="17"/>
  <c r="AA122" i="17" s="1"/>
  <c r="P122" i="17"/>
  <c r="X122" i="17" s="1"/>
  <c r="Q115" i="17"/>
  <c r="AA115" i="17" s="1"/>
  <c r="P115" i="17"/>
  <c r="X115" i="17" s="1"/>
  <c r="Q108" i="17"/>
  <c r="AA108" i="17" s="1"/>
  <c r="P108" i="17"/>
  <c r="X108" i="17" s="1"/>
  <c r="Q100" i="17"/>
  <c r="P100" i="17"/>
  <c r="Q92" i="17"/>
  <c r="AA92" i="17" s="1"/>
  <c r="P92" i="17"/>
  <c r="X92" i="17" s="1"/>
  <c r="P87" i="17"/>
  <c r="X87" i="17" s="1"/>
  <c r="Q87" i="17"/>
  <c r="AA87" i="17" s="1"/>
  <c r="P73" i="17"/>
  <c r="Q73" i="17"/>
  <c r="Q70" i="17"/>
  <c r="AA70" i="17" s="1"/>
  <c r="AB70" i="17" s="1"/>
  <c r="AC70" i="17" s="1"/>
  <c r="P70" i="17"/>
  <c r="X70" i="17" s="1"/>
  <c r="Y70" i="17" s="1"/>
  <c r="Z70" i="17" s="1"/>
  <c r="P57" i="17"/>
  <c r="Q57" i="17"/>
  <c r="Q54" i="17"/>
  <c r="AA54" i="17" s="1"/>
  <c r="P54" i="17"/>
  <c r="X54" i="17" s="1"/>
  <c r="P41" i="17"/>
  <c r="Q41" i="17"/>
  <c r="Q38" i="17"/>
  <c r="AA38" i="17" s="1"/>
  <c r="AB38" i="17" s="1"/>
  <c r="AC38" i="17" s="1"/>
  <c r="P38" i="17"/>
  <c r="X38" i="17" s="1"/>
  <c r="Y38" i="17" s="1"/>
  <c r="Z38" i="17" s="1"/>
  <c r="P25" i="17"/>
  <c r="Q25" i="17"/>
  <c r="Q22" i="17"/>
  <c r="AA22" i="17" s="1"/>
  <c r="P22" i="17"/>
  <c r="X22" i="17" s="1"/>
  <c r="Q12" i="17"/>
  <c r="AA12" i="17" s="1"/>
  <c r="P12" i="17"/>
  <c r="X12" i="17" s="1"/>
  <c r="Q86" i="17"/>
  <c r="P86" i="17"/>
  <c r="Q83" i="17"/>
  <c r="AA83" i="17" s="1"/>
  <c r="P83" i="17"/>
  <c r="X83" i="17" s="1"/>
  <c r="Q75" i="17"/>
  <c r="P75" i="17"/>
  <c r="Q67" i="17"/>
  <c r="AA67" i="17" s="1"/>
  <c r="P67" i="17"/>
  <c r="X67" i="17" s="1"/>
  <c r="Q59" i="17"/>
  <c r="P59" i="17"/>
  <c r="Q51" i="17"/>
  <c r="AA51" i="17" s="1"/>
  <c r="P51" i="17"/>
  <c r="X51" i="17" s="1"/>
  <c r="Q43" i="17"/>
  <c r="AA43" i="17" s="1"/>
  <c r="P43" i="17"/>
  <c r="Q35" i="17"/>
  <c r="AA35" i="17" s="1"/>
  <c r="P35" i="17"/>
  <c r="X35" i="17" s="1"/>
  <c r="Q27" i="17"/>
  <c r="P27" i="17"/>
  <c r="Q19" i="17"/>
  <c r="AA19" i="17" s="1"/>
  <c r="P19" i="17"/>
  <c r="X19" i="17" s="1"/>
  <c r="V86" i="17"/>
  <c r="W86" i="17" s="1"/>
  <c r="P77" i="17"/>
  <c r="X77" i="17" s="1"/>
  <c r="Q77" i="17"/>
  <c r="AA77" i="17" s="1"/>
  <c r="Q74" i="17"/>
  <c r="P74" i="17"/>
  <c r="P61" i="17"/>
  <c r="X61" i="17" s="1"/>
  <c r="Q61" i="17"/>
  <c r="AA61" i="17" s="1"/>
  <c r="Q58" i="17"/>
  <c r="AA58" i="17" s="1"/>
  <c r="P58" i="17"/>
  <c r="P45" i="17"/>
  <c r="X45" i="17" s="1"/>
  <c r="Q45" i="17"/>
  <c r="AA45" i="17" s="1"/>
  <c r="Q42" i="17"/>
  <c r="P42" i="17"/>
  <c r="P29" i="17"/>
  <c r="X29" i="17" s="1"/>
  <c r="Q29" i="17"/>
  <c r="AA29" i="17" s="1"/>
  <c r="Q26" i="17"/>
  <c r="P26" i="17"/>
  <c r="P13" i="17"/>
  <c r="X13" i="17" s="1"/>
  <c r="Q13" i="17"/>
  <c r="AA13" i="17" s="1"/>
  <c r="AB13" i="17" s="1"/>
  <c r="AC13" i="17" s="1"/>
  <c r="P298" i="14"/>
  <c r="Q298" i="14"/>
  <c r="AA291" i="14"/>
  <c r="Q282" i="14"/>
  <c r="AA282" i="14" s="1"/>
  <c r="P282" i="14"/>
  <c r="X282" i="14" s="1"/>
  <c r="X279" i="14"/>
  <c r="AA275" i="14"/>
  <c r="X272" i="14"/>
  <c r="Y272" i="14" s="1"/>
  <c r="Z272" i="14" s="1"/>
  <c r="X235" i="14"/>
  <c r="AA228" i="14"/>
  <c r="Q222" i="14"/>
  <c r="AA222" i="14" s="1"/>
  <c r="AB222" i="14" s="1"/>
  <c r="AC222" i="14" s="1"/>
  <c r="P222" i="14"/>
  <c r="X222" i="14" s="1"/>
  <c r="AA232" i="14"/>
  <c r="AB232" i="14" s="1"/>
  <c r="AC232" i="14" s="1"/>
  <c r="Q270" i="14"/>
  <c r="AA270" i="14" s="1"/>
  <c r="P270" i="14"/>
  <c r="X270" i="14" s="1"/>
  <c r="X267" i="14"/>
  <c r="AA264" i="14"/>
  <c r="X260" i="14"/>
  <c r="Y260" i="14" s="1"/>
  <c r="Z260" i="14" s="1"/>
  <c r="AA248" i="14"/>
  <c r="X244" i="14"/>
  <c r="Q7" i="17"/>
  <c r="AA7" i="17" s="1"/>
  <c r="P7" i="17"/>
  <c r="X7" i="17" s="1"/>
  <c r="X302" i="14"/>
  <c r="AA284" i="14"/>
  <c r="AB284" i="14" s="1"/>
  <c r="AC284" i="14" s="1"/>
  <c r="X280" i="14"/>
  <c r="AA263" i="14"/>
  <c r="Q254" i="14"/>
  <c r="AA254" i="14" s="1"/>
  <c r="P254" i="14"/>
  <c r="X254" i="14" s="1"/>
  <c r="X251" i="14"/>
  <c r="AA247" i="14"/>
  <c r="Q238" i="14"/>
  <c r="AA238" i="14" s="1"/>
  <c r="P238" i="14"/>
  <c r="X238" i="14" s="1"/>
  <c r="Y229" i="14"/>
  <c r="Z229" i="14" s="1"/>
  <c r="P212" i="14"/>
  <c r="X212" i="14" s="1"/>
  <c r="Q212" i="14"/>
  <c r="AA212" i="14" s="1"/>
  <c r="Q207" i="14"/>
  <c r="AA207" i="14" s="1"/>
  <c r="P207" i="14"/>
  <c r="X207" i="14" s="1"/>
  <c r="Y207" i="14" s="1"/>
  <c r="Z207" i="14" s="1"/>
  <c r="P196" i="14"/>
  <c r="X196" i="14" s="1"/>
  <c r="Y196" i="14" s="1"/>
  <c r="Z196" i="14" s="1"/>
  <c r="Q196" i="14"/>
  <c r="AA196" i="14" s="1"/>
  <c r="Q191" i="14"/>
  <c r="AA191" i="14" s="1"/>
  <c r="P191" i="14"/>
  <c r="X191" i="14" s="1"/>
  <c r="Y191" i="14" s="1"/>
  <c r="Z191" i="14" s="1"/>
  <c r="P180" i="14"/>
  <c r="X180" i="14" s="1"/>
  <c r="Q180" i="14"/>
  <c r="AA180" i="14" s="1"/>
  <c r="Q175" i="14"/>
  <c r="AA175" i="14" s="1"/>
  <c r="P175" i="14"/>
  <c r="X175" i="14" s="1"/>
  <c r="Y175" i="14" s="1"/>
  <c r="Z175" i="14" s="1"/>
  <c r="P164" i="14"/>
  <c r="X164" i="14" s="1"/>
  <c r="Y164" i="14" s="1"/>
  <c r="Z164" i="14" s="1"/>
  <c r="Q164" i="14"/>
  <c r="AA164" i="14" s="1"/>
  <c r="Q159" i="14"/>
  <c r="AA159" i="14" s="1"/>
  <c r="P159" i="14"/>
  <c r="X159" i="14" s="1"/>
  <c r="Y159" i="14" s="1"/>
  <c r="Z159" i="14" s="1"/>
  <c r="P148" i="14"/>
  <c r="X148" i="14" s="1"/>
  <c r="Q148" i="14"/>
  <c r="AA148" i="14" s="1"/>
  <c r="Q143" i="14"/>
  <c r="AA143" i="14" s="1"/>
  <c r="P143" i="14"/>
  <c r="X143" i="14" s="1"/>
  <c r="Y143" i="14" s="1"/>
  <c r="Z143" i="14" s="1"/>
  <c r="P132" i="14"/>
  <c r="X132" i="14" s="1"/>
  <c r="Y132" i="14" s="1"/>
  <c r="Z132" i="14" s="1"/>
  <c r="Q132" i="14"/>
  <c r="X137" i="14"/>
  <c r="V67" i="14"/>
  <c r="W67" i="14" s="1"/>
  <c r="V132" i="14"/>
  <c r="W132" i="14" s="1"/>
  <c r="AA115" i="14"/>
  <c r="AB115" i="14" s="1"/>
  <c r="AC115" i="14" s="1"/>
  <c r="Q109" i="14"/>
  <c r="P109" i="14"/>
  <c r="AA83" i="14"/>
  <c r="AB83" i="14" s="1"/>
  <c r="AC83" i="14" s="1"/>
  <c r="Q77" i="14"/>
  <c r="P77" i="14"/>
  <c r="AA202" i="14"/>
  <c r="AA186" i="14"/>
  <c r="Y174" i="14"/>
  <c r="Z174" i="14" s="1"/>
  <c r="AA170" i="14"/>
  <c r="Y158" i="14"/>
  <c r="Z158" i="14" s="1"/>
  <c r="AA154" i="14"/>
  <c r="Q61" i="14"/>
  <c r="V61" i="14"/>
  <c r="W61" i="14" s="1"/>
  <c r="P61" i="14"/>
  <c r="F69" i="27"/>
  <c r="V300" i="17"/>
  <c r="W300" i="17" s="1"/>
  <c r="V298" i="17"/>
  <c r="W298" i="17" s="1"/>
  <c r="V287" i="17"/>
  <c r="W287" i="17" s="1"/>
  <c r="V280" i="17"/>
  <c r="W280" i="17" s="1"/>
  <c r="V292" i="17"/>
  <c r="W292" i="17" s="1"/>
  <c r="V277" i="17"/>
  <c r="W277" i="17" s="1"/>
  <c r="V251" i="17"/>
  <c r="W251" i="17" s="1"/>
  <c r="V263" i="17"/>
  <c r="W263" i="17" s="1"/>
  <c r="V257" i="17"/>
  <c r="W257" i="17" s="1"/>
  <c r="V232" i="17"/>
  <c r="W232" i="17" s="1"/>
  <c r="V222" i="17"/>
  <c r="W222" i="17" s="1"/>
  <c r="V207" i="17"/>
  <c r="W207" i="17" s="1"/>
  <c r="V191" i="17"/>
  <c r="W191" i="17" s="1"/>
  <c r="V194" i="17"/>
  <c r="W194" i="17" s="1"/>
  <c r="AA266" i="17"/>
  <c r="V219" i="17"/>
  <c r="W219" i="17" s="1"/>
  <c r="V208" i="17"/>
  <c r="W208" i="17" s="1"/>
  <c r="V210" i="17"/>
  <c r="W210" i="17" s="1"/>
  <c r="V189" i="17"/>
  <c r="W189" i="17" s="1"/>
  <c r="P181" i="17"/>
  <c r="X181" i="17" s="1"/>
  <c r="Q181" i="17"/>
  <c r="AA181" i="17" s="1"/>
  <c r="P177" i="17"/>
  <c r="X177" i="17" s="1"/>
  <c r="Q177" i="17"/>
  <c r="AA177" i="17" s="1"/>
  <c r="P173" i="17"/>
  <c r="X173" i="17" s="1"/>
  <c r="Q173" i="17"/>
  <c r="AA173" i="17" s="1"/>
  <c r="AB173" i="17" s="1"/>
  <c r="AC173" i="17" s="1"/>
  <c r="P169" i="17"/>
  <c r="X169" i="17" s="1"/>
  <c r="Q169" i="17"/>
  <c r="AA169" i="17" s="1"/>
  <c r="P165" i="17"/>
  <c r="X165" i="17" s="1"/>
  <c r="Y165" i="17" s="1"/>
  <c r="Z165" i="17" s="1"/>
  <c r="Q165" i="17"/>
  <c r="AA165" i="17" s="1"/>
  <c r="AB165" i="17" s="1"/>
  <c r="AC165" i="17" s="1"/>
  <c r="P161" i="17"/>
  <c r="X161" i="17" s="1"/>
  <c r="Q161" i="17"/>
  <c r="AA161" i="17" s="1"/>
  <c r="P157" i="17"/>
  <c r="X157" i="17" s="1"/>
  <c r="Y157" i="17" s="1"/>
  <c r="Z157" i="17" s="1"/>
  <c r="Q157" i="17"/>
  <c r="AA157" i="17" s="1"/>
  <c r="V153" i="17"/>
  <c r="W153" i="17" s="1"/>
  <c r="V145" i="17"/>
  <c r="W145" i="17" s="1"/>
  <c r="V201" i="17"/>
  <c r="W201" i="17" s="1"/>
  <c r="V174" i="17"/>
  <c r="W174" i="17" s="1"/>
  <c r="V166" i="17"/>
  <c r="W166" i="17" s="1"/>
  <c r="V158" i="17"/>
  <c r="W158" i="17" s="1"/>
  <c r="V142" i="17"/>
  <c r="W142" i="17" s="1"/>
  <c r="V125" i="17"/>
  <c r="W125" i="17" s="1"/>
  <c r="V117" i="17"/>
  <c r="W117" i="17" s="1"/>
  <c r="V100" i="17"/>
  <c r="W100" i="17" s="1"/>
  <c r="V105" i="17"/>
  <c r="W105" i="17" s="1"/>
  <c r="V97" i="17"/>
  <c r="W97" i="17" s="1"/>
  <c r="V74" i="17"/>
  <c r="W74" i="17" s="1"/>
  <c r="V58" i="17"/>
  <c r="W58" i="17" s="1"/>
  <c r="V42" i="17"/>
  <c r="W42" i="17" s="1"/>
  <c r="V26" i="17"/>
  <c r="W26" i="17" s="1"/>
  <c r="V132" i="17"/>
  <c r="W132" i="17" s="1"/>
  <c r="V73" i="17"/>
  <c r="W73" i="17" s="1"/>
  <c r="V57" i="17"/>
  <c r="W57" i="17" s="1"/>
  <c r="V41" i="17"/>
  <c r="W41" i="17" s="1"/>
  <c r="V25" i="17"/>
  <c r="W25" i="17" s="1"/>
  <c r="V134" i="17"/>
  <c r="W134" i="17" s="1"/>
  <c r="Q305" i="14"/>
  <c r="AA305" i="14" s="1"/>
  <c r="AB305" i="14" s="1"/>
  <c r="AC305" i="14" s="1"/>
  <c r="P305" i="14"/>
  <c r="X305" i="14" s="1"/>
  <c r="Y305" i="14" s="1"/>
  <c r="Z305" i="14" s="1"/>
  <c r="V75" i="17"/>
  <c r="W75" i="17" s="1"/>
  <c r="V59" i="17"/>
  <c r="W59" i="17" s="1"/>
  <c r="V43" i="17"/>
  <c r="W43" i="17" s="1"/>
  <c r="V27" i="17"/>
  <c r="W27" i="17" s="1"/>
  <c r="P9" i="17"/>
  <c r="X9" i="17" s="1"/>
  <c r="Q9" i="17"/>
  <c r="AA9" i="17" s="1"/>
  <c r="V298" i="14"/>
  <c r="W298" i="14" s="1"/>
  <c r="V294" i="14"/>
  <c r="W294" i="14" s="1"/>
  <c r="X291" i="14"/>
  <c r="AA287" i="14"/>
  <c r="X275" i="14"/>
  <c r="AA272" i="14"/>
  <c r="X236" i="14"/>
  <c r="X301" i="14"/>
  <c r="AA260" i="14"/>
  <c r="X256" i="14"/>
  <c r="Y256" i="14" s="1"/>
  <c r="Z256" i="14" s="1"/>
  <c r="AA244" i="14"/>
  <c r="X240" i="14"/>
  <c r="X304" i="14"/>
  <c r="AA280" i="14"/>
  <c r="X276" i="14"/>
  <c r="X263" i="14"/>
  <c r="AA259" i="14"/>
  <c r="X247" i="14"/>
  <c r="AA243" i="14"/>
  <c r="AA229" i="14"/>
  <c r="AA225" i="14"/>
  <c r="AB225" i="14" s="1"/>
  <c r="AC225" i="14" s="1"/>
  <c r="P216" i="14"/>
  <c r="X216" i="14" s="1"/>
  <c r="Q216" i="14"/>
  <c r="AA216" i="14" s="1"/>
  <c r="Q211" i="14"/>
  <c r="AA211" i="14" s="1"/>
  <c r="P211" i="14"/>
  <c r="X211" i="14" s="1"/>
  <c r="P200" i="14"/>
  <c r="X200" i="14" s="1"/>
  <c r="Q200" i="14"/>
  <c r="AA200" i="14" s="1"/>
  <c r="Q195" i="14"/>
  <c r="AA195" i="14" s="1"/>
  <c r="P195" i="14"/>
  <c r="X195" i="14" s="1"/>
  <c r="P184" i="14"/>
  <c r="X184" i="14" s="1"/>
  <c r="Q184" i="14"/>
  <c r="AA184" i="14" s="1"/>
  <c r="Q179" i="14"/>
  <c r="AA179" i="14" s="1"/>
  <c r="P179" i="14"/>
  <c r="X179" i="14" s="1"/>
  <c r="P168" i="14"/>
  <c r="X168" i="14" s="1"/>
  <c r="Q168" i="14"/>
  <c r="AA168" i="14" s="1"/>
  <c r="Q163" i="14"/>
  <c r="AA163" i="14" s="1"/>
  <c r="P163" i="14"/>
  <c r="X163" i="14" s="1"/>
  <c r="P152" i="14"/>
  <c r="X152" i="14" s="1"/>
  <c r="Q152" i="14"/>
  <c r="AA152" i="14" s="1"/>
  <c r="Q147" i="14"/>
  <c r="AA147" i="14" s="1"/>
  <c r="P147" i="14"/>
  <c r="X147" i="14" s="1"/>
  <c r="P136" i="14"/>
  <c r="X136" i="14" s="1"/>
  <c r="Y136" i="14" s="1"/>
  <c r="Z136" i="14" s="1"/>
  <c r="Q136" i="14"/>
  <c r="AA136" i="14" s="1"/>
  <c r="Q131" i="14"/>
  <c r="AA131" i="14" s="1"/>
  <c r="P131" i="14"/>
  <c r="X131" i="14" s="1"/>
  <c r="Y131" i="14" s="1"/>
  <c r="Z131" i="14" s="1"/>
  <c r="P124" i="14"/>
  <c r="Q124" i="14"/>
  <c r="V124" i="14"/>
  <c r="W124" i="14" s="1"/>
  <c r="P116" i="14"/>
  <c r="Q116" i="14"/>
  <c r="V116" i="14"/>
  <c r="W116" i="14" s="1"/>
  <c r="P108" i="14"/>
  <c r="Q108" i="14"/>
  <c r="V108" i="14"/>
  <c r="W108" i="14" s="1"/>
  <c r="P100" i="14"/>
  <c r="X100" i="14" s="1"/>
  <c r="Q100" i="14"/>
  <c r="AA100" i="14" s="1"/>
  <c r="P92" i="14"/>
  <c r="X92" i="14" s="1"/>
  <c r="Q92" i="14"/>
  <c r="AA92" i="14" s="1"/>
  <c r="P84" i="14"/>
  <c r="X84" i="14" s="1"/>
  <c r="Y84" i="14" s="1"/>
  <c r="Z84" i="14" s="1"/>
  <c r="Q84" i="14"/>
  <c r="AA84" i="14" s="1"/>
  <c r="P76" i="14"/>
  <c r="X76" i="14" s="1"/>
  <c r="Y76" i="14" s="1"/>
  <c r="Z76" i="14" s="1"/>
  <c r="Q76" i="14"/>
  <c r="AA76" i="14" s="1"/>
  <c r="AA137" i="14"/>
  <c r="AA134" i="14"/>
  <c r="AB134" i="14" s="1"/>
  <c r="AC134" i="14" s="1"/>
  <c r="X118" i="14"/>
  <c r="X102" i="14"/>
  <c r="X86" i="14"/>
  <c r="AA123" i="14"/>
  <c r="V112" i="14"/>
  <c r="W112" i="14" s="1"/>
  <c r="V80" i="14"/>
  <c r="W80" i="14" s="1"/>
  <c r="X210" i="14"/>
  <c r="AA206" i="14"/>
  <c r="X194" i="14"/>
  <c r="Y194" i="14" s="1"/>
  <c r="Z194" i="14" s="1"/>
  <c r="AA190" i="14"/>
  <c r="X178" i="14"/>
  <c r="AA174" i="14"/>
  <c r="AB174" i="14" s="1"/>
  <c r="AC174" i="14" s="1"/>
  <c r="X162" i="14"/>
  <c r="Y162" i="14" s="1"/>
  <c r="Z162" i="14" s="1"/>
  <c r="AA158" i="14"/>
  <c r="AB158" i="14" s="1"/>
  <c r="AC158" i="14" s="1"/>
  <c r="X146" i="14"/>
  <c r="AA142" i="14"/>
  <c r="V109" i="14"/>
  <c r="W109" i="14" s="1"/>
  <c r="V77" i="14"/>
  <c r="W77" i="14" s="1"/>
  <c r="AA217" i="14"/>
  <c r="AA209" i="14"/>
  <c r="AB209" i="14" s="1"/>
  <c r="AC209" i="14" s="1"/>
  <c r="AA201" i="14"/>
  <c r="AA193" i="14"/>
  <c r="AB193" i="14" s="1"/>
  <c r="AC193" i="14" s="1"/>
  <c r="AA185" i="14"/>
  <c r="AA177" i="14"/>
  <c r="AB177" i="14" s="1"/>
  <c r="AC177" i="14" s="1"/>
  <c r="AA169" i="14"/>
  <c r="AA161" i="14"/>
  <c r="AA153" i="14"/>
  <c r="AA145" i="14"/>
  <c r="AB145" i="14" s="1"/>
  <c r="AC145" i="14" s="1"/>
  <c r="V71" i="14"/>
  <c r="W71" i="14" s="1"/>
  <c r="AA71" i="14" s="1"/>
  <c r="AB71" i="14" s="1"/>
  <c r="AC71" i="14" s="1"/>
  <c r="P63" i="14"/>
  <c r="Q63" i="14"/>
  <c r="V55" i="14"/>
  <c r="W55" i="14" s="1"/>
  <c r="X55" i="14" s="1"/>
  <c r="Y55" i="14" s="1"/>
  <c r="Z55" i="14" s="1"/>
  <c r="V39" i="14"/>
  <c r="W39" i="14" s="1"/>
  <c r="Q30" i="14"/>
  <c r="AA30" i="14" s="1"/>
  <c r="AB30" i="14" s="1"/>
  <c r="AC30" i="14" s="1"/>
  <c r="P30" i="14"/>
  <c r="X30" i="14" s="1"/>
  <c r="L57" i="10"/>
  <c r="J57" i="10"/>
  <c r="K57" i="10"/>
  <c r="X46" i="14"/>
  <c r="AA16" i="14"/>
  <c r="X8" i="14"/>
  <c r="X25" i="14"/>
  <c r="AA14" i="14"/>
  <c r="X10" i="14"/>
  <c r="AA42" i="14"/>
  <c r="AA11" i="14"/>
  <c r="AB11" i="14" s="1"/>
  <c r="AC11" i="14" s="1"/>
  <c r="X50" i="14"/>
  <c r="Y50" i="14" s="1"/>
  <c r="Z50" i="14" s="1"/>
  <c r="X34" i="14"/>
  <c r="AA24" i="14"/>
  <c r="AA17" i="14"/>
  <c r="AA13" i="14"/>
  <c r="AB13" i="14" s="1"/>
  <c r="AC13" i="14" s="1"/>
  <c r="AA62" i="14"/>
  <c r="X38" i="14"/>
  <c r="Y38" i="14" s="1"/>
  <c r="Z38" i="14" s="1"/>
  <c r="V26" i="14"/>
  <c r="W26" i="14" s="1"/>
  <c r="X45" i="14"/>
  <c r="V31" i="14"/>
  <c r="W31" i="14" s="1"/>
  <c r="X15" i="14"/>
  <c r="Y15" i="14" s="1"/>
  <c r="Z15" i="14" s="1"/>
  <c r="X103" i="14"/>
  <c r="X111" i="14"/>
  <c r="Y111" i="14" s="1"/>
  <c r="Z111" i="14" s="1"/>
  <c r="AA87" i="14"/>
  <c r="AB87" i="14" s="1"/>
  <c r="AC87" i="14" s="1"/>
  <c r="Q12" i="5" l="1"/>
  <c r="P12" i="5"/>
  <c r="R12" i="5"/>
  <c r="K8" i="6"/>
  <c r="L8" i="6"/>
  <c r="N12" i="5"/>
  <c r="L12" i="5"/>
  <c r="K12" i="5"/>
  <c r="X91" i="14"/>
  <c r="Y91" i="14" s="1"/>
  <c r="Z91" i="14" s="1"/>
  <c r="AA91" i="14"/>
  <c r="AB91" i="14" s="1"/>
  <c r="AC91" i="14" s="1"/>
  <c r="AB92" i="17"/>
  <c r="AC92" i="17" s="1"/>
  <c r="Y34" i="14"/>
  <c r="Z34" i="14" s="1"/>
  <c r="AB268" i="14"/>
  <c r="AC268" i="14" s="1"/>
  <c r="Y146" i="14"/>
  <c r="Z146" i="14" s="1"/>
  <c r="Y210" i="14"/>
  <c r="Z210" i="14" s="1"/>
  <c r="AB163" i="14"/>
  <c r="AC163" i="14" s="1"/>
  <c r="X58" i="17"/>
  <c r="AB22" i="17"/>
  <c r="AC22" i="17" s="1"/>
  <c r="AB54" i="17"/>
  <c r="AC54" i="17" s="1"/>
  <c r="AB140" i="17"/>
  <c r="AC140" i="17" s="1"/>
  <c r="X150" i="17"/>
  <c r="AA251" i="17"/>
  <c r="X238" i="17"/>
  <c r="AA292" i="17"/>
  <c r="X287" i="17"/>
  <c r="AB18" i="14"/>
  <c r="AC18" i="14" s="1"/>
  <c r="AB66" i="14"/>
  <c r="AC66" i="14" s="1"/>
  <c r="Y155" i="14"/>
  <c r="Z155" i="14" s="1"/>
  <c r="Y239" i="14"/>
  <c r="Z239" i="14" s="1"/>
  <c r="AA18" i="17"/>
  <c r="X145" i="17"/>
  <c r="AA192" i="17"/>
  <c r="Y203" i="17"/>
  <c r="Z203" i="17" s="1"/>
  <c r="X148" i="17"/>
  <c r="X191" i="17"/>
  <c r="AA23" i="14"/>
  <c r="AB24" i="14" s="1"/>
  <c r="AC24" i="14" s="1"/>
  <c r="X99" i="14"/>
  <c r="Y99" i="14" s="1"/>
  <c r="Z99" i="14" s="1"/>
  <c r="AA46" i="14"/>
  <c r="AB46" i="14" s="1"/>
  <c r="AC46" i="14" s="1"/>
  <c r="AA6" i="14"/>
  <c r="X186" i="14"/>
  <c r="X118" i="17"/>
  <c r="X185" i="17"/>
  <c r="Y186" i="17" s="1"/>
  <c r="Z186" i="17" s="1"/>
  <c r="AA71" i="17"/>
  <c r="AB71" i="17" s="1"/>
  <c r="AC71" i="17" s="1"/>
  <c r="AA293" i="14"/>
  <c r="AB293" i="14" s="1"/>
  <c r="AC293" i="14" s="1"/>
  <c r="AA120" i="17"/>
  <c r="X202" i="17"/>
  <c r="X299" i="17"/>
  <c r="AA216" i="17"/>
  <c r="AA271" i="17"/>
  <c r="Y92" i="14"/>
  <c r="Z92" i="14" s="1"/>
  <c r="Y173" i="17"/>
  <c r="Z173" i="17" s="1"/>
  <c r="Y103" i="17"/>
  <c r="Z103" i="17" s="1"/>
  <c r="AA34" i="17"/>
  <c r="X183" i="17"/>
  <c r="Y25" i="14"/>
  <c r="Z25" i="14" s="1"/>
  <c r="AB137" i="14"/>
  <c r="AC137" i="14" s="1"/>
  <c r="Y100" i="14"/>
  <c r="Z100" i="14" s="1"/>
  <c r="AA73" i="17"/>
  <c r="AB73" i="17" s="1"/>
  <c r="AC73" i="17" s="1"/>
  <c r="AB170" i="17"/>
  <c r="AC170" i="17" s="1"/>
  <c r="Y282" i="17"/>
  <c r="Z282" i="17" s="1"/>
  <c r="X281" i="17"/>
  <c r="Y153" i="14"/>
  <c r="Z153" i="14" s="1"/>
  <c r="Y21" i="14"/>
  <c r="Z21" i="14" s="1"/>
  <c r="AA149" i="17"/>
  <c r="X102" i="17"/>
  <c r="X234" i="14"/>
  <c r="Y235" i="14" s="1"/>
  <c r="Z235" i="14" s="1"/>
  <c r="AA274" i="14"/>
  <c r="AB274" i="14" s="1"/>
  <c r="AC274" i="14" s="1"/>
  <c r="X36" i="17"/>
  <c r="AA48" i="17"/>
  <c r="X126" i="17"/>
  <c r="AA91" i="17"/>
  <c r="X221" i="17"/>
  <c r="AA97" i="14"/>
  <c r="AB98" i="14" s="1"/>
  <c r="AC98" i="14" s="1"/>
  <c r="Y206" i="14"/>
  <c r="Z206" i="14" s="1"/>
  <c r="P270" i="17"/>
  <c r="X270" i="17" s="1"/>
  <c r="V270" i="17"/>
  <c r="W270" i="17" s="1"/>
  <c r="Q270" i="17"/>
  <c r="AA270" i="17" s="1"/>
  <c r="AB201" i="14"/>
  <c r="AC201" i="14" s="1"/>
  <c r="Y29" i="17"/>
  <c r="Z29" i="17" s="1"/>
  <c r="AA240" i="17"/>
  <c r="Y171" i="14"/>
  <c r="Z171" i="14" s="1"/>
  <c r="AB292" i="14"/>
  <c r="AC292" i="14" s="1"/>
  <c r="AA130" i="17"/>
  <c r="X176" i="17"/>
  <c r="AB280" i="14"/>
  <c r="AC280" i="14" s="1"/>
  <c r="Y37" i="17"/>
  <c r="Z37" i="17" s="1"/>
  <c r="AA234" i="14"/>
  <c r="AA36" i="17"/>
  <c r="AB36" i="17" s="1"/>
  <c r="AC36" i="17" s="1"/>
  <c r="AA126" i="17"/>
  <c r="AB126" i="17" s="1"/>
  <c r="AC126" i="17" s="1"/>
  <c r="AA221" i="17"/>
  <c r="Y115" i="14"/>
  <c r="Z115" i="14" s="1"/>
  <c r="Y177" i="14"/>
  <c r="Z177" i="14" s="1"/>
  <c r="X59" i="14"/>
  <c r="Y222" i="17"/>
  <c r="Z222" i="17" s="1"/>
  <c r="AA27" i="14"/>
  <c r="AB28" i="14" s="1"/>
  <c r="AC28" i="14" s="1"/>
  <c r="AA136" i="17"/>
  <c r="AB136" i="17" s="1"/>
  <c r="AC136" i="17" s="1"/>
  <c r="X217" i="17"/>
  <c r="AB161" i="14"/>
  <c r="AC161" i="14" s="1"/>
  <c r="AB190" i="14"/>
  <c r="AC190" i="14" s="1"/>
  <c r="Y8" i="14"/>
  <c r="Z8" i="14" s="1"/>
  <c r="AB169" i="14"/>
  <c r="AC169" i="14" s="1"/>
  <c r="AB76" i="14"/>
  <c r="AC76" i="14" s="1"/>
  <c r="AB272" i="14"/>
  <c r="AC272" i="14" s="1"/>
  <c r="AB275" i="14"/>
  <c r="AC275" i="14" s="1"/>
  <c r="Y22" i="17"/>
  <c r="Z22" i="17" s="1"/>
  <c r="Y54" i="17"/>
  <c r="Z54" i="17" s="1"/>
  <c r="Y12" i="14"/>
  <c r="Z12" i="14" s="1"/>
  <c r="AB165" i="14"/>
  <c r="AC165" i="14" s="1"/>
  <c r="Y142" i="14"/>
  <c r="Z142" i="14" s="1"/>
  <c r="AA23" i="17"/>
  <c r="X241" i="14"/>
  <c r="Y241" i="14" s="1"/>
  <c r="Z241" i="14" s="1"/>
  <c r="AA281" i="14"/>
  <c r="AB281" i="14" s="1"/>
  <c r="AC281" i="14" s="1"/>
  <c r="X28" i="17"/>
  <c r="AA72" i="17"/>
  <c r="AA141" i="17"/>
  <c r="AA106" i="17"/>
  <c r="X205" i="17"/>
  <c r="Y205" i="17" s="1"/>
  <c r="Z205" i="17" s="1"/>
  <c r="X245" i="17"/>
  <c r="Y245" i="17" s="1"/>
  <c r="Z245" i="17" s="1"/>
  <c r="X247" i="17"/>
  <c r="Y247" i="17" s="1"/>
  <c r="Z247" i="17" s="1"/>
  <c r="X121" i="14"/>
  <c r="Y122" i="14" s="1"/>
  <c r="Z122" i="14" s="1"/>
  <c r="N9" i="6"/>
  <c r="H14" i="5"/>
  <c r="AA127" i="14"/>
  <c r="AB127" i="14" s="1"/>
  <c r="AC127" i="14" s="1"/>
  <c r="X127" i="14"/>
  <c r="Y127" i="14" s="1"/>
  <c r="Z127" i="14" s="1"/>
  <c r="AA257" i="17"/>
  <c r="AB257" i="17" s="1"/>
  <c r="AC257" i="17" s="1"/>
  <c r="AB88" i="14"/>
  <c r="AC88" i="14" s="1"/>
  <c r="Y203" i="14"/>
  <c r="Z203" i="14" s="1"/>
  <c r="X17" i="17"/>
  <c r="AA95" i="17"/>
  <c r="AB302" i="14"/>
  <c r="AC302" i="14" s="1"/>
  <c r="AB69" i="17"/>
  <c r="AC69" i="17" s="1"/>
  <c r="AB146" i="14"/>
  <c r="AC146" i="14" s="1"/>
  <c r="AB210" i="14"/>
  <c r="AC210" i="14" s="1"/>
  <c r="AA68" i="14"/>
  <c r="AB68" i="14" s="1"/>
  <c r="AC68" i="14" s="1"/>
  <c r="X226" i="14"/>
  <c r="Y226" i="14" s="1"/>
  <c r="Z226" i="14" s="1"/>
  <c r="AA79" i="17"/>
  <c r="X84" i="17"/>
  <c r="Y84" i="17" s="1"/>
  <c r="Z84" i="17" s="1"/>
  <c r="AA124" i="17"/>
  <c r="X197" i="17"/>
  <c r="AA294" i="17"/>
  <c r="X64" i="14"/>
  <c r="Y65" i="14" s="1"/>
  <c r="Z65" i="14" s="1"/>
  <c r="X40" i="14"/>
  <c r="Y41" i="14" s="1"/>
  <c r="Z41" i="14" s="1"/>
  <c r="AA69" i="14"/>
  <c r="AA237" i="14"/>
  <c r="AB238" i="14" s="1"/>
  <c r="AC238" i="14" s="1"/>
  <c r="X261" i="14"/>
  <c r="AA44" i="17"/>
  <c r="X24" i="17"/>
  <c r="X133" i="17"/>
  <c r="AA93" i="17"/>
  <c r="AB93" i="17" s="1"/>
  <c r="AC93" i="17" s="1"/>
  <c r="AA193" i="17"/>
  <c r="AB193" i="17" s="1"/>
  <c r="AC193" i="17" s="1"/>
  <c r="X229" i="17"/>
  <c r="AA260" i="17"/>
  <c r="AB260" i="17" s="1"/>
  <c r="AC260" i="17" s="1"/>
  <c r="X278" i="17"/>
  <c r="AA184" i="17"/>
  <c r="AA286" i="17"/>
  <c r="AB16" i="14"/>
  <c r="AC16" i="14" s="1"/>
  <c r="AB29" i="17"/>
  <c r="AC29" i="17" s="1"/>
  <c r="Y139" i="17"/>
  <c r="Z139" i="17" s="1"/>
  <c r="AA124" i="14"/>
  <c r="AB124" i="14" s="1"/>
  <c r="AC124" i="14" s="1"/>
  <c r="Y276" i="14"/>
  <c r="Z276" i="14" s="1"/>
  <c r="Y236" i="14"/>
  <c r="Z236" i="14" s="1"/>
  <c r="Y9" i="17"/>
  <c r="Z9" i="17" s="1"/>
  <c r="Y177" i="17"/>
  <c r="Z177" i="17" s="1"/>
  <c r="X61" i="14"/>
  <c r="AB186" i="14"/>
  <c r="AC186" i="14" s="1"/>
  <c r="AB291" i="14"/>
  <c r="AC291" i="14" s="1"/>
  <c r="Y7" i="14"/>
  <c r="Z7" i="14" s="1"/>
  <c r="Y161" i="14"/>
  <c r="Z161" i="14" s="1"/>
  <c r="Y193" i="14"/>
  <c r="Z193" i="14" s="1"/>
  <c r="AA182" i="17"/>
  <c r="AB182" i="17" s="1"/>
  <c r="AC182" i="17" s="1"/>
  <c r="Y150" i="14"/>
  <c r="Z150" i="14" s="1"/>
  <c r="Y214" i="14"/>
  <c r="Z214" i="14" s="1"/>
  <c r="K40" i="10"/>
  <c r="K41" i="10" s="1"/>
  <c r="K42" i="10" s="1"/>
  <c r="X140" i="14"/>
  <c r="X172" i="14"/>
  <c r="X204" i="14"/>
  <c r="AB240" i="14"/>
  <c r="AC240" i="14" s="1"/>
  <c r="X68" i="14"/>
  <c r="AA226" i="14"/>
  <c r="AA84" i="17"/>
  <c r="AB84" i="17" s="1"/>
  <c r="AC84" i="17" s="1"/>
  <c r="AA197" i="17"/>
  <c r="Y221" i="14"/>
  <c r="Z221" i="14" s="1"/>
  <c r="X296" i="14"/>
  <c r="AA249" i="14"/>
  <c r="AB249" i="14" s="1"/>
  <c r="AC249" i="14" s="1"/>
  <c r="X273" i="14"/>
  <c r="Y273" i="14" s="1"/>
  <c r="Z273" i="14" s="1"/>
  <c r="AA60" i="17"/>
  <c r="X40" i="17"/>
  <c r="AA179" i="17"/>
  <c r="AB180" i="17" s="1"/>
  <c r="AC180" i="17" s="1"/>
  <c r="AA101" i="17"/>
  <c r="AB101" i="17" s="1"/>
  <c r="AC101" i="17" s="1"/>
  <c r="X215" i="17"/>
  <c r="AA237" i="17"/>
  <c r="AA274" i="17"/>
  <c r="AB275" i="17" s="1"/>
  <c r="AC275" i="17" s="1"/>
  <c r="X267" i="17"/>
  <c r="Y267" i="17" s="1"/>
  <c r="Z267" i="17" s="1"/>
  <c r="AA40" i="14"/>
  <c r="X85" i="14"/>
  <c r="Y86" i="14" s="1"/>
  <c r="Z86" i="14" s="1"/>
  <c r="AA242" i="14"/>
  <c r="AB243" i="14" s="1"/>
  <c r="AC243" i="14" s="1"/>
  <c r="X266" i="14"/>
  <c r="Y267" i="14" s="1"/>
  <c r="Z267" i="14" s="1"/>
  <c r="AA68" i="17"/>
  <c r="X16" i="17"/>
  <c r="AA116" i="17"/>
  <c r="X138" i="17"/>
  <c r="X239" i="17"/>
  <c r="Y239" i="17" s="1"/>
  <c r="Z239" i="17" s="1"/>
  <c r="AA261" i="14"/>
  <c r="AA24" i="17"/>
  <c r="AB24" i="17" s="1"/>
  <c r="AC24" i="17" s="1"/>
  <c r="X93" i="17"/>
  <c r="Y93" i="17" s="1"/>
  <c r="Z93" i="17" s="1"/>
  <c r="AA229" i="17"/>
  <c r="AA278" i="17"/>
  <c r="AB17" i="14"/>
  <c r="AC17" i="14" s="1"/>
  <c r="AB142" i="14"/>
  <c r="AC142" i="14" s="1"/>
  <c r="AB206" i="14"/>
  <c r="AC206" i="14" s="1"/>
  <c r="X124" i="14"/>
  <c r="Y124" i="14" s="1"/>
  <c r="Z124" i="14" s="1"/>
  <c r="AB181" i="17"/>
  <c r="AC181" i="17" s="1"/>
  <c r="Y148" i="14"/>
  <c r="Z148" i="14" s="1"/>
  <c r="Y180" i="14"/>
  <c r="Z180" i="14" s="1"/>
  <c r="Y212" i="14"/>
  <c r="Z212" i="14" s="1"/>
  <c r="AA298" i="14"/>
  <c r="AB298" i="14" s="1"/>
  <c r="AC298" i="14" s="1"/>
  <c r="X42" i="17"/>
  <c r="AA27" i="17"/>
  <c r="AA59" i="17"/>
  <c r="AB59" i="17" s="1"/>
  <c r="AC59" i="17" s="1"/>
  <c r="AA100" i="17"/>
  <c r="AA125" i="17"/>
  <c r="AB125" i="17" s="1"/>
  <c r="AC125" i="17" s="1"/>
  <c r="AA142" i="17"/>
  <c r="AB142" i="17" s="1"/>
  <c r="AC142" i="17" s="1"/>
  <c r="AA280" i="17"/>
  <c r="X47" i="14"/>
  <c r="Y47" i="14" s="1"/>
  <c r="Z47" i="14" s="1"/>
  <c r="AA9" i="14"/>
  <c r="AB9" i="14" s="1"/>
  <c r="AC9" i="14" s="1"/>
  <c r="AB197" i="14"/>
  <c r="AC197" i="14" s="1"/>
  <c r="AB235" i="14"/>
  <c r="AC235" i="14" s="1"/>
  <c r="X230" i="17"/>
  <c r="Y231" i="17" s="1"/>
  <c r="Z231" i="17" s="1"/>
  <c r="X248" i="17"/>
  <c r="AA264" i="17"/>
  <c r="AB265" i="17" s="1"/>
  <c r="AC265" i="17" s="1"/>
  <c r="AB221" i="14"/>
  <c r="AC221" i="14" s="1"/>
  <c r="AA296" i="14"/>
  <c r="AB297" i="14" s="1"/>
  <c r="AC297" i="14" s="1"/>
  <c r="AA273" i="14"/>
  <c r="AB273" i="14" s="1"/>
  <c r="AC273" i="14" s="1"/>
  <c r="AA40" i="17"/>
  <c r="X101" i="17"/>
  <c r="Y102" i="17" s="1"/>
  <c r="Z102" i="17" s="1"/>
  <c r="X237" i="17"/>
  <c r="Y238" i="17" s="1"/>
  <c r="Z238" i="17" s="1"/>
  <c r="AA267" i="17"/>
  <c r="AA266" i="14"/>
  <c r="AB267" i="14" s="1"/>
  <c r="AC267" i="14" s="1"/>
  <c r="AA16" i="17"/>
  <c r="AA138" i="17"/>
  <c r="AB139" i="17" s="1"/>
  <c r="AC139" i="17" s="1"/>
  <c r="Y16" i="14"/>
  <c r="Z16" i="14" s="1"/>
  <c r="AB256" i="14"/>
  <c r="AC256" i="14" s="1"/>
  <c r="AB59" i="14"/>
  <c r="AC59" i="14" s="1"/>
  <c r="Y169" i="14"/>
  <c r="Z169" i="14" s="1"/>
  <c r="AB29" i="14"/>
  <c r="AC29" i="14" s="1"/>
  <c r="AA112" i="14"/>
  <c r="AB112" i="14" s="1"/>
  <c r="AC112" i="14" s="1"/>
  <c r="Y187" i="14"/>
  <c r="Z187" i="14" s="1"/>
  <c r="Y264" i="14"/>
  <c r="Z264" i="14" s="1"/>
  <c r="AA294" i="14"/>
  <c r="AA50" i="17"/>
  <c r="AB51" i="17" s="1"/>
  <c r="AC51" i="17" s="1"/>
  <c r="AA134" i="17"/>
  <c r="Y10" i="14"/>
  <c r="Z10" i="14" s="1"/>
  <c r="AB84" i="14"/>
  <c r="AC84" i="14" s="1"/>
  <c r="AB195" i="14"/>
  <c r="AC195" i="14" s="1"/>
  <c r="AB45" i="17"/>
  <c r="AC45" i="17" s="1"/>
  <c r="AB12" i="17"/>
  <c r="AC12" i="17" s="1"/>
  <c r="X140" i="17"/>
  <c r="Y140" i="17" s="1"/>
  <c r="Z140" i="17" s="1"/>
  <c r="X246" i="17"/>
  <c r="Y246" i="17" s="1"/>
  <c r="Z246" i="17" s="1"/>
  <c r="AA290" i="17"/>
  <c r="X302" i="17"/>
  <c r="X27" i="14"/>
  <c r="AB130" i="14"/>
  <c r="AC130" i="14" s="1"/>
  <c r="AA89" i="17"/>
  <c r="X240" i="17"/>
  <c r="Y29" i="14"/>
  <c r="Z29" i="14" s="1"/>
  <c r="AB178" i="14"/>
  <c r="AC178" i="14" s="1"/>
  <c r="AA99" i="14"/>
  <c r="AB99" i="14" s="1"/>
  <c r="AC99" i="14" s="1"/>
  <c r="Y268" i="14"/>
  <c r="Z268" i="14" s="1"/>
  <c r="X290" i="14"/>
  <c r="Y291" i="14" s="1"/>
  <c r="Z291" i="14" s="1"/>
  <c r="AA36" i="14"/>
  <c r="X101" i="14"/>
  <c r="Y101" i="14" s="1"/>
  <c r="Z101" i="14" s="1"/>
  <c r="AA278" i="14"/>
  <c r="AB279" i="14" s="1"/>
  <c r="AC279" i="14" s="1"/>
  <c r="X47" i="17"/>
  <c r="AA32" i="17"/>
  <c r="X163" i="17"/>
  <c r="AA199" i="17"/>
  <c r="AA235" i="17"/>
  <c r="AA96" i="14"/>
  <c r="AB96" i="14" s="1"/>
  <c r="AC96" i="14" s="1"/>
  <c r="AA48" i="14"/>
  <c r="AB49" i="14" s="1"/>
  <c r="AC49" i="14" s="1"/>
  <c r="X97" i="14"/>
  <c r="Y98" i="14" s="1"/>
  <c r="Z98" i="14" s="1"/>
  <c r="AA117" i="14"/>
  <c r="AB118" i="14" s="1"/>
  <c r="AC118" i="14" s="1"/>
  <c r="X71" i="17"/>
  <c r="Y71" i="17" s="1"/>
  <c r="Z71" i="17" s="1"/>
  <c r="AA269" i="14"/>
  <c r="X293" i="14"/>
  <c r="AA56" i="17"/>
  <c r="X120" i="17"/>
  <c r="AA98" i="17"/>
  <c r="AA202" i="17"/>
  <c r="AB203" i="17" s="1"/>
  <c r="AC203" i="17" s="1"/>
  <c r="X233" i="17"/>
  <c r="AA299" i="17"/>
  <c r="AA285" i="17"/>
  <c r="X216" i="17"/>
  <c r="AA268" i="17"/>
  <c r="AB269" i="17" s="1"/>
  <c r="AC269" i="17" s="1"/>
  <c r="X271" i="17"/>
  <c r="Y271" i="17" s="1"/>
  <c r="Z271" i="17" s="1"/>
  <c r="AB270" i="14"/>
  <c r="AC270" i="14" s="1"/>
  <c r="X26" i="17"/>
  <c r="AB94" i="17"/>
  <c r="AC94" i="17" s="1"/>
  <c r="AB198" i="17"/>
  <c r="AC198" i="17" s="1"/>
  <c r="Y178" i="14"/>
  <c r="Z178" i="14" s="1"/>
  <c r="Y42" i="14"/>
  <c r="Z42" i="14" s="1"/>
  <c r="Y201" i="14"/>
  <c r="Z201" i="14" s="1"/>
  <c r="AB96" i="17"/>
  <c r="AC96" i="17" s="1"/>
  <c r="X105" i="17"/>
  <c r="Y105" i="17" s="1"/>
  <c r="Z105" i="17" s="1"/>
  <c r="X160" i="17"/>
  <c r="Y161" i="17" s="1"/>
  <c r="Z161" i="17" s="1"/>
  <c r="AB136" i="14"/>
  <c r="AC136" i="14" s="1"/>
  <c r="AB154" i="14"/>
  <c r="AC154" i="14" s="1"/>
  <c r="X77" i="14"/>
  <c r="Y77" i="14" s="1"/>
  <c r="Z77" i="14" s="1"/>
  <c r="AB164" i="17"/>
  <c r="AC164" i="17" s="1"/>
  <c r="AB10" i="14"/>
  <c r="AC10" i="14" s="1"/>
  <c r="AB7" i="14"/>
  <c r="AC7" i="14" s="1"/>
  <c r="AB206" i="17"/>
  <c r="AC206" i="17" s="1"/>
  <c r="AB21" i="14"/>
  <c r="AC21" i="14" s="1"/>
  <c r="Y138" i="14"/>
  <c r="Z138" i="14" s="1"/>
  <c r="Y182" i="14"/>
  <c r="Z182" i="14" s="1"/>
  <c r="AB122" i="14"/>
  <c r="AC122" i="14" s="1"/>
  <c r="X156" i="14"/>
  <c r="Y156" i="14" s="1"/>
  <c r="Z156" i="14" s="1"/>
  <c r="X188" i="14"/>
  <c r="Y288" i="14"/>
  <c r="Z288" i="14" s="1"/>
  <c r="AA290" i="14"/>
  <c r="AA101" i="14"/>
  <c r="AB102" i="14" s="1"/>
  <c r="AC102" i="14" s="1"/>
  <c r="AA47" i="17"/>
  <c r="AB48" i="17" s="1"/>
  <c r="AC48" i="17" s="1"/>
  <c r="AA163" i="17"/>
  <c r="AB163" i="17" s="1"/>
  <c r="AC163" i="17" s="1"/>
  <c r="X235" i="17"/>
  <c r="X96" i="14"/>
  <c r="X227" i="14"/>
  <c r="X57" i="14"/>
  <c r="Y58" i="14" s="1"/>
  <c r="Z58" i="14" s="1"/>
  <c r="AA35" i="14"/>
  <c r="AB35" i="14" s="1"/>
  <c r="AC35" i="14" s="1"/>
  <c r="X35" i="14"/>
  <c r="Y35" i="14" s="1"/>
  <c r="Z35" i="14" s="1"/>
  <c r="X67" i="14"/>
  <c r="Y67" i="14" s="1"/>
  <c r="Z67" i="14" s="1"/>
  <c r="AA67" i="14"/>
  <c r="AB67" i="14" s="1"/>
  <c r="AC67" i="14" s="1"/>
  <c r="AA43" i="14"/>
  <c r="AB43" i="14" s="1"/>
  <c r="AC43" i="14" s="1"/>
  <c r="X43" i="14"/>
  <c r="Y43" i="14" s="1"/>
  <c r="Z43" i="14" s="1"/>
  <c r="AA51" i="14"/>
  <c r="AB51" i="14" s="1"/>
  <c r="AC51" i="14" s="1"/>
  <c r="X51" i="14"/>
  <c r="Y51" i="14" s="1"/>
  <c r="Z51" i="14" s="1"/>
  <c r="X39" i="14"/>
  <c r="Y39" i="14" s="1"/>
  <c r="Z39" i="14" s="1"/>
  <c r="AA39" i="14"/>
  <c r="AB39" i="14" s="1"/>
  <c r="AC39" i="14" s="1"/>
  <c r="AB141" i="17"/>
  <c r="AC141" i="17" s="1"/>
  <c r="AB179" i="17"/>
  <c r="AC179" i="17" s="1"/>
  <c r="Y215" i="17"/>
  <c r="Z215" i="17" s="1"/>
  <c r="AB48" i="14"/>
  <c r="AC48" i="14" s="1"/>
  <c r="AB242" i="14"/>
  <c r="AC242" i="14" s="1"/>
  <c r="Y36" i="17"/>
  <c r="Z36" i="17" s="1"/>
  <c r="AB68" i="17"/>
  <c r="AC68" i="17" s="1"/>
  <c r="AB116" i="17"/>
  <c r="AC116" i="17" s="1"/>
  <c r="Y261" i="14"/>
  <c r="Z261" i="14" s="1"/>
  <c r="AB269" i="14"/>
  <c r="AC269" i="14" s="1"/>
  <c r="Y293" i="14"/>
  <c r="Z293" i="14" s="1"/>
  <c r="AB44" i="17"/>
  <c r="AC44" i="17" s="1"/>
  <c r="Y216" i="17"/>
  <c r="Z216" i="17" s="1"/>
  <c r="AB268" i="17"/>
  <c r="AC268" i="17" s="1"/>
  <c r="AB286" i="17"/>
  <c r="AC286" i="17" s="1"/>
  <c r="X74" i="17"/>
  <c r="Y170" i="17"/>
  <c r="Z170" i="17" s="1"/>
  <c r="AA188" i="17"/>
  <c r="AB138" i="14"/>
  <c r="AC138" i="14" s="1"/>
  <c r="AB166" i="14"/>
  <c r="AC166" i="14" s="1"/>
  <c r="AB72" i="14"/>
  <c r="AC72" i="14" s="1"/>
  <c r="AB95" i="17"/>
  <c r="AC95" i="17" s="1"/>
  <c r="AA298" i="17"/>
  <c r="AB298" i="17" s="1"/>
  <c r="AC298" i="17" s="1"/>
  <c r="AA276" i="17"/>
  <c r="AB276" i="17" s="1"/>
  <c r="AC276" i="17" s="1"/>
  <c r="Y133" i="14"/>
  <c r="Z133" i="14" s="1"/>
  <c r="Y204" i="14"/>
  <c r="Z204" i="14" s="1"/>
  <c r="AB92" i="14"/>
  <c r="AC92" i="14" s="1"/>
  <c r="AB157" i="17"/>
  <c r="AC157" i="17" s="1"/>
  <c r="AA109" i="14"/>
  <c r="Y134" i="14"/>
  <c r="Z134" i="14" s="1"/>
  <c r="Y280" i="14"/>
  <c r="Z280" i="14" s="1"/>
  <c r="AB264" i="14"/>
  <c r="AC264" i="14" s="1"/>
  <c r="X298" i="14"/>
  <c r="Y298" i="14" s="1"/>
  <c r="Z298" i="14" s="1"/>
  <c r="AA26" i="17"/>
  <c r="AA42" i="17"/>
  <c r="AB43" i="17" s="1"/>
  <c r="AC43" i="17" s="1"/>
  <c r="AB58" i="17"/>
  <c r="AC58" i="17" s="1"/>
  <c r="AA74" i="17"/>
  <c r="Y12" i="17"/>
  <c r="Z12" i="17" s="1"/>
  <c r="AA25" i="17"/>
  <c r="AA41" i="17"/>
  <c r="AA57" i="17"/>
  <c r="AB57" i="17" s="1"/>
  <c r="AC57" i="17" s="1"/>
  <c r="X125" i="17"/>
  <c r="X153" i="17"/>
  <c r="Y154" i="17" s="1"/>
  <c r="Z154" i="17" s="1"/>
  <c r="Y198" i="17"/>
  <c r="Z198" i="17" s="1"/>
  <c r="Y146" i="17"/>
  <c r="Z146" i="17" s="1"/>
  <c r="X207" i="17"/>
  <c r="Y207" i="17" s="1"/>
  <c r="Z207" i="17" s="1"/>
  <c r="AA242" i="17"/>
  <c r="AA277" i="17"/>
  <c r="X289" i="17"/>
  <c r="Y289" i="17" s="1"/>
  <c r="Z289" i="17" s="1"/>
  <c r="Y62" i="14"/>
  <c r="Z62" i="14" s="1"/>
  <c r="L41" i="10"/>
  <c r="L42" i="10" s="1"/>
  <c r="X31" i="14"/>
  <c r="Y31" i="14" s="1"/>
  <c r="Z31" i="14" s="1"/>
  <c r="AB54" i="14"/>
  <c r="AC54" i="14" s="1"/>
  <c r="Y19" i="14"/>
  <c r="Z19" i="14" s="1"/>
  <c r="AB12" i="14"/>
  <c r="AC12" i="14" s="1"/>
  <c r="K50" i="10"/>
  <c r="K58" i="10" s="1"/>
  <c r="J50" i="10"/>
  <c r="J58" i="10" s="1"/>
  <c r="J59" i="10" s="1"/>
  <c r="L50" i="10"/>
  <c r="L58" i="10" s="1"/>
  <c r="Y170" i="14"/>
  <c r="Z170" i="14" s="1"/>
  <c r="Y202" i="14"/>
  <c r="Z202" i="14" s="1"/>
  <c r="X112" i="14"/>
  <c r="Y112" i="14" s="1"/>
  <c r="Z112" i="14" s="1"/>
  <c r="AB139" i="14"/>
  <c r="AC139" i="14" s="1"/>
  <c r="AB155" i="14"/>
  <c r="AC155" i="14" s="1"/>
  <c r="AB171" i="14"/>
  <c r="AC171" i="14" s="1"/>
  <c r="AB187" i="14"/>
  <c r="AC187" i="14" s="1"/>
  <c r="AB203" i="14"/>
  <c r="AC203" i="14" s="1"/>
  <c r="Y271" i="14"/>
  <c r="Z271" i="14" s="1"/>
  <c r="Y297" i="14"/>
  <c r="Z297" i="14" s="1"/>
  <c r="X294" i="14"/>
  <c r="Y294" i="14" s="1"/>
  <c r="Z294" i="14" s="1"/>
  <c r="AA6" i="17"/>
  <c r="AB7" i="17" s="1"/>
  <c r="AC7" i="17" s="1"/>
  <c r="X14" i="17"/>
  <c r="Y14" i="17" s="1"/>
  <c r="Z14" i="17" s="1"/>
  <c r="X30" i="17"/>
  <c r="Y30" i="17" s="1"/>
  <c r="Z30" i="17" s="1"/>
  <c r="X46" i="17"/>
  <c r="Y46" i="17" s="1"/>
  <c r="Z46" i="17" s="1"/>
  <c r="X62" i="17"/>
  <c r="Y62" i="17" s="1"/>
  <c r="Z62" i="17" s="1"/>
  <c r="X78" i="17"/>
  <c r="Y78" i="17" s="1"/>
  <c r="Z78" i="17" s="1"/>
  <c r="X90" i="17"/>
  <c r="X104" i="17"/>
  <c r="Y104" i="17" s="1"/>
  <c r="Z104" i="17" s="1"/>
  <c r="X114" i="17"/>
  <c r="X123" i="17"/>
  <c r="Y123" i="17" s="1"/>
  <c r="Z123" i="17" s="1"/>
  <c r="V300" i="14"/>
  <c r="W300" i="14" s="1"/>
  <c r="AA137" i="17"/>
  <c r="AB137" i="17" s="1"/>
  <c r="AC137" i="17" s="1"/>
  <c r="X111" i="17"/>
  <c r="Y111" i="17" s="1"/>
  <c r="Z111" i="17" s="1"/>
  <c r="X159" i="17"/>
  <c r="Y160" i="17" s="1"/>
  <c r="Z160" i="17" s="1"/>
  <c r="AA183" i="17"/>
  <c r="AA160" i="17"/>
  <c r="AA176" i="17"/>
  <c r="AB176" i="17" s="1"/>
  <c r="AC176" i="17" s="1"/>
  <c r="AA217" i="17"/>
  <c r="AB217" i="17" s="1"/>
  <c r="AC217" i="17" s="1"/>
  <c r="AA152" i="17"/>
  <c r="AA191" i="17"/>
  <c r="AB192" i="17" s="1"/>
  <c r="AC192" i="17" s="1"/>
  <c r="AA204" i="17"/>
  <c r="AB204" i="17" s="1"/>
  <c r="AC204" i="17" s="1"/>
  <c r="X227" i="17"/>
  <c r="X257" i="17"/>
  <c r="AA253" i="17"/>
  <c r="X232" i="17"/>
  <c r="Y232" i="17" s="1"/>
  <c r="Z232" i="17" s="1"/>
  <c r="AA236" i="17"/>
  <c r="AB236" i="17" s="1"/>
  <c r="AC236" i="17" s="1"/>
  <c r="X300" i="17"/>
  <c r="Y300" i="17" s="1"/>
  <c r="Z300" i="17" s="1"/>
  <c r="AA304" i="17"/>
  <c r="AB305" i="17" s="1"/>
  <c r="AC305" i="17" s="1"/>
  <c r="AA295" i="17"/>
  <c r="AB15" i="14"/>
  <c r="AC15" i="14" s="1"/>
  <c r="Y54" i="14"/>
  <c r="Z54" i="14" s="1"/>
  <c r="AB34" i="14"/>
  <c r="AC34" i="14" s="1"/>
  <c r="X23" i="14"/>
  <c r="Y141" i="14"/>
  <c r="Z141" i="14" s="1"/>
  <c r="Y173" i="14"/>
  <c r="Z173" i="14" s="1"/>
  <c r="Y205" i="14"/>
  <c r="Z205" i="14" s="1"/>
  <c r="X125" i="14"/>
  <c r="AB74" i="14"/>
  <c r="AC74" i="14" s="1"/>
  <c r="X151" i="14"/>
  <c r="Y151" i="14" s="1"/>
  <c r="Z151" i="14" s="1"/>
  <c r="X167" i="14"/>
  <c r="Y167" i="14" s="1"/>
  <c r="Z167" i="14" s="1"/>
  <c r="X183" i="14"/>
  <c r="Y183" i="14" s="1"/>
  <c r="Z183" i="14" s="1"/>
  <c r="X199" i="14"/>
  <c r="Y199" i="14" s="1"/>
  <c r="Z199" i="14" s="1"/>
  <c r="X215" i="14"/>
  <c r="Y215" i="14" s="1"/>
  <c r="Z215" i="14" s="1"/>
  <c r="X246" i="14"/>
  <c r="X262" i="14"/>
  <c r="Y262" i="14" s="1"/>
  <c r="Z262" i="14" s="1"/>
  <c r="Y252" i="14"/>
  <c r="Z252" i="14" s="1"/>
  <c r="AB271" i="14"/>
  <c r="AC271" i="14" s="1"/>
  <c r="AB236" i="14"/>
  <c r="AC236" i="14" s="1"/>
  <c r="X52" i="14"/>
  <c r="Y106" i="14"/>
  <c r="Z106" i="14" s="1"/>
  <c r="AA219" i="14"/>
  <c r="AB220" i="14" s="1"/>
  <c r="AC220" i="14" s="1"/>
  <c r="AB226" i="14"/>
  <c r="AC226" i="14" s="1"/>
  <c r="X15" i="17"/>
  <c r="X52" i="17"/>
  <c r="Y52" i="17" s="1"/>
  <c r="Z52" i="17" s="1"/>
  <c r="AA129" i="17"/>
  <c r="AB130" i="17" s="1"/>
  <c r="AC130" i="17" s="1"/>
  <c r="X99" i="17"/>
  <c r="AA190" i="17"/>
  <c r="Y96" i="14"/>
  <c r="Z96" i="14" s="1"/>
  <c r="X233" i="14"/>
  <c r="Y233" i="14" s="1"/>
  <c r="Z233" i="14" s="1"/>
  <c r="AB241" i="14"/>
  <c r="AC241" i="14" s="1"/>
  <c r="X265" i="14"/>
  <c r="Y265" i="14" s="1"/>
  <c r="Z265" i="14" s="1"/>
  <c r="X303" i="14"/>
  <c r="Y303" i="14" s="1"/>
  <c r="Z303" i="14" s="1"/>
  <c r="AB28" i="17"/>
  <c r="AC28" i="17" s="1"/>
  <c r="Y8" i="17"/>
  <c r="Z8" i="17" s="1"/>
  <c r="Y141" i="17"/>
  <c r="Z141" i="17" s="1"/>
  <c r="Y223" i="17"/>
  <c r="Z223" i="17" s="1"/>
  <c r="Y250" i="17"/>
  <c r="Z250" i="17" s="1"/>
  <c r="AB267" i="17"/>
  <c r="AC267" i="17" s="1"/>
  <c r="AB121" i="14"/>
  <c r="AC121" i="14" s="1"/>
  <c r="Y85" i="14"/>
  <c r="Z85" i="14" s="1"/>
  <c r="AA223" i="14"/>
  <c r="X258" i="14"/>
  <c r="X63" i="17"/>
  <c r="AA85" i="17"/>
  <c r="X119" i="17"/>
  <c r="Y119" i="17" s="1"/>
  <c r="Z119" i="17" s="1"/>
  <c r="AA143" i="17"/>
  <c r="AB143" i="17" s="1"/>
  <c r="AC143" i="17" s="1"/>
  <c r="X228" i="17"/>
  <c r="X272" i="17"/>
  <c r="Y272" i="17" s="1"/>
  <c r="Z272" i="17" s="1"/>
  <c r="X81" i="14"/>
  <c r="X39" i="17"/>
  <c r="Y39" i="17" s="1"/>
  <c r="Z39" i="17" s="1"/>
  <c r="X253" i="14"/>
  <c r="Y253" i="14" s="1"/>
  <c r="Z253" i="14" s="1"/>
  <c r="AB261" i="14"/>
  <c r="AC261" i="14" s="1"/>
  <c r="X285" i="14"/>
  <c r="Y285" i="14" s="1"/>
  <c r="Z285" i="14" s="1"/>
  <c r="X10" i="17"/>
  <c r="Y10" i="17" s="1"/>
  <c r="Z10" i="17" s="1"/>
  <c r="X127" i="17"/>
  <c r="Y127" i="17" s="1"/>
  <c r="Z127" i="17" s="1"/>
  <c r="X155" i="17"/>
  <c r="Y155" i="17" s="1"/>
  <c r="Z155" i="17" s="1"/>
  <c r="X196" i="17"/>
  <c r="Y196" i="17" s="1"/>
  <c r="Z196" i="17" s="1"/>
  <c r="AA226" i="17"/>
  <c r="AA255" i="17"/>
  <c r="AA303" i="17"/>
  <c r="AB303" i="17" s="1"/>
  <c r="AC303" i="17" s="1"/>
  <c r="AB278" i="17"/>
  <c r="AC278" i="17" s="1"/>
  <c r="X296" i="17"/>
  <c r="AA243" i="17"/>
  <c r="AA254" i="17"/>
  <c r="AB254" i="17" s="1"/>
  <c r="AC254" i="17" s="1"/>
  <c r="AA291" i="17"/>
  <c r="AB292" i="17" s="1"/>
  <c r="AC292" i="17" s="1"/>
  <c r="AB271" i="17"/>
  <c r="AC271" i="17" s="1"/>
  <c r="AB244" i="14"/>
  <c r="AC244" i="14" s="1"/>
  <c r="X109" i="14"/>
  <c r="Y110" i="14" s="1"/>
  <c r="Z110" i="14" s="1"/>
  <c r="AA86" i="17"/>
  <c r="Y162" i="17"/>
  <c r="Z162" i="17" s="1"/>
  <c r="X277" i="17"/>
  <c r="X71" i="14"/>
  <c r="Y71" i="14" s="1"/>
  <c r="Z71" i="14" s="1"/>
  <c r="AA31" i="14"/>
  <c r="AB31" i="14" s="1"/>
  <c r="AC31" i="14" s="1"/>
  <c r="AA22" i="14"/>
  <c r="AB22" i="14" s="1"/>
  <c r="AC22" i="14" s="1"/>
  <c r="AA66" i="17"/>
  <c r="AB67" i="17" s="1"/>
  <c r="AC67" i="17" s="1"/>
  <c r="AA132" i="17"/>
  <c r="Y176" i="17"/>
  <c r="Z176" i="17" s="1"/>
  <c r="Y204" i="17"/>
  <c r="Z204" i="17" s="1"/>
  <c r="AA225" i="17"/>
  <c r="AB225" i="17" s="1"/>
  <c r="AC225" i="17" s="1"/>
  <c r="Y32" i="14"/>
  <c r="Z32" i="14" s="1"/>
  <c r="Y165" i="14"/>
  <c r="Z165" i="14" s="1"/>
  <c r="Y197" i="14"/>
  <c r="Z197" i="14" s="1"/>
  <c r="Y172" i="14"/>
  <c r="Z172" i="14" s="1"/>
  <c r="AA63" i="14"/>
  <c r="AB63" i="14" s="1"/>
  <c r="AC63" i="14" s="1"/>
  <c r="Y168" i="14"/>
  <c r="Z168" i="14" s="1"/>
  <c r="Y216" i="14"/>
  <c r="Z216" i="14" s="1"/>
  <c r="AB153" i="14"/>
  <c r="AC153" i="14" s="1"/>
  <c r="AA108" i="14"/>
  <c r="AB108" i="14" s="1"/>
  <c r="AC108" i="14" s="1"/>
  <c r="X116" i="14"/>
  <c r="Y116" i="14" s="1"/>
  <c r="Z116" i="14" s="1"/>
  <c r="Y147" i="14"/>
  <c r="Z147" i="14" s="1"/>
  <c r="Y179" i="14"/>
  <c r="Z179" i="14" s="1"/>
  <c r="Y211" i="14"/>
  <c r="Z211" i="14" s="1"/>
  <c r="Y304" i="14"/>
  <c r="Z304" i="14" s="1"/>
  <c r="AB260" i="14"/>
  <c r="AC260" i="14" s="1"/>
  <c r="Y181" i="17"/>
  <c r="Z181" i="17" s="1"/>
  <c r="AA77" i="14"/>
  <c r="Y137" i="14"/>
  <c r="Z137" i="14" s="1"/>
  <c r="AB143" i="14"/>
  <c r="AC143" i="14" s="1"/>
  <c r="AB159" i="14"/>
  <c r="AC159" i="14" s="1"/>
  <c r="AB175" i="14"/>
  <c r="AC175" i="14" s="1"/>
  <c r="AB191" i="14"/>
  <c r="AC191" i="14" s="1"/>
  <c r="AB207" i="14"/>
  <c r="AC207" i="14" s="1"/>
  <c r="Y244" i="14"/>
  <c r="Z244" i="14" s="1"/>
  <c r="Y222" i="14"/>
  <c r="Z222" i="14" s="1"/>
  <c r="AB282" i="14"/>
  <c r="AC282" i="14" s="1"/>
  <c r="AB19" i="17"/>
  <c r="AC19" i="17" s="1"/>
  <c r="AB35" i="17"/>
  <c r="AC35" i="17" s="1"/>
  <c r="AB83" i="17"/>
  <c r="AC83" i="17" s="1"/>
  <c r="X25" i="17"/>
  <c r="X41" i="17"/>
  <c r="X57" i="17"/>
  <c r="X73" i="17"/>
  <c r="AB135" i="17"/>
  <c r="AC135" i="17" s="1"/>
  <c r="AA97" i="17"/>
  <c r="AB97" i="17" s="1"/>
  <c r="AC97" i="17" s="1"/>
  <c r="X208" i="17"/>
  <c r="X158" i="17"/>
  <c r="Y158" i="17" s="1"/>
  <c r="Z158" i="17" s="1"/>
  <c r="X166" i="17"/>
  <c r="Y166" i="17" s="1"/>
  <c r="Z166" i="17" s="1"/>
  <c r="X174" i="17"/>
  <c r="Y174" i="17" s="1"/>
  <c r="Z174" i="17" s="1"/>
  <c r="Y164" i="17"/>
  <c r="Z164" i="17" s="1"/>
  <c r="AA200" i="17"/>
  <c r="AB200" i="17" s="1"/>
  <c r="AC200" i="17" s="1"/>
  <c r="AA150" i="17"/>
  <c r="AB150" i="17" s="1"/>
  <c r="AC150" i="17" s="1"/>
  <c r="AA207" i="17"/>
  <c r="AB207" i="17" s="1"/>
  <c r="AC207" i="17" s="1"/>
  <c r="X234" i="17"/>
  <c r="AA238" i="17"/>
  <c r="AB238" i="17" s="1"/>
  <c r="AC238" i="17" s="1"/>
  <c r="X262" i="17"/>
  <c r="Y297" i="17"/>
  <c r="Z297" i="17" s="1"/>
  <c r="X258" i="17"/>
  <c r="Y258" i="17" s="1"/>
  <c r="Z258" i="17" s="1"/>
  <c r="AA289" i="17"/>
  <c r="AB289" i="17" s="1"/>
  <c r="AC289" i="17" s="1"/>
  <c r="AA281" i="17"/>
  <c r="Y9" i="14"/>
  <c r="Z9" i="14" s="1"/>
  <c r="Y11" i="14"/>
  <c r="Z11" i="14" s="1"/>
  <c r="AB25" i="14"/>
  <c r="AC25" i="14" s="1"/>
  <c r="Y56" i="14"/>
  <c r="Z56" i="14" s="1"/>
  <c r="X26" i="14"/>
  <c r="Y26" i="14" s="1"/>
  <c r="Z26" i="14" s="1"/>
  <c r="AB89" i="14"/>
  <c r="AC89" i="14" s="1"/>
  <c r="Y119" i="14"/>
  <c r="Z119" i="14" s="1"/>
  <c r="AB32" i="14"/>
  <c r="AC32" i="14" s="1"/>
  <c r="Y20" i="14"/>
  <c r="Z20" i="14" s="1"/>
  <c r="Y113" i="14"/>
  <c r="Z113" i="14" s="1"/>
  <c r="AB149" i="14"/>
  <c r="AC149" i="14" s="1"/>
  <c r="AB181" i="14"/>
  <c r="AC181" i="14" s="1"/>
  <c r="AB213" i="14"/>
  <c r="AC213" i="14" s="1"/>
  <c r="AB150" i="14"/>
  <c r="AC150" i="14" s="1"/>
  <c r="AB182" i="14"/>
  <c r="AC182" i="14" s="1"/>
  <c r="AB214" i="14"/>
  <c r="AC214" i="14" s="1"/>
  <c r="AA80" i="14"/>
  <c r="AB80" i="14" s="1"/>
  <c r="AC80" i="14" s="1"/>
  <c r="AB104" i="14"/>
  <c r="AC104" i="14" s="1"/>
  <c r="AB144" i="14"/>
  <c r="AC144" i="14" s="1"/>
  <c r="AB160" i="14"/>
  <c r="AC160" i="14" s="1"/>
  <c r="AB176" i="14"/>
  <c r="AC176" i="14" s="1"/>
  <c r="AB192" i="14"/>
  <c r="AC192" i="14" s="1"/>
  <c r="AB208" i="14"/>
  <c r="AC208" i="14" s="1"/>
  <c r="Y255" i="14"/>
  <c r="Z255" i="14" s="1"/>
  <c r="Y248" i="14"/>
  <c r="Z248" i="14" s="1"/>
  <c r="Y306" i="14"/>
  <c r="Z306" i="14" s="1"/>
  <c r="Y228" i="14"/>
  <c r="Z228" i="14" s="1"/>
  <c r="AA219" i="17"/>
  <c r="AB219" i="17" s="1"/>
  <c r="AC219" i="17" s="1"/>
  <c r="AA263" i="17"/>
  <c r="X6" i="17"/>
  <c r="Y7" i="17" s="1"/>
  <c r="Z7" i="17" s="1"/>
  <c r="Y53" i="17"/>
  <c r="Z53" i="17" s="1"/>
  <c r="AA14" i="17"/>
  <c r="AB14" i="17" s="1"/>
  <c r="AC14" i="17" s="1"/>
  <c r="AA30" i="17"/>
  <c r="AB30" i="17" s="1"/>
  <c r="AC30" i="17" s="1"/>
  <c r="AA46" i="17"/>
  <c r="AB46" i="17" s="1"/>
  <c r="AC46" i="17" s="1"/>
  <c r="AA62" i="17"/>
  <c r="AB62" i="17" s="1"/>
  <c r="AC62" i="17" s="1"/>
  <c r="AA78" i="17"/>
  <c r="AB78" i="17" s="1"/>
  <c r="AC78" i="17" s="1"/>
  <c r="AA90" i="17"/>
  <c r="AB90" i="17" s="1"/>
  <c r="AC90" i="17" s="1"/>
  <c r="AA104" i="17"/>
  <c r="AB104" i="17" s="1"/>
  <c r="AC104" i="17" s="1"/>
  <c r="AA114" i="17"/>
  <c r="AA123" i="17"/>
  <c r="AB123" i="17" s="1"/>
  <c r="AC123" i="17" s="1"/>
  <c r="X149" i="17"/>
  <c r="P300" i="14"/>
  <c r="Q300" i="14"/>
  <c r="X137" i="17"/>
  <c r="X89" i="17"/>
  <c r="AA102" i="17"/>
  <c r="AA111" i="17"/>
  <c r="AB111" i="17" s="1"/>
  <c r="AC111" i="17" s="1"/>
  <c r="AA159" i="17"/>
  <c r="X213" i="17"/>
  <c r="Y214" i="17" s="1"/>
  <c r="Z214" i="17" s="1"/>
  <c r="X201" i="17"/>
  <c r="Y201" i="17" s="1"/>
  <c r="Z201" i="17" s="1"/>
  <c r="X168" i="17"/>
  <c r="Y168" i="17" s="1"/>
  <c r="Z168" i="17" s="1"/>
  <c r="X144" i="17"/>
  <c r="Y145" i="17" s="1"/>
  <c r="Z145" i="17" s="1"/>
  <c r="AA148" i="17"/>
  <c r="X189" i="17"/>
  <c r="AA194" i="17"/>
  <c r="AA227" i="17"/>
  <c r="Y270" i="17"/>
  <c r="Z270" i="17" s="1"/>
  <c r="X253" i="17"/>
  <c r="AA232" i="17"/>
  <c r="AB232" i="17" s="1"/>
  <c r="AC232" i="17" s="1"/>
  <c r="AA248" i="17"/>
  <c r="AB249" i="17" s="1"/>
  <c r="AC249" i="17" s="1"/>
  <c r="AA300" i="17"/>
  <c r="X304" i="17"/>
  <c r="X295" i="17"/>
  <c r="Y87" i="14"/>
  <c r="Z87" i="14" s="1"/>
  <c r="AA55" i="14"/>
  <c r="AB55" i="14" s="1"/>
  <c r="AC55" i="14" s="1"/>
  <c r="AA60" i="14"/>
  <c r="AB60" i="14" s="1"/>
  <c r="AC60" i="14" s="1"/>
  <c r="Y149" i="14"/>
  <c r="Z149" i="14" s="1"/>
  <c r="Y181" i="14"/>
  <c r="Z181" i="14" s="1"/>
  <c r="Y213" i="14"/>
  <c r="Z213" i="14" s="1"/>
  <c r="AB162" i="14"/>
  <c r="AC162" i="14" s="1"/>
  <c r="AB194" i="14"/>
  <c r="AC194" i="14" s="1"/>
  <c r="X93" i="14"/>
  <c r="Y93" i="14" s="1"/>
  <c r="Z93" i="14" s="1"/>
  <c r="AA125" i="14"/>
  <c r="AB90" i="14"/>
  <c r="AC90" i="14" s="1"/>
  <c r="AB135" i="14"/>
  <c r="AC135" i="14" s="1"/>
  <c r="AA151" i="14"/>
  <c r="AB151" i="14" s="1"/>
  <c r="AC151" i="14" s="1"/>
  <c r="AA167" i="14"/>
  <c r="AB167" i="14" s="1"/>
  <c r="AC167" i="14" s="1"/>
  <c r="AA183" i="14"/>
  <c r="AB183" i="14" s="1"/>
  <c r="AC183" i="14" s="1"/>
  <c r="AA199" i="14"/>
  <c r="AB199" i="14" s="1"/>
  <c r="AC199" i="14" s="1"/>
  <c r="AA215" i="14"/>
  <c r="AB215" i="14" s="1"/>
  <c r="AC215" i="14" s="1"/>
  <c r="AA246" i="14"/>
  <c r="AA262" i="14"/>
  <c r="AB262" i="14" s="1"/>
  <c r="AC262" i="14" s="1"/>
  <c r="AA218" i="14"/>
  <c r="AB218" i="14" s="1"/>
  <c r="AC218" i="14" s="1"/>
  <c r="AB283" i="14"/>
  <c r="AC283" i="14" s="1"/>
  <c r="Y292" i="14"/>
  <c r="Z292" i="14" s="1"/>
  <c r="X44" i="14"/>
  <c r="Y44" i="14" s="1"/>
  <c r="Z44" i="14" s="1"/>
  <c r="AA52" i="14"/>
  <c r="AB52" i="14" s="1"/>
  <c r="AC52" i="14" s="1"/>
  <c r="Y114" i="14"/>
  <c r="Z114" i="14" s="1"/>
  <c r="X219" i="14"/>
  <c r="Y220" i="14" s="1"/>
  <c r="Z220" i="14" s="1"/>
  <c r="Y225" i="14"/>
  <c r="Z225" i="14" s="1"/>
  <c r="X286" i="14"/>
  <c r="AA15" i="17"/>
  <c r="X20" i="17"/>
  <c r="Y20" i="17" s="1"/>
  <c r="Z20" i="17" s="1"/>
  <c r="AA52" i="17"/>
  <c r="AB52" i="17" s="1"/>
  <c r="AC52" i="17" s="1"/>
  <c r="X64" i="17"/>
  <c r="Y64" i="17" s="1"/>
  <c r="Z64" i="17" s="1"/>
  <c r="X129" i="17"/>
  <c r="Y129" i="17" s="1"/>
  <c r="Z129" i="17" s="1"/>
  <c r="X171" i="17"/>
  <c r="Y171" i="17" s="1"/>
  <c r="Z171" i="17" s="1"/>
  <c r="AA99" i="17"/>
  <c r="AB99" i="17" s="1"/>
  <c r="AC99" i="17" s="1"/>
  <c r="X187" i="17"/>
  <c r="Y187" i="17" s="1"/>
  <c r="Z187" i="17" s="1"/>
  <c r="X190" i="17"/>
  <c r="Y190" i="17" s="1"/>
  <c r="Z190" i="17" s="1"/>
  <c r="X55" i="17"/>
  <c r="Y55" i="17" s="1"/>
  <c r="Z55" i="17" s="1"/>
  <c r="AA233" i="14"/>
  <c r="AB233" i="14" s="1"/>
  <c r="AC233" i="14" s="1"/>
  <c r="X257" i="14"/>
  <c r="Y257" i="14" s="1"/>
  <c r="Z257" i="14" s="1"/>
  <c r="AA265" i="14"/>
  <c r="AB265" i="14" s="1"/>
  <c r="AC265" i="14" s="1"/>
  <c r="X289" i="14"/>
  <c r="Y289" i="14" s="1"/>
  <c r="Z289" i="14" s="1"/>
  <c r="AA303" i="14"/>
  <c r="AB303" i="14" s="1"/>
  <c r="AC303" i="14" s="1"/>
  <c r="X295" i="14"/>
  <c r="Y295" i="14" s="1"/>
  <c r="Z295" i="14" s="1"/>
  <c r="AA8" i="17"/>
  <c r="AB8" i="17" s="1"/>
  <c r="AC8" i="17" s="1"/>
  <c r="AA113" i="17"/>
  <c r="AB113" i="17" s="1"/>
  <c r="AC113" i="17" s="1"/>
  <c r="AA118" i="17"/>
  <c r="X88" i="17"/>
  <c r="Y88" i="17" s="1"/>
  <c r="Z88" i="17" s="1"/>
  <c r="AA128" i="17"/>
  <c r="AA147" i="17"/>
  <c r="AA185" i="17"/>
  <c r="AB185" i="17" s="1"/>
  <c r="AC185" i="17" s="1"/>
  <c r="X220" i="17"/>
  <c r="AA223" i="17"/>
  <c r="AB224" i="17" s="1"/>
  <c r="AC224" i="17" s="1"/>
  <c r="AA279" i="17"/>
  <c r="AB279" i="17" s="1"/>
  <c r="AC279" i="17" s="1"/>
  <c r="AA250" i="17"/>
  <c r="AB250" i="17" s="1"/>
  <c r="AC250" i="17" s="1"/>
  <c r="X209" i="17"/>
  <c r="Y209" i="17" s="1"/>
  <c r="Z209" i="17" s="1"/>
  <c r="X218" i="17"/>
  <c r="AA283" i="17"/>
  <c r="AB283" i="17" s="1"/>
  <c r="AC283" i="17" s="1"/>
  <c r="AA284" i="17"/>
  <c r="AB285" i="17" s="1"/>
  <c r="AC285" i="17" s="1"/>
  <c r="Y59" i="14"/>
  <c r="Z59" i="14" s="1"/>
  <c r="AA85" i="14"/>
  <c r="AA128" i="14"/>
  <c r="X223" i="14"/>
  <c r="Y223" i="14" s="1"/>
  <c r="Z223" i="14" s="1"/>
  <c r="X250" i="14"/>
  <c r="Y251" i="14" s="1"/>
  <c r="Z251" i="14" s="1"/>
  <c r="AA258" i="14"/>
  <c r="X31" i="17"/>
  <c r="AA63" i="17"/>
  <c r="AB63" i="17" s="1"/>
  <c r="AC63" i="17" s="1"/>
  <c r="X299" i="14"/>
  <c r="Y299" i="14" s="1"/>
  <c r="Z299" i="14" s="1"/>
  <c r="X85" i="17"/>
  <c r="Y85" i="17" s="1"/>
  <c r="Z85" i="17" s="1"/>
  <c r="X80" i="17"/>
  <c r="AA119" i="17"/>
  <c r="AB119" i="17" s="1"/>
  <c r="AC119" i="17" s="1"/>
  <c r="X131" i="17"/>
  <c r="X143" i="17"/>
  <c r="X107" i="17"/>
  <c r="Y108" i="17" s="1"/>
  <c r="Z108" i="17" s="1"/>
  <c r="AA228" i="17"/>
  <c r="X252" i="17"/>
  <c r="Y252" i="17" s="1"/>
  <c r="Z252" i="17" s="1"/>
  <c r="AA272" i="17"/>
  <c r="AB272" i="17" s="1"/>
  <c r="AC272" i="17" s="1"/>
  <c r="AA81" i="14"/>
  <c r="X230" i="14"/>
  <c r="Y230" i="14" s="1"/>
  <c r="Z230" i="14" s="1"/>
  <c r="AA39" i="17"/>
  <c r="AB39" i="17" s="1"/>
  <c r="AC39" i="17" s="1"/>
  <c r="X245" i="14"/>
  <c r="Y245" i="14" s="1"/>
  <c r="Z245" i="14" s="1"/>
  <c r="AA253" i="14"/>
  <c r="AB253" i="14" s="1"/>
  <c r="AC253" i="14" s="1"/>
  <c r="X277" i="14"/>
  <c r="Y277" i="14" s="1"/>
  <c r="Z277" i="14" s="1"/>
  <c r="AA285" i="14"/>
  <c r="AB285" i="14" s="1"/>
  <c r="AC285" i="14" s="1"/>
  <c r="X76" i="17"/>
  <c r="Y77" i="17" s="1"/>
  <c r="Z77" i="17" s="1"/>
  <c r="AA10" i="17"/>
  <c r="AB10" i="17" s="1"/>
  <c r="AC10" i="17" s="1"/>
  <c r="AA121" i="17"/>
  <c r="AB121" i="17" s="1"/>
  <c r="AC121" i="17" s="1"/>
  <c r="AA127" i="17"/>
  <c r="AA151" i="17"/>
  <c r="AA155" i="17"/>
  <c r="AB155" i="17" s="1"/>
  <c r="AC155" i="17" s="1"/>
  <c r="AA109" i="17"/>
  <c r="AB109" i="17" s="1"/>
  <c r="AC109" i="17" s="1"/>
  <c r="AA196" i="17"/>
  <c r="AB196" i="17" s="1"/>
  <c r="AC196" i="17" s="1"/>
  <c r="X212" i="17"/>
  <c r="Y212" i="17" s="1"/>
  <c r="Z212" i="17" s="1"/>
  <c r="X226" i="17"/>
  <c r="AA241" i="17"/>
  <c r="X255" i="17"/>
  <c r="X273" i="17"/>
  <c r="Y273" i="17" s="1"/>
  <c r="Z273" i="17" s="1"/>
  <c r="X303" i="17"/>
  <c r="X293" i="17"/>
  <c r="AA296" i="17"/>
  <c r="X261" i="17"/>
  <c r="X243" i="17"/>
  <c r="Y244" i="17" s="1"/>
  <c r="Z244" i="17" s="1"/>
  <c r="AA301" i="17"/>
  <c r="X291" i="17"/>
  <c r="Y291" i="17" s="1"/>
  <c r="Z291" i="17" s="1"/>
  <c r="AA306" i="17"/>
  <c r="AB306" i="17" s="1"/>
  <c r="AC306" i="17" s="1"/>
  <c r="AB263" i="14"/>
  <c r="AC263" i="14" s="1"/>
  <c r="Y58" i="17"/>
  <c r="Z58" i="17" s="1"/>
  <c r="AB27" i="17"/>
  <c r="AC27" i="17" s="1"/>
  <c r="AA75" i="17"/>
  <c r="AB75" i="17" s="1"/>
  <c r="AC75" i="17" s="1"/>
  <c r="AA153" i="17"/>
  <c r="Y178" i="17"/>
  <c r="Z178" i="17" s="1"/>
  <c r="X210" i="17"/>
  <c r="AB198" i="14"/>
  <c r="AC198" i="14" s="1"/>
  <c r="AB270" i="17"/>
  <c r="AC270" i="17" s="1"/>
  <c r="X33" i="17"/>
  <c r="X117" i="17"/>
  <c r="Y140" i="14"/>
  <c r="Z140" i="14" s="1"/>
  <c r="Y188" i="14"/>
  <c r="Z188" i="14" s="1"/>
  <c r="Y259" i="14"/>
  <c r="Z259" i="14" s="1"/>
  <c r="Y163" i="17"/>
  <c r="Z163" i="17" s="1"/>
  <c r="AB199" i="17"/>
  <c r="AC199" i="17" s="1"/>
  <c r="AB23" i="17"/>
  <c r="AC23" i="17" s="1"/>
  <c r="Y45" i="14"/>
  <c r="Z45" i="14" s="1"/>
  <c r="AB42" i="14"/>
  <c r="AC42" i="14" s="1"/>
  <c r="AA116" i="14"/>
  <c r="AB116" i="14" s="1"/>
  <c r="AC116" i="14" s="1"/>
  <c r="Y152" i="14"/>
  <c r="Z152" i="14" s="1"/>
  <c r="X63" i="14"/>
  <c r="Y63" i="14" s="1"/>
  <c r="Z63" i="14" s="1"/>
  <c r="AB185" i="14"/>
  <c r="AC185" i="14" s="1"/>
  <c r="AB217" i="14"/>
  <c r="AC217" i="14" s="1"/>
  <c r="AB123" i="14"/>
  <c r="AC123" i="14" s="1"/>
  <c r="Y163" i="14"/>
  <c r="Z163" i="14" s="1"/>
  <c r="Y195" i="14"/>
  <c r="Z195" i="14" s="1"/>
  <c r="Y103" i="14"/>
  <c r="Z103" i="14" s="1"/>
  <c r="AB14" i="14"/>
  <c r="AC14" i="14" s="1"/>
  <c r="Y46" i="14"/>
  <c r="Z46" i="14" s="1"/>
  <c r="Y30" i="14"/>
  <c r="Z30" i="14" s="1"/>
  <c r="AB100" i="14"/>
  <c r="AC100" i="14" s="1"/>
  <c r="X108" i="14"/>
  <c r="Y108" i="14" s="1"/>
  <c r="Z108" i="14" s="1"/>
  <c r="AB131" i="14"/>
  <c r="AC131" i="14" s="1"/>
  <c r="AB147" i="14"/>
  <c r="AC147" i="14" s="1"/>
  <c r="AB179" i="14"/>
  <c r="AC179" i="14" s="1"/>
  <c r="AB211" i="14"/>
  <c r="AC211" i="14" s="1"/>
  <c r="AB229" i="14"/>
  <c r="AC229" i="14" s="1"/>
  <c r="Y263" i="14"/>
  <c r="Z263" i="14" s="1"/>
  <c r="Y240" i="14"/>
  <c r="Z240" i="14" s="1"/>
  <c r="AB161" i="17"/>
  <c r="AC161" i="17" s="1"/>
  <c r="AB266" i="17"/>
  <c r="AC266" i="17" s="1"/>
  <c r="AA61" i="14"/>
  <c r="AB170" i="14"/>
  <c r="AC170" i="14" s="1"/>
  <c r="AB202" i="14"/>
  <c r="AC202" i="14" s="1"/>
  <c r="AA132" i="14"/>
  <c r="AB132" i="14" s="1"/>
  <c r="AC132" i="14" s="1"/>
  <c r="AB148" i="14"/>
  <c r="AC148" i="14" s="1"/>
  <c r="AB164" i="14"/>
  <c r="AC164" i="14" s="1"/>
  <c r="AB180" i="14"/>
  <c r="AC180" i="14" s="1"/>
  <c r="AB196" i="14"/>
  <c r="AC196" i="14" s="1"/>
  <c r="AB212" i="14"/>
  <c r="AC212" i="14" s="1"/>
  <c r="Y302" i="14"/>
  <c r="Z302" i="14" s="1"/>
  <c r="AB248" i="14"/>
  <c r="AC248" i="14" s="1"/>
  <c r="Y13" i="17"/>
  <c r="Z13" i="17" s="1"/>
  <c r="X27" i="17"/>
  <c r="Y27" i="17" s="1"/>
  <c r="Z27" i="17" s="1"/>
  <c r="X43" i="17"/>
  <c r="X59" i="17"/>
  <c r="Y59" i="17" s="1"/>
  <c r="Z59" i="17" s="1"/>
  <c r="X75" i="17"/>
  <c r="X86" i="17"/>
  <c r="AB87" i="17"/>
  <c r="AC87" i="17" s="1"/>
  <c r="X100" i="17"/>
  <c r="Y115" i="17"/>
  <c r="Z115" i="17" s="1"/>
  <c r="X97" i="17"/>
  <c r="Y97" i="17" s="1"/>
  <c r="Z97" i="17" s="1"/>
  <c r="AB195" i="17"/>
  <c r="AC195" i="17" s="1"/>
  <c r="AA208" i="17"/>
  <c r="AB208" i="17" s="1"/>
  <c r="AC208" i="17" s="1"/>
  <c r="AA158" i="17"/>
  <c r="AB158" i="17" s="1"/>
  <c r="AC158" i="17" s="1"/>
  <c r="AA166" i="17"/>
  <c r="AB166" i="17" s="1"/>
  <c r="AC166" i="17" s="1"/>
  <c r="AA174" i="17"/>
  <c r="AB174" i="17" s="1"/>
  <c r="AC174" i="17" s="1"/>
  <c r="Y156" i="17"/>
  <c r="Z156" i="17" s="1"/>
  <c r="X142" i="17"/>
  <c r="Y142" i="17" s="1"/>
  <c r="Z142" i="17" s="1"/>
  <c r="AA146" i="17"/>
  <c r="X188" i="17"/>
  <c r="AA210" i="17"/>
  <c r="AB211" i="17" s="1"/>
  <c r="AC211" i="17" s="1"/>
  <c r="AA234" i="17"/>
  <c r="AB235" i="17" s="1"/>
  <c r="AC235" i="17" s="1"/>
  <c r="X242" i="17"/>
  <c r="AA262" i="17"/>
  <c r="AB297" i="17"/>
  <c r="AC297" i="17" s="1"/>
  <c r="Y288" i="17"/>
  <c r="Z288" i="17" s="1"/>
  <c r="X292" i="17"/>
  <c r="X280" i="17"/>
  <c r="AA287" i="17"/>
  <c r="AB287" i="17" s="1"/>
  <c r="AC287" i="17" s="1"/>
  <c r="AA258" i="17"/>
  <c r="Y79" i="14"/>
  <c r="Z79" i="14" s="1"/>
  <c r="Y13" i="14"/>
  <c r="Z13" i="14" s="1"/>
  <c r="AB37" i="14"/>
  <c r="AC37" i="14" s="1"/>
  <c r="Y33" i="14"/>
  <c r="Z33" i="14" s="1"/>
  <c r="AA26" i="14"/>
  <c r="AB26" i="14" s="1"/>
  <c r="AC26" i="14" s="1"/>
  <c r="Y73" i="14"/>
  <c r="Z73" i="14" s="1"/>
  <c r="AB33" i="14"/>
  <c r="AC33" i="14" s="1"/>
  <c r="X22" i="14"/>
  <c r="Y22" i="14" s="1"/>
  <c r="Z22" i="14" s="1"/>
  <c r="Y154" i="14"/>
  <c r="Z154" i="14" s="1"/>
  <c r="Y186" i="14"/>
  <c r="Z186" i="14" s="1"/>
  <c r="X80" i="14"/>
  <c r="Y80" i="14" s="1"/>
  <c r="Z80" i="14" s="1"/>
  <c r="Y104" i="14"/>
  <c r="Z104" i="14" s="1"/>
  <c r="Y120" i="14"/>
  <c r="Z120" i="14" s="1"/>
  <c r="Y144" i="14"/>
  <c r="Z144" i="14" s="1"/>
  <c r="Y160" i="14"/>
  <c r="Z160" i="14" s="1"/>
  <c r="Y176" i="14"/>
  <c r="Z176" i="14" s="1"/>
  <c r="Y192" i="14"/>
  <c r="Z192" i="14" s="1"/>
  <c r="Y208" i="14"/>
  <c r="Z208" i="14" s="1"/>
  <c r="AB252" i="14"/>
  <c r="AC252" i="14" s="1"/>
  <c r="Y283" i="14"/>
  <c r="Z283" i="14" s="1"/>
  <c r="Y231" i="14"/>
  <c r="Z231" i="14" s="1"/>
  <c r="X219" i="17"/>
  <c r="Y219" i="17" s="1"/>
  <c r="Z219" i="17" s="1"/>
  <c r="X263" i="17"/>
  <c r="Y263" i="17" s="1"/>
  <c r="Z263" i="17" s="1"/>
  <c r="X18" i="17"/>
  <c r="Y18" i="17" s="1"/>
  <c r="Z18" i="17" s="1"/>
  <c r="X34" i="17"/>
  <c r="X50" i="17"/>
  <c r="Y50" i="17" s="1"/>
  <c r="Z50" i="17" s="1"/>
  <c r="X66" i="17"/>
  <c r="Y66" i="17" s="1"/>
  <c r="Z66" i="17" s="1"/>
  <c r="X82" i="17"/>
  <c r="Y82" i="17" s="1"/>
  <c r="Z82" i="17" s="1"/>
  <c r="AA17" i="17"/>
  <c r="AA33" i="17"/>
  <c r="AA49" i="17"/>
  <c r="AB49" i="17" s="1"/>
  <c r="AC49" i="17" s="1"/>
  <c r="AA65" i="17"/>
  <c r="AB65" i="17" s="1"/>
  <c r="AC65" i="17" s="1"/>
  <c r="AA81" i="17"/>
  <c r="AB82" i="17" s="1"/>
  <c r="AC82" i="17" s="1"/>
  <c r="X112" i="17"/>
  <c r="AA117" i="17"/>
  <c r="AB117" i="17" s="1"/>
  <c r="AC117" i="17" s="1"/>
  <c r="X130" i="17"/>
  <c r="Y130" i="17" s="1"/>
  <c r="Z130" i="17" s="1"/>
  <c r="X134" i="17"/>
  <c r="X132" i="17"/>
  <c r="Y132" i="17" s="1"/>
  <c r="Z132" i="17" s="1"/>
  <c r="AA145" i="17"/>
  <c r="X95" i="17"/>
  <c r="Y95" i="17" s="1"/>
  <c r="Z95" i="17" s="1"/>
  <c r="AA105" i="17"/>
  <c r="AB105" i="17" s="1"/>
  <c r="AC105" i="17" s="1"/>
  <c r="X136" i="17"/>
  <c r="Y136" i="17" s="1"/>
  <c r="Z136" i="17" s="1"/>
  <c r="X192" i="17"/>
  <c r="AA213" i="17"/>
  <c r="AA201" i="17"/>
  <c r="AA168" i="17"/>
  <c r="AB168" i="17" s="1"/>
  <c r="AC168" i="17" s="1"/>
  <c r="X182" i="17"/>
  <c r="Y182" i="17" s="1"/>
  <c r="Z182" i="17" s="1"/>
  <c r="AA144" i="17"/>
  <c r="AB144" i="17" s="1"/>
  <c r="AC144" i="17" s="1"/>
  <c r="X152" i="17"/>
  <c r="AA189" i="17"/>
  <c r="AB189" i="17" s="1"/>
  <c r="AC189" i="17" s="1"/>
  <c r="X194" i="17"/>
  <c r="X225" i="17"/>
  <c r="Y225" i="17" s="1"/>
  <c r="Z225" i="17" s="1"/>
  <c r="AA230" i="17"/>
  <c r="AB230" i="17" s="1"/>
  <c r="AC230" i="17" s="1"/>
  <c r="AA222" i="17"/>
  <c r="X236" i="17"/>
  <c r="Y236" i="17" s="1"/>
  <c r="Z236" i="17" s="1"/>
  <c r="AA244" i="17"/>
  <c r="AB244" i="17" s="1"/>
  <c r="AC244" i="17" s="1"/>
  <c r="X298" i="17"/>
  <c r="Y298" i="17" s="1"/>
  <c r="Z298" i="17" s="1"/>
  <c r="X264" i="17"/>
  <c r="X276" i="17"/>
  <c r="Y276" i="17" s="1"/>
  <c r="Z276" i="17" s="1"/>
  <c r="Y17" i="14"/>
  <c r="Z17" i="14" s="1"/>
  <c r="AB19" i="14"/>
  <c r="AC19" i="14" s="1"/>
  <c r="Y14" i="14"/>
  <c r="Z14" i="14" s="1"/>
  <c r="AB8" i="14"/>
  <c r="AC8" i="14" s="1"/>
  <c r="X60" i="14"/>
  <c r="Y60" i="14" s="1"/>
  <c r="Z60" i="14" s="1"/>
  <c r="Y189" i="14"/>
  <c r="Z189" i="14" s="1"/>
  <c r="Y166" i="14"/>
  <c r="Z166" i="14" s="1"/>
  <c r="Y198" i="14"/>
  <c r="Z198" i="14" s="1"/>
  <c r="AA93" i="14"/>
  <c r="AB106" i="14"/>
  <c r="AC106" i="14" s="1"/>
  <c r="AA140" i="14"/>
  <c r="AB140" i="14" s="1"/>
  <c r="AC140" i="14" s="1"/>
  <c r="AA156" i="14"/>
  <c r="AB156" i="14" s="1"/>
  <c r="AC156" i="14" s="1"/>
  <c r="AA172" i="14"/>
  <c r="AB172" i="14" s="1"/>
  <c r="AC172" i="14" s="1"/>
  <c r="AA188" i="14"/>
  <c r="AB188" i="14" s="1"/>
  <c r="AC188" i="14" s="1"/>
  <c r="AA204" i="14"/>
  <c r="AB204" i="14" s="1"/>
  <c r="AC204" i="14" s="1"/>
  <c r="AB239" i="14"/>
  <c r="AC239" i="14" s="1"/>
  <c r="AB255" i="14"/>
  <c r="AC255" i="14" s="1"/>
  <c r="AB276" i="14"/>
  <c r="AC276" i="14" s="1"/>
  <c r="X218" i="14"/>
  <c r="Y218" i="14" s="1"/>
  <c r="Z218" i="14" s="1"/>
  <c r="AB306" i="14"/>
  <c r="AC306" i="14" s="1"/>
  <c r="X36" i="14"/>
  <c r="AA44" i="14"/>
  <c r="AB44" i="14" s="1"/>
  <c r="AC44" i="14" s="1"/>
  <c r="X278" i="14"/>
  <c r="AA286" i="14"/>
  <c r="X79" i="17"/>
  <c r="AA20" i="17"/>
  <c r="AB20" i="17" s="1"/>
  <c r="AC20" i="17" s="1"/>
  <c r="X32" i="17"/>
  <c r="AA64" i="17"/>
  <c r="X124" i="17"/>
  <c r="AA171" i="17"/>
  <c r="AB171" i="17" s="1"/>
  <c r="AC171" i="17" s="1"/>
  <c r="X199" i="17"/>
  <c r="Y199" i="17" s="1"/>
  <c r="Z199" i="17" s="1"/>
  <c r="AA187" i="17"/>
  <c r="AB187" i="17" s="1"/>
  <c r="AC187" i="17" s="1"/>
  <c r="X294" i="17"/>
  <c r="AA64" i="14"/>
  <c r="AB64" i="14" s="1"/>
  <c r="AC64" i="14" s="1"/>
  <c r="Y90" i="14"/>
  <c r="Z90" i="14" s="1"/>
  <c r="AA227" i="14"/>
  <c r="X23" i="17"/>
  <c r="Y23" i="17" s="1"/>
  <c r="Z23" i="17" s="1"/>
  <c r="AA55" i="17"/>
  <c r="AB55" i="17" s="1"/>
  <c r="AC55" i="17" s="1"/>
  <c r="X249" i="14"/>
  <c r="Y249" i="14" s="1"/>
  <c r="Z249" i="14" s="1"/>
  <c r="AA257" i="14"/>
  <c r="AB257" i="14" s="1"/>
  <c r="AC257" i="14" s="1"/>
  <c r="X281" i="14"/>
  <c r="Y281" i="14" s="1"/>
  <c r="Z281" i="14" s="1"/>
  <c r="AA289" i="14"/>
  <c r="AB289" i="14" s="1"/>
  <c r="AC289" i="14" s="1"/>
  <c r="X60" i="17"/>
  <c r="Y61" i="17" s="1"/>
  <c r="Z61" i="17" s="1"/>
  <c r="AA295" i="14"/>
  <c r="X72" i="17"/>
  <c r="X113" i="17"/>
  <c r="Y113" i="17" s="1"/>
  <c r="Z113" i="17" s="1"/>
  <c r="X179" i="17"/>
  <c r="Y179" i="17" s="1"/>
  <c r="Z179" i="17" s="1"/>
  <c r="AA88" i="17"/>
  <c r="AB88" i="17" s="1"/>
  <c r="AC88" i="17" s="1"/>
  <c r="X106" i="17"/>
  <c r="X147" i="17"/>
  <c r="Y147" i="17" s="1"/>
  <c r="Z147" i="17" s="1"/>
  <c r="AA215" i="17"/>
  <c r="AB215" i="17" s="1"/>
  <c r="AC215" i="17" s="1"/>
  <c r="AA220" i="17"/>
  <c r="AA245" i="17"/>
  <c r="X279" i="17"/>
  <c r="Y279" i="17" s="1"/>
  <c r="Z279" i="17" s="1"/>
  <c r="X256" i="17"/>
  <c r="Y256" i="17" s="1"/>
  <c r="Z256" i="17" s="1"/>
  <c r="X274" i="17"/>
  <c r="Y274" i="17" s="1"/>
  <c r="Z274" i="17" s="1"/>
  <c r="AA209" i="17"/>
  <c r="AA247" i="17"/>
  <c r="AB247" i="17" s="1"/>
  <c r="AC247" i="17" s="1"/>
  <c r="X283" i="17"/>
  <c r="Y283" i="17" s="1"/>
  <c r="Z283" i="17" s="1"/>
  <c r="X48" i="14"/>
  <c r="AA57" i="14"/>
  <c r="AB57" i="14" s="1"/>
  <c r="AC57" i="14" s="1"/>
  <c r="X128" i="14"/>
  <c r="X242" i="14"/>
  <c r="AA250" i="14"/>
  <c r="AB250" i="14" s="1"/>
  <c r="AC250" i="14" s="1"/>
  <c r="X274" i="14"/>
  <c r="AA31" i="17"/>
  <c r="X68" i="17"/>
  <c r="Y68" i="17" s="1"/>
  <c r="Z68" i="17" s="1"/>
  <c r="AA299" i="14"/>
  <c r="AB299" i="14" s="1"/>
  <c r="AC299" i="14" s="1"/>
  <c r="X48" i="17"/>
  <c r="AA80" i="17"/>
  <c r="X116" i="17"/>
  <c r="Y116" i="17" s="1"/>
  <c r="Z116" i="17" s="1"/>
  <c r="AA131" i="17"/>
  <c r="AB131" i="17" s="1"/>
  <c r="AC131" i="17" s="1"/>
  <c r="X91" i="17"/>
  <c r="Y91" i="17" s="1"/>
  <c r="Z91" i="17" s="1"/>
  <c r="AA107" i="17"/>
  <c r="AB107" i="17" s="1"/>
  <c r="AC107" i="17" s="1"/>
  <c r="AA239" i="17"/>
  <c r="AB239" i="17" s="1"/>
  <c r="AC239" i="17" s="1"/>
  <c r="AA252" i="17"/>
  <c r="AB252" i="17" s="1"/>
  <c r="AC252" i="17" s="1"/>
  <c r="Y66" i="14"/>
  <c r="Z66" i="14" s="1"/>
  <c r="X69" i="14"/>
  <c r="X117" i="14"/>
  <c r="Y117" i="14" s="1"/>
  <c r="Z117" i="14" s="1"/>
  <c r="AA230" i="14"/>
  <c r="AB230" i="14" s="1"/>
  <c r="AC230" i="14" s="1"/>
  <c r="X237" i="14"/>
  <c r="Y237" i="14" s="1"/>
  <c r="Z237" i="14" s="1"/>
  <c r="AA245" i="14"/>
  <c r="AB245" i="14" s="1"/>
  <c r="AC245" i="14" s="1"/>
  <c r="X269" i="14"/>
  <c r="Y269" i="14" s="1"/>
  <c r="Z269" i="14" s="1"/>
  <c r="AA277" i="14"/>
  <c r="AB277" i="14" s="1"/>
  <c r="AC277" i="14" s="1"/>
  <c r="X44" i="17"/>
  <c r="Y44" i="17" s="1"/>
  <c r="Z44" i="17" s="1"/>
  <c r="AA76" i="17"/>
  <c r="AB76" i="17" s="1"/>
  <c r="AC76" i="17" s="1"/>
  <c r="X56" i="17"/>
  <c r="X121" i="17"/>
  <c r="Y121" i="17" s="1"/>
  <c r="Z121" i="17" s="1"/>
  <c r="AA133" i="17"/>
  <c r="AB133" i="17" s="1"/>
  <c r="AC133" i="17" s="1"/>
  <c r="X151" i="17"/>
  <c r="Y151" i="17" s="1"/>
  <c r="Z151" i="17" s="1"/>
  <c r="X98" i="17"/>
  <c r="X109" i="17"/>
  <c r="Y109" i="17" s="1"/>
  <c r="Z109" i="17" s="1"/>
  <c r="X193" i="17"/>
  <c r="AA212" i="17"/>
  <c r="AB212" i="17" s="1"/>
  <c r="AC212" i="17" s="1"/>
  <c r="AA233" i="17"/>
  <c r="X241" i="17"/>
  <c r="X260" i="17"/>
  <c r="Y260" i="17" s="1"/>
  <c r="Z260" i="17" s="1"/>
  <c r="AA273" i="17"/>
  <c r="AB273" i="17" s="1"/>
  <c r="AC273" i="17" s="1"/>
  <c r="X285" i="17"/>
  <c r="Y285" i="17" s="1"/>
  <c r="Z285" i="17" s="1"/>
  <c r="AA293" i="17"/>
  <c r="AB293" i="17" s="1"/>
  <c r="AC293" i="17" s="1"/>
  <c r="X184" i="17"/>
  <c r="Y184" i="17" s="1"/>
  <c r="Z184" i="17" s="1"/>
  <c r="AA261" i="17"/>
  <c r="X254" i="17"/>
  <c r="X268" i="17"/>
  <c r="X301" i="17"/>
  <c r="X286" i="17"/>
  <c r="X306" i="17"/>
  <c r="Y306" i="17" s="1"/>
  <c r="Z306" i="17" s="1"/>
  <c r="P14" i="5" l="1"/>
  <c r="R14" i="5"/>
  <c r="Q14" i="5"/>
  <c r="L9" i="6"/>
  <c r="K9" i="6"/>
  <c r="K14" i="5"/>
  <c r="L14" i="5"/>
  <c r="N14" i="5"/>
  <c r="Y286" i="14"/>
  <c r="Z286" i="14" s="1"/>
  <c r="AB138" i="17"/>
  <c r="AC138" i="17" s="1"/>
  <c r="Y294" i="17"/>
  <c r="Z294" i="17" s="1"/>
  <c r="AB222" i="17"/>
  <c r="AC222" i="17" s="1"/>
  <c r="Y241" i="17"/>
  <c r="Z241" i="17" s="1"/>
  <c r="AB286" i="14"/>
  <c r="AC286" i="14" s="1"/>
  <c r="AB151" i="17"/>
  <c r="AC151" i="17" s="1"/>
  <c r="AB220" i="17"/>
  <c r="AC220" i="17" s="1"/>
  <c r="AB295" i="14"/>
  <c r="AC295" i="14" s="1"/>
  <c r="AB227" i="14"/>
  <c r="AC227" i="14" s="1"/>
  <c r="AB64" i="17"/>
  <c r="AC64" i="17" s="1"/>
  <c r="Y287" i="14"/>
  <c r="Z287" i="14" s="1"/>
  <c r="Y157" i="14"/>
  <c r="Z157" i="14" s="1"/>
  <c r="Y102" i="14"/>
  <c r="Z102" i="14" s="1"/>
  <c r="AB102" i="17"/>
  <c r="AC102" i="17" s="1"/>
  <c r="Y125" i="14"/>
  <c r="Z125" i="14" s="1"/>
  <c r="AB295" i="17"/>
  <c r="AC295" i="17" s="1"/>
  <c r="AB74" i="17"/>
  <c r="AC74" i="17" s="1"/>
  <c r="Y248" i="17"/>
  <c r="Z248" i="17" s="1"/>
  <c r="AB69" i="14"/>
  <c r="AC69" i="14" s="1"/>
  <c r="AB40" i="14"/>
  <c r="AC40" i="14" s="1"/>
  <c r="AB60" i="17"/>
  <c r="AC60" i="17" s="1"/>
  <c r="Y68" i="14"/>
  <c r="Z68" i="14" s="1"/>
  <c r="Y94" i="17"/>
  <c r="Z94" i="17" s="1"/>
  <c r="Y296" i="14"/>
  <c r="Z296" i="14" s="1"/>
  <c r="Y218" i="17"/>
  <c r="Z218" i="17" s="1"/>
  <c r="AB233" i="17"/>
  <c r="AC233" i="17" s="1"/>
  <c r="Y242" i="14"/>
  <c r="Z242" i="14" s="1"/>
  <c r="Y278" i="14"/>
  <c r="Z278" i="14" s="1"/>
  <c r="AB61" i="14"/>
  <c r="AC61" i="14" s="1"/>
  <c r="Y200" i="14"/>
  <c r="Z200" i="14" s="1"/>
  <c r="AB127" i="17"/>
  <c r="AC127" i="17" s="1"/>
  <c r="Y149" i="17"/>
  <c r="Z149" i="17" s="1"/>
  <c r="Y25" i="17"/>
  <c r="Z25" i="17" s="1"/>
  <c r="Y254" i="14"/>
  <c r="Z254" i="14" s="1"/>
  <c r="AB277" i="17"/>
  <c r="AC277" i="17" s="1"/>
  <c r="AB41" i="17"/>
  <c r="AC41" i="17" s="1"/>
  <c r="AB37" i="17"/>
  <c r="AC37" i="17" s="1"/>
  <c r="Y206" i="17"/>
  <c r="Z206" i="17" s="1"/>
  <c r="Y301" i="17"/>
  <c r="Z301" i="17" s="1"/>
  <c r="Y106" i="17"/>
  <c r="Z106" i="17" s="1"/>
  <c r="Y31" i="17"/>
  <c r="Z31" i="17" s="1"/>
  <c r="Y259" i="17"/>
  <c r="Z259" i="17" s="1"/>
  <c r="Y41" i="17"/>
  <c r="Z41" i="17" s="1"/>
  <c r="Y97" i="14"/>
  <c r="Z97" i="14" s="1"/>
  <c r="Y75" i="17"/>
  <c r="Z75" i="17" s="1"/>
  <c r="AB110" i="17"/>
  <c r="AC110" i="17" s="1"/>
  <c r="AB301" i="17"/>
  <c r="AC301" i="17" s="1"/>
  <c r="AB241" i="17"/>
  <c r="AC241" i="17" s="1"/>
  <c r="AB227" i="17"/>
  <c r="AC227" i="17" s="1"/>
  <c r="AB97" i="14"/>
  <c r="AC97" i="14" s="1"/>
  <c r="AB85" i="17"/>
  <c r="AC85" i="17" s="1"/>
  <c r="AB218" i="17"/>
  <c r="AC218" i="17" s="1"/>
  <c r="AB25" i="17"/>
  <c r="AC25" i="17" s="1"/>
  <c r="AB291" i="17"/>
  <c r="AC291" i="17" s="1"/>
  <c r="Y121" i="14"/>
  <c r="Z121" i="14" s="1"/>
  <c r="AB294" i="14"/>
  <c r="AC294" i="14" s="1"/>
  <c r="Y134" i="17"/>
  <c r="Z134" i="17" s="1"/>
  <c r="AB258" i="17"/>
  <c r="AC258" i="17" s="1"/>
  <c r="Y254" i="17"/>
  <c r="Z254" i="17" s="1"/>
  <c r="Y192" i="17"/>
  <c r="Z192" i="17" s="1"/>
  <c r="Y124" i="17"/>
  <c r="Z124" i="17" s="1"/>
  <c r="Y264" i="17"/>
  <c r="Z264" i="17" s="1"/>
  <c r="Y292" i="17"/>
  <c r="Z292" i="17" s="1"/>
  <c r="AB177" i="17"/>
  <c r="AC177" i="17" s="1"/>
  <c r="AB50" i="17"/>
  <c r="AC50" i="17" s="1"/>
  <c r="AB153" i="17"/>
  <c r="AC153" i="17" s="1"/>
  <c r="AB194" i="17"/>
  <c r="AC194" i="17" s="1"/>
  <c r="Y217" i="17"/>
  <c r="Z217" i="17" s="1"/>
  <c r="Y27" i="14"/>
  <c r="Z27" i="14" s="1"/>
  <c r="AB72" i="17"/>
  <c r="AC72" i="17" s="1"/>
  <c r="AB47" i="14"/>
  <c r="AC47" i="14" s="1"/>
  <c r="N10" i="6"/>
  <c r="H20" i="5"/>
  <c r="H16" i="5"/>
  <c r="Y274" i="14"/>
  <c r="Z274" i="14" s="1"/>
  <c r="AB209" i="17"/>
  <c r="AC209" i="17" s="1"/>
  <c r="Y79" i="17"/>
  <c r="Z79" i="17" s="1"/>
  <c r="Y112" i="17"/>
  <c r="Z112" i="17" s="1"/>
  <c r="Y110" i="17"/>
  <c r="Z110" i="17" s="1"/>
  <c r="Y43" i="17"/>
  <c r="Z43" i="17" s="1"/>
  <c r="Y180" i="17"/>
  <c r="Z180" i="17" s="1"/>
  <c r="AB296" i="17"/>
  <c r="AC296" i="17" s="1"/>
  <c r="AB255" i="17"/>
  <c r="AC255" i="17" s="1"/>
  <c r="Y63" i="17"/>
  <c r="Z63" i="17" s="1"/>
  <c r="AB101" i="14"/>
  <c r="AC101" i="14" s="1"/>
  <c r="Y240" i="17"/>
  <c r="Z240" i="17" s="1"/>
  <c r="AB70" i="14"/>
  <c r="AC70" i="14" s="1"/>
  <c r="AB61" i="17"/>
  <c r="AC61" i="17" s="1"/>
  <c r="Y78" i="14"/>
  <c r="Z78" i="14" s="1"/>
  <c r="Y268" i="17"/>
  <c r="Z268" i="17" s="1"/>
  <c r="Y34" i="17"/>
  <c r="Z34" i="17" s="1"/>
  <c r="Y126" i="14"/>
  <c r="Z126" i="14" s="1"/>
  <c r="Y242" i="17"/>
  <c r="Z242" i="17" s="1"/>
  <c r="Y227" i="14"/>
  <c r="Z227" i="14" s="1"/>
  <c r="AB184" i="14"/>
  <c r="AC184" i="14" s="1"/>
  <c r="AB228" i="17"/>
  <c r="AC228" i="17" s="1"/>
  <c r="AB300" i="17"/>
  <c r="AC300" i="17" s="1"/>
  <c r="Y228" i="17"/>
  <c r="Z228" i="17" s="1"/>
  <c r="Y52" i="14"/>
  <c r="Z52" i="14" s="1"/>
  <c r="AB41" i="14"/>
  <c r="AC41" i="14" s="1"/>
  <c r="Y230" i="17"/>
  <c r="Z230" i="17" s="1"/>
  <c r="Y249" i="17"/>
  <c r="Z249" i="17" s="1"/>
  <c r="AB31" i="17"/>
  <c r="AC31" i="17" s="1"/>
  <c r="AB62" i="14"/>
  <c r="AC62" i="14" s="1"/>
  <c r="Y303" i="17"/>
  <c r="Z303" i="17" s="1"/>
  <c r="AB147" i="17"/>
  <c r="AC147" i="17" s="1"/>
  <c r="Y11" i="17"/>
  <c r="Z11" i="17" s="1"/>
  <c r="Y286" i="17"/>
  <c r="Z286" i="17" s="1"/>
  <c r="AB261" i="17"/>
  <c r="AC261" i="17" s="1"/>
  <c r="AB80" i="17"/>
  <c r="AC80" i="17" s="1"/>
  <c r="AB145" i="17"/>
  <c r="AC145" i="17" s="1"/>
  <c r="Y100" i="17"/>
  <c r="Z100" i="17" s="1"/>
  <c r="AB9" i="17"/>
  <c r="AC9" i="17" s="1"/>
  <c r="Y138" i="17"/>
  <c r="Z138" i="17" s="1"/>
  <c r="AB281" i="17"/>
  <c r="AC281" i="17" s="1"/>
  <c r="Y234" i="17"/>
  <c r="Z234" i="17" s="1"/>
  <c r="Y208" i="17"/>
  <c r="Z208" i="17" s="1"/>
  <c r="AB36" i="14"/>
  <c r="AC36" i="14" s="1"/>
  <c r="AB205" i="17"/>
  <c r="AC205" i="17" s="1"/>
  <c r="Y28" i="14"/>
  <c r="Z28" i="14" s="1"/>
  <c r="AB237" i="14"/>
  <c r="AC237" i="14" s="1"/>
  <c r="Y193" i="17"/>
  <c r="Z193" i="17" s="1"/>
  <c r="Y48" i="17"/>
  <c r="Z48" i="17" s="1"/>
  <c r="AB245" i="17"/>
  <c r="AC245" i="17" s="1"/>
  <c r="Y72" i="17"/>
  <c r="Z72" i="17" s="1"/>
  <c r="AB33" i="17"/>
  <c r="AC33" i="17" s="1"/>
  <c r="AB287" i="14"/>
  <c r="AC287" i="14" s="1"/>
  <c r="AB243" i="17"/>
  <c r="AC243" i="17" s="1"/>
  <c r="Y57" i="14"/>
  <c r="Z57" i="14" s="1"/>
  <c r="Y15" i="17"/>
  <c r="Z15" i="17" s="1"/>
  <c r="Y17" i="17"/>
  <c r="Z17" i="17" s="1"/>
  <c r="AB157" i="14"/>
  <c r="AC157" i="14" s="1"/>
  <c r="AB113" i="14"/>
  <c r="AC113" i="14" s="1"/>
  <c r="Y150" i="17"/>
  <c r="Z150" i="17" s="1"/>
  <c r="Y69" i="14"/>
  <c r="Z69" i="14" s="1"/>
  <c r="AB201" i="17"/>
  <c r="AC201" i="17" s="1"/>
  <c r="AB17" i="17"/>
  <c r="AC17" i="17" s="1"/>
  <c r="AB189" i="14"/>
  <c r="AC189" i="14" s="1"/>
  <c r="Y86" i="17"/>
  <c r="Z86" i="17" s="1"/>
  <c r="AB278" i="14"/>
  <c r="AC278" i="14" s="1"/>
  <c r="Y117" i="17"/>
  <c r="Z117" i="17" s="1"/>
  <c r="AB288" i="17"/>
  <c r="AC288" i="17" s="1"/>
  <c r="AB86" i="17"/>
  <c r="AC86" i="17" s="1"/>
  <c r="AB183" i="17"/>
  <c r="AC183" i="17" s="1"/>
  <c r="AB45" i="14"/>
  <c r="AC45" i="14" s="1"/>
  <c r="Y304" i="17"/>
  <c r="Z304" i="17" s="1"/>
  <c r="Y253" i="17"/>
  <c r="Z253" i="17" s="1"/>
  <c r="Y189" i="17"/>
  <c r="Z189" i="17" s="1"/>
  <c r="AA300" i="14"/>
  <c r="AB114" i="17"/>
  <c r="AC114" i="17" s="1"/>
  <c r="Y69" i="17"/>
  <c r="Z69" i="17" s="1"/>
  <c r="AB231" i="14"/>
  <c r="AC231" i="14" s="1"/>
  <c r="AB56" i="14"/>
  <c r="AC56" i="14" s="1"/>
  <c r="Y302" i="17"/>
  <c r="Z302" i="17" s="1"/>
  <c r="AB290" i="17"/>
  <c r="AC290" i="17" s="1"/>
  <c r="Y262" i="17"/>
  <c r="Z262" i="17" s="1"/>
  <c r="AB186" i="17"/>
  <c r="AC186" i="17" s="1"/>
  <c r="AB108" i="17"/>
  <c r="AC108" i="17" s="1"/>
  <c r="AB77" i="14"/>
  <c r="AC77" i="14" s="1"/>
  <c r="AB78" i="14"/>
  <c r="AC78" i="14" s="1"/>
  <c r="Y290" i="14"/>
  <c r="Z290" i="14" s="1"/>
  <c r="AB240" i="17"/>
  <c r="AC240" i="17" s="1"/>
  <c r="AB34" i="17"/>
  <c r="AC34" i="17" s="1"/>
  <c r="Y277" i="17"/>
  <c r="Z277" i="17" s="1"/>
  <c r="Y175" i="17"/>
  <c r="Z175" i="17" s="1"/>
  <c r="Y42" i="17"/>
  <c r="Z42" i="17" s="1"/>
  <c r="Y296" i="17"/>
  <c r="Z296" i="17" s="1"/>
  <c r="AB221" i="17"/>
  <c r="AC221" i="17" s="1"/>
  <c r="AB234" i="14"/>
  <c r="AC234" i="14" s="1"/>
  <c r="Y128" i="17"/>
  <c r="Z128" i="17" s="1"/>
  <c r="AB197" i="17"/>
  <c r="AC197" i="17" s="1"/>
  <c r="Y23" i="14"/>
  <c r="Z23" i="14" s="1"/>
  <c r="Y257" i="17"/>
  <c r="Z257" i="17" s="1"/>
  <c r="AB152" i="17"/>
  <c r="AC152" i="17" s="1"/>
  <c r="AB27" i="14"/>
  <c r="AC27" i="14" s="1"/>
  <c r="AB53" i="14"/>
  <c r="AC53" i="14" s="1"/>
  <c r="AB154" i="17"/>
  <c r="AC154" i="17" s="1"/>
  <c r="Y153" i="17"/>
  <c r="Z153" i="17" s="1"/>
  <c r="Y51" i="17"/>
  <c r="Z51" i="17" s="1"/>
  <c r="Y282" i="14"/>
  <c r="Z282" i="14" s="1"/>
  <c r="AB109" i="14"/>
  <c r="AC109" i="14" s="1"/>
  <c r="AB110" i="14"/>
  <c r="AC110" i="14" s="1"/>
  <c r="Y184" i="14"/>
  <c r="Z184" i="14" s="1"/>
  <c r="Y64" i="14"/>
  <c r="Z64" i="14" s="1"/>
  <c r="Y47" i="17"/>
  <c r="Z47" i="17" s="1"/>
  <c r="Y65" i="17"/>
  <c r="Z65" i="17" s="1"/>
  <c r="AB228" i="14"/>
  <c r="AC228" i="14" s="1"/>
  <c r="AB168" i="14"/>
  <c r="AC168" i="14" s="1"/>
  <c r="AB184" i="17"/>
  <c r="AC184" i="17" s="1"/>
  <c r="Y133" i="17"/>
  <c r="Z133" i="17" s="1"/>
  <c r="Y16" i="17"/>
  <c r="Z16" i="17" s="1"/>
  <c r="Y266" i="14"/>
  <c r="Z266" i="14" s="1"/>
  <c r="Y40" i="14"/>
  <c r="Z40" i="14" s="1"/>
  <c r="AB274" i="17"/>
  <c r="AC274" i="17" s="1"/>
  <c r="Y36" i="14"/>
  <c r="Z36" i="14" s="1"/>
  <c r="Y37" i="14"/>
  <c r="Z37" i="14" s="1"/>
  <c r="Y194" i="17"/>
  <c r="Z194" i="17" s="1"/>
  <c r="Y226" i="17"/>
  <c r="Z226" i="17" s="1"/>
  <c r="AB81" i="14"/>
  <c r="AC81" i="14" s="1"/>
  <c r="AB82" i="14"/>
  <c r="AC82" i="14" s="1"/>
  <c r="Y80" i="17"/>
  <c r="Z80" i="17" s="1"/>
  <c r="AB128" i="14"/>
  <c r="AC128" i="14" s="1"/>
  <c r="AB129" i="14"/>
  <c r="AC129" i="14" s="1"/>
  <c r="Y48" i="14"/>
  <c r="Z48" i="14" s="1"/>
  <c r="Y49" i="14"/>
  <c r="Z49" i="14" s="1"/>
  <c r="AB58" i="14"/>
  <c r="AC58" i="14" s="1"/>
  <c r="AB234" i="17"/>
  <c r="AC234" i="17" s="1"/>
  <c r="AB210" i="17"/>
  <c r="AC210" i="17" s="1"/>
  <c r="AB167" i="17"/>
  <c r="AC167" i="17" s="1"/>
  <c r="AB254" i="14"/>
  <c r="AC254" i="14" s="1"/>
  <c r="AB169" i="17"/>
  <c r="AC169" i="17" s="1"/>
  <c r="Y33" i="17"/>
  <c r="Z33" i="17" s="1"/>
  <c r="AB231" i="17"/>
  <c r="AC231" i="17" s="1"/>
  <c r="Y87" i="17"/>
  <c r="Z87" i="17" s="1"/>
  <c r="Y261" i="17"/>
  <c r="Z261" i="17" s="1"/>
  <c r="Y76" i="17"/>
  <c r="Z76" i="17" s="1"/>
  <c r="Y143" i="17"/>
  <c r="Z143" i="17" s="1"/>
  <c r="AB258" i="14"/>
  <c r="AC258" i="14" s="1"/>
  <c r="AB85" i="14"/>
  <c r="AC85" i="14" s="1"/>
  <c r="AB86" i="14"/>
  <c r="AC86" i="14" s="1"/>
  <c r="AB223" i="17"/>
  <c r="AC223" i="17" s="1"/>
  <c r="AB128" i="17"/>
  <c r="AC128" i="17" s="1"/>
  <c r="Y219" i="14"/>
  <c r="Z219" i="14" s="1"/>
  <c r="AB246" i="14"/>
  <c r="AC246" i="14" s="1"/>
  <c r="AB125" i="14"/>
  <c r="AC125" i="14" s="1"/>
  <c r="AB126" i="14"/>
  <c r="AC126" i="14" s="1"/>
  <c r="AB148" i="17"/>
  <c r="AC148" i="17" s="1"/>
  <c r="X300" i="14"/>
  <c r="AB65" i="14"/>
  <c r="AC65" i="14" s="1"/>
  <c r="Y265" i="17"/>
  <c r="Z265" i="17" s="1"/>
  <c r="AB172" i="17"/>
  <c r="AC172" i="17" s="1"/>
  <c r="Y73" i="17"/>
  <c r="Z73" i="17" s="1"/>
  <c r="AB259" i="14"/>
  <c r="AC259" i="14" s="1"/>
  <c r="AB79" i="17"/>
  <c r="AC79" i="17" s="1"/>
  <c r="Y243" i="14"/>
  <c r="Z243" i="14" s="1"/>
  <c r="AB23" i="14"/>
  <c r="AC23" i="14" s="1"/>
  <c r="Y183" i="17"/>
  <c r="Z183" i="17" s="1"/>
  <c r="Y81" i="17"/>
  <c r="Z81" i="17" s="1"/>
  <c r="AB246" i="17"/>
  <c r="AC246" i="17" s="1"/>
  <c r="AB100" i="17"/>
  <c r="AC100" i="17" s="1"/>
  <c r="Y279" i="14"/>
  <c r="Z279" i="14" s="1"/>
  <c r="AB200" i="14"/>
  <c r="AC200" i="14" s="1"/>
  <c r="AB229" i="17"/>
  <c r="AC229" i="17" s="1"/>
  <c r="AB223" i="14"/>
  <c r="AC223" i="14" s="1"/>
  <c r="AB224" i="14"/>
  <c r="AC224" i="14" s="1"/>
  <c r="AB256" i="17"/>
  <c r="AC256" i="17" s="1"/>
  <c r="Y99" i="17"/>
  <c r="Z99" i="17" s="1"/>
  <c r="AB11" i="17"/>
  <c r="AC11" i="17" s="1"/>
  <c r="Y246" i="14"/>
  <c r="Z246" i="14" s="1"/>
  <c r="Y227" i="17"/>
  <c r="Z227" i="17" s="1"/>
  <c r="Y159" i="17"/>
  <c r="Z159" i="17" s="1"/>
  <c r="Y114" i="17"/>
  <c r="Z114" i="17" s="1"/>
  <c r="AB53" i="17"/>
  <c r="AC53" i="17" s="1"/>
  <c r="AB205" i="14"/>
  <c r="AC205" i="14" s="1"/>
  <c r="L59" i="10"/>
  <c r="L60" i="10" s="1"/>
  <c r="L61" i="10" s="1"/>
  <c r="L62" i="10" s="1"/>
  <c r="Y24" i="14"/>
  <c r="Z24" i="14" s="1"/>
  <c r="Y305" i="17"/>
  <c r="Z305" i="17" s="1"/>
  <c r="AB259" i="17"/>
  <c r="AC259" i="17" s="1"/>
  <c r="Y135" i="17"/>
  <c r="Z135" i="17" s="1"/>
  <c r="Y92" i="17"/>
  <c r="Z92" i="17" s="1"/>
  <c r="Y35" i="17"/>
  <c r="Z35" i="17" s="1"/>
  <c r="AB42" i="17"/>
  <c r="AC42" i="17" s="1"/>
  <c r="Y61" i="14"/>
  <c r="Z61" i="14" s="1"/>
  <c r="AB294" i="17"/>
  <c r="AC294" i="17" s="1"/>
  <c r="Y224" i="14"/>
  <c r="Z224" i="14" s="1"/>
  <c r="AB18" i="17"/>
  <c r="AC18" i="17" s="1"/>
  <c r="Y275" i="17"/>
  <c r="Z275" i="17" s="1"/>
  <c r="AB115" i="17"/>
  <c r="AC115" i="17" s="1"/>
  <c r="AB299" i="17"/>
  <c r="AC299" i="17" s="1"/>
  <c r="AB202" i="17"/>
  <c r="AC202" i="17" s="1"/>
  <c r="Y120" i="17"/>
  <c r="Z120" i="17" s="1"/>
  <c r="AB106" i="17"/>
  <c r="AC106" i="17" s="1"/>
  <c r="Y40" i="17"/>
  <c r="Z40" i="17" s="1"/>
  <c r="Y45" i="17"/>
  <c r="Z45" i="17" s="1"/>
  <c r="Y243" i="17"/>
  <c r="Z243" i="17" s="1"/>
  <c r="Y107" i="17"/>
  <c r="Z107" i="17" s="1"/>
  <c r="Y98" i="17"/>
  <c r="Z98" i="17" s="1"/>
  <c r="Y56" i="17"/>
  <c r="Z56" i="17" s="1"/>
  <c r="Y60" i="17"/>
  <c r="Z60" i="17" s="1"/>
  <c r="Y32" i="17"/>
  <c r="Z32" i="17" s="1"/>
  <c r="AB93" i="14"/>
  <c r="AC93" i="14" s="1"/>
  <c r="AB94" i="14"/>
  <c r="AC94" i="14" s="1"/>
  <c r="Y152" i="17"/>
  <c r="Z152" i="17" s="1"/>
  <c r="Y96" i="17"/>
  <c r="Z96" i="17" s="1"/>
  <c r="Y188" i="17"/>
  <c r="Z188" i="17" s="1"/>
  <c r="Y270" i="14"/>
  <c r="Z270" i="14" s="1"/>
  <c r="Y118" i="14"/>
  <c r="Z118" i="14" s="1"/>
  <c r="AB302" i="17"/>
  <c r="AC302" i="17" s="1"/>
  <c r="Y210" i="17"/>
  <c r="Z210" i="17" s="1"/>
  <c r="Y211" i="17"/>
  <c r="Z211" i="17" s="1"/>
  <c r="Y255" i="17"/>
  <c r="Z255" i="17" s="1"/>
  <c r="Y131" i="17"/>
  <c r="Z131" i="17" s="1"/>
  <c r="Y250" i="14"/>
  <c r="Z250" i="14" s="1"/>
  <c r="Y220" i="17"/>
  <c r="Z220" i="17" s="1"/>
  <c r="AB15" i="17"/>
  <c r="AC15" i="17" s="1"/>
  <c r="AB248" i="17"/>
  <c r="AC248" i="17" s="1"/>
  <c r="Y144" i="17"/>
  <c r="Z144" i="17" s="1"/>
  <c r="Y213" i="17"/>
  <c r="Z213" i="17" s="1"/>
  <c r="Y89" i="17"/>
  <c r="Z89" i="17" s="1"/>
  <c r="Y21" i="17"/>
  <c r="Z21" i="17" s="1"/>
  <c r="AB263" i="17"/>
  <c r="AC263" i="17" s="1"/>
  <c r="AB282" i="17"/>
  <c r="AC282" i="17" s="1"/>
  <c r="Y167" i="17"/>
  <c r="Z167" i="17" s="1"/>
  <c r="Y57" i="17"/>
  <c r="Z57" i="17" s="1"/>
  <c r="AB77" i="17"/>
  <c r="AC77" i="17" s="1"/>
  <c r="Y275" i="14"/>
  <c r="Z275" i="14" s="1"/>
  <c r="Y49" i="17"/>
  <c r="Z49" i="17" s="1"/>
  <c r="Y287" i="17"/>
  <c r="Z287" i="17" s="1"/>
  <c r="AB156" i="17"/>
  <c r="AC156" i="17" s="1"/>
  <c r="AB247" i="14"/>
  <c r="AC247" i="14" s="1"/>
  <c r="AB152" i="14"/>
  <c r="AC152" i="14" s="1"/>
  <c r="AB226" i="17"/>
  <c r="AC226" i="17" s="1"/>
  <c r="Y81" i="14"/>
  <c r="Z81" i="14" s="1"/>
  <c r="Y82" i="14"/>
  <c r="Z82" i="14" s="1"/>
  <c r="AB16" i="17"/>
  <c r="AC16" i="17" s="1"/>
  <c r="AB266" i="14"/>
  <c r="AC266" i="14" s="1"/>
  <c r="Y284" i="17"/>
  <c r="Z284" i="17" s="1"/>
  <c r="Y185" i="17"/>
  <c r="Z185" i="17" s="1"/>
  <c r="Y118" i="17"/>
  <c r="Z118" i="17" s="1"/>
  <c r="Y235" i="17"/>
  <c r="Z235" i="17" s="1"/>
  <c r="AB47" i="17"/>
  <c r="AC47" i="17" s="1"/>
  <c r="AB219" i="14"/>
  <c r="AC219" i="14" s="1"/>
  <c r="AB304" i="17"/>
  <c r="AC304" i="17" s="1"/>
  <c r="AB21" i="17"/>
  <c r="AC21" i="17" s="1"/>
  <c r="Y72" i="14"/>
  <c r="Z72" i="14" s="1"/>
  <c r="AB133" i="14"/>
  <c r="AC133" i="14" s="1"/>
  <c r="AB173" i="14"/>
  <c r="AC173" i="14" s="1"/>
  <c r="Y53" i="14"/>
  <c r="Z53" i="14" s="1"/>
  <c r="Y290" i="17"/>
  <c r="Z290" i="17" s="1"/>
  <c r="Y269" i="17"/>
  <c r="Z269" i="17" s="1"/>
  <c r="Y200" i="17"/>
  <c r="Z200" i="17" s="1"/>
  <c r="AB175" i="17"/>
  <c r="AC175" i="17" s="1"/>
  <c r="Y125" i="17"/>
  <c r="Z125" i="17" s="1"/>
  <c r="Y83" i="17"/>
  <c r="Z83" i="17" s="1"/>
  <c r="Y19" i="17"/>
  <c r="Z19" i="17" s="1"/>
  <c r="AB26" i="17"/>
  <c r="AC26" i="17" s="1"/>
  <c r="Y197" i="17"/>
  <c r="Z197" i="17" s="1"/>
  <c r="AB134" i="17"/>
  <c r="AC134" i="17" s="1"/>
  <c r="AB251" i="17"/>
  <c r="AC251" i="17" s="1"/>
  <c r="Y74" i="17"/>
  <c r="Z74" i="17" s="1"/>
  <c r="Y169" i="17"/>
  <c r="Z169" i="17" s="1"/>
  <c r="Y233" i="17"/>
  <c r="Z233" i="17" s="1"/>
  <c r="AB98" i="17"/>
  <c r="AC98" i="17" s="1"/>
  <c r="AB56" i="17"/>
  <c r="AC56" i="17" s="1"/>
  <c r="AB117" i="14"/>
  <c r="AC117" i="14" s="1"/>
  <c r="Y221" i="17"/>
  <c r="Z221" i="17" s="1"/>
  <c r="Y126" i="17"/>
  <c r="Z126" i="17" s="1"/>
  <c r="Y234" i="14"/>
  <c r="Z234" i="14" s="1"/>
  <c r="AB237" i="17"/>
  <c r="AC237" i="17" s="1"/>
  <c r="J60" i="10"/>
  <c r="J61" i="10" s="1"/>
  <c r="J62" i="10" s="1"/>
  <c r="Y128" i="14"/>
  <c r="Z128" i="14" s="1"/>
  <c r="Y129" i="14"/>
  <c r="Z129" i="14" s="1"/>
  <c r="AB213" i="17"/>
  <c r="AC213" i="17" s="1"/>
  <c r="AB81" i="17"/>
  <c r="AC81" i="17" s="1"/>
  <c r="Y280" i="17"/>
  <c r="Z280" i="17" s="1"/>
  <c r="AB262" i="17"/>
  <c r="AC262" i="17" s="1"/>
  <c r="AB146" i="17"/>
  <c r="AC146" i="17" s="1"/>
  <c r="AB32" i="17"/>
  <c r="AC32" i="17" s="1"/>
  <c r="AB280" i="17"/>
  <c r="AC280" i="17" s="1"/>
  <c r="Y293" i="17"/>
  <c r="Z293" i="17" s="1"/>
  <c r="AB284" i="17"/>
  <c r="AC284" i="17" s="1"/>
  <c r="AB118" i="17"/>
  <c r="AC118" i="17" s="1"/>
  <c r="Y70" i="14"/>
  <c r="Z70" i="14" s="1"/>
  <c r="Y295" i="17"/>
  <c r="Z295" i="17" s="1"/>
  <c r="AB159" i="17"/>
  <c r="AC159" i="17" s="1"/>
  <c r="Y137" i="17"/>
  <c r="Z137" i="17" s="1"/>
  <c r="AB214" i="17"/>
  <c r="AC214" i="17" s="1"/>
  <c r="Y195" i="17"/>
  <c r="Z195" i="17" s="1"/>
  <c r="AB122" i="17"/>
  <c r="AC122" i="17" s="1"/>
  <c r="Y238" i="14"/>
  <c r="Z238" i="14" s="1"/>
  <c r="AB264" i="17"/>
  <c r="AC264" i="17" s="1"/>
  <c r="Y148" i="17"/>
  <c r="Z148" i="17" s="1"/>
  <c r="AB132" i="17"/>
  <c r="AC132" i="17" s="1"/>
  <c r="AB66" i="17"/>
  <c r="AC66" i="17" s="1"/>
  <c r="Y109" i="14"/>
  <c r="Z109" i="14" s="1"/>
  <c r="AB216" i="17"/>
  <c r="AC216" i="17" s="1"/>
  <c r="Y299" i="17"/>
  <c r="Z299" i="17" s="1"/>
  <c r="Y202" i="17"/>
  <c r="Z202" i="17" s="1"/>
  <c r="AB120" i="17"/>
  <c r="AC120" i="17" s="1"/>
  <c r="Y258" i="14"/>
  <c r="Z258" i="14" s="1"/>
  <c r="Y237" i="17"/>
  <c r="Z237" i="17" s="1"/>
  <c r="Y101" i="17"/>
  <c r="Z101" i="17" s="1"/>
  <c r="AB40" i="17"/>
  <c r="AC40" i="17" s="1"/>
  <c r="AB296" i="14"/>
  <c r="AC296" i="14" s="1"/>
  <c r="AB190" i="17"/>
  <c r="AC190" i="17" s="1"/>
  <c r="AB129" i="17"/>
  <c r="AC129" i="17" s="1"/>
  <c r="AB290" i="14"/>
  <c r="AC290" i="14" s="1"/>
  <c r="AB304" i="14"/>
  <c r="AC304" i="14" s="1"/>
  <c r="AB253" i="17"/>
  <c r="AC253" i="17" s="1"/>
  <c r="AB191" i="17"/>
  <c r="AC191" i="17" s="1"/>
  <c r="AB160" i="17"/>
  <c r="AC160" i="17" s="1"/>
  <c r="AB89" i="17"/>
  <c r="AC89" i="17" s="1"/>
  <c r="AB149" i="17"/>
  <c r="AC149" i="17" s="1"/>
  <c r="Y90" i="17"/>
  <c r="Z90" i="17" s="1"/>
  <c r="AB251" i="14"/>
  <c r="AC251" i="14" s="1"/>
  <c r="Y94" i="14"/>
  <c r="Z94" i="14" s="1"/>
  <c r="AB141" i="14"/>
  <c r="AC141" i="14" s="1"/>
  <c r="K59" i="10"/>
  <c r="K60" i="10" s="1"/>
  <c r="K61" i="10" s="1"/>
  <c r="K62" i="10" s="1"/>
  <c r="Y281" i="17"/>
  <c r="Z281" i="17" s="1"/>
  <c r="AB242" i="17"/>
  <c r="AC242" i="17" s="1"/>
  <c r="Y172" i="17"/>
  <c r="Z172" i="17" s="1"/>
  <c r="AB103" i="17"/>
  <c r="AC103" i="17" s="1"/>
  <c r="Y122" i="17"/>
  <c r="Z122" i="17" s="1"/>
  <c r="Y67" i="17"/>
  <c r="Z67" i="17" s="1"/>
  <c r="Y247" i="14"/>
  <c r="Z247" i="14" s="1"/>
  <c r="AB124" i="17"/>
  <c r="AC124" i="17" s="1"/>
  <c r="Y191" i="17"/>
  <c r="Z191" i="17" s="1"/>
  <c r="AB112" i="17"/>
  <c r="AC112" i="17" s="1"/>
  <c r="AB188" i="17"/>
  <c r="AC188" i="17" s="1"/>
  <c r="Y26" i="17"/>
  <c r="Z26" i="17" s="1"/>
  <c r="AB216" i="14"/>
  <c r="AC216" i="14" s="1"/>
  <c r="Y278" i="17"/>
  <c r="Z278" i="17" s="1"/>
  <c r="Y229" i="17"/>
  <c r="Z229" i="17" s="1"/>
  <c r="Y24" i="17"/>
  <c r="Z24" i="17" s="1"/>
  <c r="AB91" i="17"/>
  <c r="AC91" i="17" s="1"/>
  <c r="Y28" i="17"/>
  <c r="Z28" i="17" s="1"/>
  <c r="R16" i="5" l="1"/>
  <c r="P16" i="5"/>
  <c r="Q16" i="5"/>
  <c r="Q20" i="5"/>
  <c r="P20" i="5"/>
  <c r="R20" i="5"/>
  <c r="K10" i="6"/>
  <c r="L10" i="6"/>
  <c r="N16" i="5"/>
  <c r="L16" i="5"/>
  <c r="K16" i="5"/>
  <c r="K20" i="5"/>
  <c r="L20" i="5"/>
  <c r="N20" i="5"/>
  <c r="H11" i="6"/>
  <c r="N11" i="6" s="1"/>
  <c r="Z310" i="17"/>
  <c r="AC310" i="17"/>
  <c r="Y300" i="14"/>
  <c r="Z300" i="14" s="1"/>
  <c r="Y301" i="14"/>
  <c r="Z301" i="14" s="1"/>
  <c r="AB300" i="14"/>
  <c r="AC300" i="14" s="1"/>
  <c r="AC310" i="14" s="1"/>
  <c r="AB301" i="14"/>
  <c r="AC301" i="14" s="1"/>
  <c r="K11" i="6" l="1"/>
  <c r="L11" i="6"/>
  <c r="H12" i="6"/>
  <c r="N12" i="6" s="1"/>
  <c r="H23" i="5"/>
  <c r="Q23" i="5" l="1"/>
  <c r="R23" i="5"/>
  <c r="P23" i="5"/>
  <c r="P29" i="5" s="1"/>
  <c r="L12" i="6"/>
  <c r="K12" i="6"/>
  <c r="N23" i="5"/>
  <c r="N29" i="5" s="1"/>
  <c r="L23" i="5"/>
  <c r="L29" i="5" s="1"/>
  <c r="K23" i="5"/>
  <c r="K29" i="5" s="1"/>
  <c r="N13" i="6"/>
  <c r="N14" i="6" l="1"/>
  <c r="L13" i="6"/>
  <c r="K13" i="6"/>
  <c r="E33" i="5"/>
  <c r="E32" i="5"/>
  <c r="E31" i="5"/>
  <c r="K14" i="6" l="1"/>
  <c r="L14" i="6"/>
  <c r="N15" i="6"/>
  <c r="L15" i="6" l="1"/>
  <c r="K15" i="6"/>
  <c r="N16" i="6"/>
  <c r="N17" i="6" s="1"/>
  <c r="L16" i="6" l="1"/>
  <c r="L17" i="6" s="1"/>
  <c r="K16" i="6"/>
  <c r="K17" i="6" s="1"/>
  <c r="E20" i="6" l="1"/>
  <c r="E5" i="4" s="1"/>
  <c r="E5" i="3" s="1"/>
  <c r="G5" i="3" s="1"/>
  <c r="E21" i="6" l="1"/>
  <c r="E6" i="4" s="1"/>
  <c r="E19" i="6" l="1"/>
  <c r="E7" i="4" l="1"/>
  <c r="E7" i="3" s="1"/>
  <c r="D3" i="34"/>
  <c r="E6" i="3"/>
  <c r="G6" i="3" s="1"/>
  <c r="G7" i="3"/>
  <c r="G9" i="3" s="1"/>
</calcChain>
</file>

<file path=xl/sharedStrings.xml><?xml version="1.0" encoding="utf-8"?>
<sst xmlns="http://schemas.openxmlformats.org/spreadsheetml/2006/main" count="927" uniqueCount="330">
  <si>
    <t>Cum</t>
  </si>
  <si>
    <t>Sqm</t>
  </si>
  <si>
    <t>Length</t>
  </si>
  <si>
    <t>Width</t>
  </si>
  <si>
    <t>Quantity</t>
  </si>
  <si>
    <t>Description</t>
  </si>
  <si>
    <t>MT</t>
  </si>
  <si>
    <t>Sr. No.</t>
  </si>
  <si>
    <t>Unit</t>
  </si>
  <si>
    <t>Bar size(mm)</t>
  </si>
  <si>
    <t>Unit weight(Kg/m)</t>
  </si>
  <si>
    <t>kg/m</t>
  </si>
  <si>
    <t>vol</t>
  </si>
  <si>
    <t>density</t>
  </si>
  <si>
    <t>For cal</t>
  </si>
  <si>
    <t>B</t>
  </si>
  <si>
    <t>GSB</t>
  </si>
  <si>
    <t>WMM</t>
  </si>
  <si>
    <t>DBM</t>
  </si>
  <si>
    <t>FRL</t>
  </si>
  <si>
    <t>A</t>
  </si>
  <si>
    <t>Sr No</t>
  </si>
  <si>
    <t>a)     Labour</t>
  </si>
  <si>
    <t>Mate</t>
  </si>
  <si>
    <t>day</t>
  </si>
  <si>
    <t xml:space="preserve">Mazdoor </t>
  </si>
  <si>
    <t>say</t>
  </si>
  <si>
    <t>Mazdoor</t>
  </si>
  <si>
    <t>Cement</t>
  </si>
  <si>
    <t>cum</t>
  </si>
  <si>
    <t>hour</t>
  </si>
  <si>
    <t>each</t>
  </si>
  <si>
    <t>c)      Material</t>
  </si>
  <si>
    <t>b)      Machinery</t>
  </si>
  <si>
    <t xml:space="preserve">(i) </t>
  </si>
  <si>
    <t>Cost of water</t>
  </si>
  <si>
    <t>KL</t>
  </si>
  <si>
    <t>Unit = Each</t>
  </si>
  <si>
    <t>kg</t>
  </si>
  <si>
    <t>Water tanker6 KL capacity</t>
  </si>
  <si>
    <t>Sr No.</t>
  </si>
  <si>
    <t>Unit Wt</t>
  </si>
  <si>
    <t>Area</t>
  </si>
  <si>
    <t>Chainage</t>
  </si>
  <si>
    <t>Revision</t>
  </si>
  <si>
    <t>R 0</t>
  </si>
  <si>
    <t>R 1</t>
  </si>
  <si>
    <t>Source</t>
  </si>
  <si>
    <t>Bitumen</t>
  </si>
  <si>
    <t>RE Wall</t>
  </si>
  <si>
    <t>Total</t>
  </si>
  <si>
    <t xml:space="preserve">Description </t>
  </si>
  <si>
    <t>Depth</t>
  </si>
  <si>
    <t>A1</t>
  </si>
  <si>
    <t>A2</t>
  </si>
  <si>
    <t>MCW</t>
  </si>
  <si>
    <t>Earth work Quantity calculation as per P &amp; P from km  ( RHS ) ( Considering Earth Filling )</t>
  </si>
  <si>
    <t>Crust</t>
  </si>
  <si>
    <t>Slope</t>
  </si>
  <si>
    <t>Road Type</t>
  </si>
  <si>
    <t>TCS Type</t>
  </si>
  <si>
    <t>Emb top Width</t>
  </si>
  <si>
    <t>Emb. Top Level</t>
  </si>
  <si>
    <t>OGL</t>
  </si>
  <si>
    <t>Difference  / Height</t>
  </si>
  <si>
    <t>Height of Emb.</t>
  </si>
  <si>
    <t>Height of Exc.</t>
  </si>
  <si>
    <t>Side slope For Cal</t>
  </si>
  <si>
    <t>Side slope</t>
  </si>
  <si>
    <t>Filling Qty</t>
  </si>
  <si>
    <t>Excavation Qty</t>
  </si>
  <si>
    <t>Str Name</t>
  </si>
  <si>
    <t>At Median Edge</t>
  </si>
  <si>
    <t>At Shoulder Edge</t>
  </si>
  <si>
    <t>Avg. Emb Top Level</t>
  </si>
  <si>
    <t>At 20 mt from PCL</t>
  </si>
  <si>
    <t>Avg. OGL</t>
  </si>
  <si>
    <t>Top Width</t>
  </si>
  <si>
    <t>Bottom Width</t>
  </si>
  <si>
    <t>Average Width</t>
  </si>
  <si>
    <t>Area 
( Sqm )</t>
  </si>
  <si>
    <t>Avg. Area 
( Sqm )</t>
  </si>
  <si>
    <t>Qty 
( Cum )</t>
  </si>
  <si>
    <t>Median</t>
  </si>
  <si>
    <t>Embankment Width</t>
  </si>
  <si>
    <t>Side Slope</t>
  </si>
  <si>
    <t>Road  Type</t>
  </si>
  <si>
    <t>Construction Type</t>
  </si>
  <si>
    <t>From</t>
  </si>
  <si>
    <t>To</t>
  </si>
  <si>
    <t>One Side</t>
  </si>
  <si>
    <t>.</t>
  </si>
  <si>
    <t>TCS - 01</t>
  </si>
  <si>
    <t>4.5 Meter Median</t>
  </si>
  <si>
    <t>Eccentric Widening</t>
  </si>
  <si>
    <t>Service Road Detail</t>
  </si>
  <si>
    <t>FRL As Per CA</t>
  </si>
  <si>
    <t>FRL As Per COS</t>
  </si>
  <si>
    <t>Difference</t>
  </si>
  <si>
    <t>Original Proposal</t>
  </si>
  <si>
    <t>Revised Proposal</t>
  </si>
  <si>
    <t>C = A - B</t>
  </si>
  <si>
    <t>Earth work Quantity calculation as per P &amp; P from km  ( RHS ) ( Considering Cutting )</t>
  </si>
  <si>
    <t>Thk in MM</t>
  </si>
  <si>
    <t>BC</t>
  </si>
  <si>
    <t>SG</t>
  </si>
  <si>
    <t xml:space="preserve">Foundation Level  </t>
  </si>
  <si>
    <t xml:space="preserve">Cap Top Level </t>
  </si>
  <si>
    <t xml:space="preserve">RAFT Top Level </t>
  </si>
  <si>
    <t>Abt &amp; Pier Shaft Height</t>
  </si>
  <si>
    <t>Cap Bottom Level</t>
  </si>
  <si>
    <t>Cap Top Height</t>
  </si>
  <si>
    <t>Raft Bottom Height</t>
  </si>
  <si>
    <t>Raft Top Height</t>
  </si>
  <si>
    <t>Raft Total Height</t>
  </si>
  <si>
    <t>Cap Bottom Height</t>
  </si>
  <si>
    <t>Cap Total Height</t>
  </si>
  <si>
    <t>FRL - OGL Difference</t>
  </si>
  <si>
    <t>FRL - Cap Top Height</t>
  </si>
  <si>
    <t>Level Data Sheet For PUP @ 296 + 970( For New Construction )</t>
  </si>
  <si>
    <t>Materials</t>
  </si>
  <si>
    <t>Stone Aggregate</t>
  </si>
  <si>
    <t>Steel</t>
  </si>
  <si>
    <t>Mt</t>
  </si>
  <si>
    <t>Pune SAIL</t>
  </si>
  <si>
    <t>JK Cement, Solapur,</t>
  </si>
  <si>
    <t>Stone Crusher</t>
  </si>
  <si>
    <t>Rate in Rs.</t>
  </si>
  <si>
    <t>Amount
 ( Rs.)</t>
  </si>
  <si>
    <t>Abstract Sheet</t>
  </si>
  <si>
    <t xml:space="preserve">Total Amount in Rs.&gt;&gt;   </t>
  </si>
  <si>
    <t>S.No</t>
  </si>
  <si>
    <t>From Chainage</t>
  </si>
  <si>
    <t>To Chainage</t>
  </si>
  <si>
    <t>Side</t>
  </si>
  <si>
    <t>Length(m)</t>
  </si>
  <si>
    <t>LHS</t>
  </si>
  <si>
    <t>LHS SR</t>
  </si>
  <si>
    <t>RHS</t>
  </si>
  <si>
    <t>RHS SR</t>
  </si>
  <si>
    <t>Section-I</t>
  </si>
  <si>
    <t>Section-II</t>
  </si>
  <si>
    <t>Final Lead
(kms)</t>
  </si>
  <si>
    <t>Net Lead charges</t>
  </si>
  <si>
    <t>Total Length&gt;&gt;&gt;</t>
  </si>
  <si>
    <t>Total &gt;&gt;&gt;</t>
  </si>
  <si>
    <t>Rutting Locations</t>
  </si>
  <si>
    <t>Maintenance of Existing Carriagway-Locations</t>
  </si>
  <si>
    <t>Remark</t>
  </si>
  <si>
    <t>Lead Statement as per SSR 2022-23</t>
  </si>
  <si>
    <t>Milling Stretches</t>
  </si>
  <si>
    <t>Sr.No.</t>
  </si>
  <si>
    <t>Qty.</t>
  </si>
  <si>
    <t>R1</t>
  </si>
  <si>
    <t>R2</t>
  </si>
  <si>
    <t>L1</t>
  </si>
  <si>
    <t>Sl.No</t>
  </si>
  <si>
    <t>Length in Km</t>
  </si>
  <si>
    <t>Thickness(mm)</t>
  </si>
  <si>
    <t>BC(Cum)</t>
  </si>
  <si>
    <t>Total &gt;&gt;&gt;&gt;</t>
  </si>
  <si>
    <t>Tack Coat (Sqm )</t>
  </si>
  <si>
    <t>Total Qauntity for BC</t>
  </si>
  <si>
    <t>Total Qauntity for Tack Coat</t>
  </si>
  <si>
    <t>Length in (m)</t>
  </si>
  <si>
    <t>Width in(m)</t>
  </si>
  <si>
    <t>Heating and Unloading of Bulk Bitumen</t>
  </si>
  <si>
    <t>Measurment Sheet for Maintenance Work (LHS)</t>
  </si>
  <si>
    <t>Measurment Sheet for Maintenance Work (RHS)</t>
  </si>
  <si>
    <t xml:space="preserve">Maintenance of Roadworks </t>
  </si>
  <si>
    <t>Planting flowering plants and shrubs in central verge</t>
  </si>
  <si>
    <t>CHAPTER-11</t>
  </si>
  <si>
    <t>HORTICULTURE</t>
  </si>
  <si>
    <t>Reference  to  MORT&amp;H Specification</t>
  </si>
  <si>
    <t>Rate  
(Rs.)</t>
  </si>
  <si>
    <t>Amount  
(Rs.)</t>
  </si>
  <si>
    <t>Remarks/ Input ref.</t>
  </si>
  <si>
    <t>For Large Project</t>
  </si>
  <si>
    <t>For Medium Project</t>
  </si>
  <si>
    <t>For Small Project</t>
  </si>
  <si>
    <t>Large Project</t>
  </si>
  <si>
    <t xml:space="preserve"> Medium Project</t>
  </si>
  <si>
    <t>Small Project</t>
  </si>
  <si>
    <t xml:space="preserve">d)      Overhead charges </t>
  </si>
  <si>
    <t xml:space="preserve">e)      Contractor's profit </t>
  </si>
  <si>
    <t xml:space="preserve">(a)    </t>
  </si>
  <si>
    <t>Pesticide</t>
  </si>
  <si>
    <t>Manure sludge/Farm yard manure</t>
  </si>
  <si>
    <t xml:space="preserve">Planting and Maintaining of Flowering Plants and Shrubs </t>
  </si>
  <si>
    <t>Unit = Running metres 200 plants and 800 shrubs in two rows in one km length of road where width of verge is 3m and above.</t>
  </si>
  <si>
    <t>Taking output = 1000 metres</t>
  </si>
  <si>
    <t>Plants</t>
  </si>
  <si>
    <t>Shrubs</t>
  </si>
  <si>
    <t>Rate per Km = (a+b+c+d+e)</t>
  </si>
  <si>
    <t xml:space="preserve">(b)    </t>
  </si>
  <si>
    <t>Maintenance of flowering plants and shrubs in central verge for one year</t>
  </si>
  <si>
    <t>Unit = km</t>
  </si>
  <si>
    <t>Taking output = one km</t>
  </si>
  <si>
    <t>Manure Sludge / farm yard manure at site</t>
  </si>
  <si>
    <t xml:space="preserve">Replacement of casualties @ 10 per cent  </t>
  </si>
  <si>
    <t>Pesticides</t>
  </si>
  <si>
    <t>Rate per Km for one year = (a+b+c+d+e)</t>
  </si>
  <si>
    <t xml:space="preserve">Planting of Trees and their Maintenance for one Year </t>
  </si>
  <si>
    <t>Planting of trees by the road side (Avenue trees) in 0.60 m dia holes, 1 m deep dug in the ground, mixing the soil with decayed farm yard/sludge manure, planting the saplings, backfilling the trench, watering, fixing the tree guard and maintaining the plants for one year</t>
  </si>
  <si>
    <t>Taking output = 10 trees</t>
  </si>
  <si>
    <t>Mazdoor for planting</t>
  </si>
  <si>
    <t>Mazdoor for maintenance for one year</t>
  </si>
  <si>
    <t xml:space="preserve">Sapling 2 m high 25 mm dia </t>
  </si>
  <si>
    <t>Farm yard manure</t>
  </si>
  <si>
    <t>Cost for 10 trees = a+b+c+d+e</t>
  </si>
  <si>
    <t xml:space="preserve">Rate per trees = (a+b+c+d+e)/10 </t>
  </si>
  <si>
    <t>Sr. No</t>
  </si>
  <si>
    <t>Junction</t>
  </si>
  <si>
    <t>Structure</t>
  </si>
  <si>
    <t>Major</t>
  </si>
  <si>
    <t>Minor</t>
  </si>
  <si>
    <t>Major Bridge</t>
  </si>
  <si>
    <t>Minor Bridge</t>
  </si>
  <si>
    <t>ROB</t>
  </si>
  <si>
    <t>Flyover</t>
  </si>
  <si>
    <t>PUP</t>
  </si>
  <si>
    <t>VUP</t>
  </si>
  <si>
    <t>109+800</t>
  </si>
  <si>
    <t>94+740</t>
  </si>
  <si>
    <t>173+520</t>
  </si>
  <si>
    <t>113+325</t>
  </si>
  <si>
    <t>94+600</t>
  </si>
  <si>
    <t>169+640</t>
  </si>
  <si>
    <t>141+100</t>
  </si>
  <si>
    <t>101+190</t>
  </si>
  <si>
    <t>132+750</t>
  </si>
  <si>
    <t>99+855</t>
  </si>
  <si>
    <t>149+300</t>
  </si>
  <si>
    <t>103+925</t>
  </si>
  <si>
    <t>139+657</t>
  </si>
  <si>
    <t>105+155</t>
  </si>
  <si>
    <t>160+340</t>
  </si>
  <si>
    <t>106+750</t>
  </si>
  <si>
    <t>113+123</t>
  </si>
  <si>
    <t>111+940</t>
  </si>
  <si>
    <t>113+450</t>
  </si>
  <si>
    <t>123+307</t>
  </si>
  <si>
    <t>115+810</t>
  </si>
  <si>
    <t>124+295</t>
  </si>
  <si>
    <t>128+850</t>
  </si>
  <si>
    <t>128+642</t>
  </si>
  <si>
    <t>130+145</t>
  </si>
  <si>
    <t>129+256</t>
  </si>
  <si>
    <t>133+400</t>
  </si>
  <si>
    <t>129+873</t>
  </si>
  <si>
    <t>137+860</t>
  </si>
  <si>
    <t>134+135</t>
  </si>
  <si>
    <t>147+250</t>
  </si>
  <si>
    <t>137+648</t>
  </si>
  <si>
    <t>148+580</t>
  </si>
  <si>
    <t>141+006</t>
  </si>
  <si>
    <t>150+050</t>
  </si>
  <si>
    <t>141+975</t>
  </si>
  <si>
    <t>153+380</t>
  </si>
  <si>
    <t>142+679</t>
  </si>
  <si>
    <t>157+700</t>
  </si>
  <si>
    <t>145+303</t>
  </si>
  <si>
    <t>159+015</t>
  </si>
  <si>
    <t>151+237</t>
  </si>
  <si>
    <t>169+390</t>
  </si>
  <si>
    <t>152+296</t>
  </si>
  <si>
    <t>154+684</t>
  </si>
  <si>
    <t>157+155</t>
  </si>
  <si>
    <t>158+700</t>
  </si>
  <si>
    <t>162+088</t>
  </si>
  <si>
    <t>162+720</t>
  </si>
  <si>
    <t>165+155</t>
  </si>
  <si>
    <t>166+136</t>
  </si>
  <si>
    <t>169+145</t>
  </si>
  <si>
    <t>172+882</t>
  </si>
  <si>
    <t>174+690</t>
  </si>
  <si>
    <t>Structure Details</t>
  </si>
  <si>
    <t>Measurments Sheet</t>
  </si>
  <si>
    <t xml:space="preserve">Cement </t>
  </si>
  <si>
    <t xml:space="preserve">Sand </t>
  </si>
  <si>
    <t xml:space="preserve">River </t>
  </si>
  <si>
    <t xml:space="preserve">K&amp;J </t>
  </si>
  <si>
    <t>Artefact</t>
  </si>
  <si>
    <t xml:space="preserve">InVIT </t>
  </si>
  <si>
    <t>--</t>
  </si>
  <si>
    <t>InviT</t>
  </si>
  <si>
    <t xml:space="preserve">Unit </t>
  </si>
  <si>
    <t>Milling</t>
  </si>
  <si>
    <t>BC (Cum)</t>
  </si>
  <si>
    <r>
      <rPr>
        <b/>
        <sz val="11"/>
        <rFont val="Calibri"/>
        <family val="2"/>
      </rPr>
      <t>Milling</t>
    </r>
    <r>
      <rPr>
        <sz val="11"/>
        <rFont val="Calibri"/>
        <family val="2"/>
      </rPr>
      <t xml:space="preserve"> the existing granular road surface to a depth of 50mm and disposal of scarified material within all lifts and leads upto 1000 metres.</t>
    </r>
  </si>
  <si>
    <t xml:space="preserve">Lane </t>
  </si>
  <si>
    <t>Milling (Sqm)</t>
  </si>
  <si>
    <t>Total Qauntity for Milling</t>
  </si>
  <si>
    <t>Lane</t>
  </si>
  <si>
    <t>L1 &amp; L2</t>
  </si>
  <si>
    <t>L2</t>
  </si>
  <si>
    <t>L3</t>
  </si>
  <si>
    <t>L1 &amp; L1</t>
  </si>
  <si>
    <t>L1&amp;L2</t>
  </si>
  <si>
    <t>L1,L2&amp;L3</t>
  </si>
  <si>
    <t>Seoni</t>
  </si>
  <si>
    <t>Lane Length (Km)</t>
  </si>
  <si>
    <t>Lane Length (km)</t>
  </si>
  <si>
    <t xml:space="preserve">Remarks </t>
  </si>
  <si>
    <r>
      <t>Providing and applying</t>
    </r>
    <r>
      <rPr>
        <sz val="9"/>
        <rFont val="Calibri"/>
        <family val="2"/>
      </rPr>
      <t xml:space="preserve"> </t>
    </r>
    <r>
      <rPr>
        <b/>
        <sz val="9"/>
        <rFont val="Verdana"/>
        <family val="2"/>
      </rPr>
      <t>tack coat</t>
    </r>
    <r>
      <rPr>
        <sz val="9"/>
        <rFont val="Verdana"/>
        <family val="2"/>
      </rPr>
      <t xml:space="preserve"> with cationic bitumen emulsion using emulsion pressure distributor on the prepared bituminous/granular surface cleaned with mechanical broom and as per relevant clauses of section-503 of specifications.</t>
    </r>
  </si>
  <si>
    <r>
      <rPr>
        <b/>
        <sz val="10"/>
        <rFont val="Calibri"/>
        <family val="2"/>
      </rPr>
      <t>BITUMINOUS CONCRETE :</t>
    </r>
    <r>
      <rPr>
        <sz val="10"/>
        <rFont val="Calibri"/>
        <family val="2"/>
      </rPr>
      <t>-Providing and laying bituminous concrete using crushed aggregates of grading 1, premixed with bituminous binder @ 5.25 percent by weight of total mix and filler , transported to site with VTS , laid over a previously prepared surface,finished to the required grade, level, alignment, and rolling to achieve the desired compaction for 50mm compacted thickness with specified grade of Bitumen ,Excluding prime/tack coat with Bitumen ( VG40)</t>
    </r>
  </si>
  <si>
    <t xml:space="preserve">SOR Reference </t>
  </si>
  <si>
    <t>As per SOR lead</t>
  </si>
  <si>
    <t xml:space="preserve">SOR pg. no. Table s. no 1.1.4 (11) </t>
  </si>
  <si>
    <t xml:space="preserve">SOR pg. no. Table s. no 1.1.9 (11) </t>
  </si>
  <si>
    <t xml:space="preserve">Mathura Refinery </t>
  </si>
  <si>
    <t>Bituminous Concrete Providing and laying bituminous concrete using crushed aggregates of specified grading, premixed with bituminous binder @ 5.4 to 5.6 % by weight of total mix of mix and filler, transporting the hot mix to work site, laying with an Electronic Sensor paver finisher with sensor control to the required grade, level and alignment, rolling with smooth wheeled, vibratory tandem and pneumatic tyre rollers to achieve the desired compaction as per clause 507 of specification.</t>
  </si>
  <si>
    <t xml:space="preserve">S. No. </t>
  </si>
  <si>
    <t xml:space="preserve">Description Of Items </t>
  </si>
  <si>
    <t>for Grading-I (50-65 mm thickness) Bitumen Content minimum 5.2% with 30/40 bitumen (VG-40)</t>
  </si>
  <si>
    <t xml:space="preserve">Rate </t>
  </si>
  <si>
    <t xml:space="preserve">Quantity </t>
  </si>
  <si>
    <t xml:space="preserve">Reference </t>
  </si>
  <si>
    <t xml:space="preserve">Cum </t>
  </si>
  <si>
    <t xml:space="preserve">Sqm </t>
  </si>
  <si>
    <t xml:space="preserve">Mastic Sheet </t>
  </si>
  <si>
    <t>BHS</t>
  </si>
  <si>
    <t>Mastic Sheet (Sqm)</t>
  </si>
  <si>
    <r>
      <rPr>
        <b/>
        <sz val="10"/>
        <rFont val="Calibri"/>
        <family val="2"/>
      </rPr>
      <t>Mastic Sheet</t>
    </r>
    <r>
      <rPr>
        <sz val="10"/>
        <rFont val="Calibri"/>
        <family val="2"/>
      </rPr>
      <t xml:space="preserve"> Providing and Laying of Mastic Sheet of 3 mm thickness </t>
    </r>
  </si>
  <si>
    <r>
      <rPr>
        <b/>
        <sz val="10"/>
        <rFont val="Poppins"/>
      </rPr>
      <t>Milling</t>
    </r>
    <r>
      <rPr>
        <sz val="10"/>
        <rFont val="Poppins"/>
      </rPr>
      <t xml:space="preserve"> of existing bituminous pavement to a depth of 50mm and disposal of scarified material within all lifts and leads upto 1000 metres.</t>
    </r>
  </si>
  <si>
    <r>
      <t xml:space="preserve">Providing and applying </t>
    </r>
    <r>
      <rPr>
        <b/>
        <sz val="10"/>
        <rFont val="Poppins"/>
      </rPr>
      <t>tack coat</t>
    </r>
    <r>
      <rPr>
        <sz val="10"/>
        <rFont val="Poppins"/>
      </rPr>
      <t xml:space="preserve"> with cationic bitumen emulsion (RS-1) using emulsion pressure distributor at the rate of 0.25 to 0.30 kg per sqmt on the prepared bituminous/milled surface and cleaned with mechanical broomer and as per relevant clauses of section-503 of MORTH (Fifth Revision) Technical specifications @ 0.25 kg per sqmt (normal bituminous surfaces) and @ 0.30 kg per sqmt (milled surfaces).
Source of Emulsion: Hincol &amp; IOCL only.</t>
    </r>
  </si>
  <si>
    <r>
      <rPr>
        <b/>
        <sz val="10"/>
        <rFont val="Poppins"/>
      </rPr>
      <t>Bituminous Concrete</t>
    </r>
    <r>
      <rPr>
        <sz val="10"/>
        <rFont val="Poppins"/>
      </rPr>
      <t xml:space="preserve"> Providing and laying bituminous concrete using crushed aggregates of specified grading, premixed with bituminous binder @ 5.4 to 5.6 % by weight of total mix of mix and filler, transporting the hot mix to work site, laying with an Electronic Sensor paver finisher with sensor control to the required grade, level and alignment, rolling with smooth wheeled, vibratory tandem and pneumatic tyre rollers to achieve the desired compaction as per clause 507 of specification.
Source of Bitumen : IOCL/HPCL/BPCL                                                                                                                                           </t>
    </r>
  </si>
  <si>
    <r>
      <t xml:space="preserve">Providing and laying </t>
    </r>
    <r>
      <rPr>
        <b/>
        <sz val="10"/>
        <rFont val="Poppins"/>
      </rPr>
      <t>Mastic Sheet</t>
    </r>
    <r>
      <rPr>
        <sz val="10"/>
        <rFont val="Poppins"/>
      </rPr>
      <t xml:space="preserve"> of 3 mm thickness over the deck surface of the structure, including cleaning of deck surface, making the substrate free from dust, dirt, laitance and loose particles, heating, placing and aligning the mastic sheet to the specified location, pressing/rolling to ensure proper bonding, cutting and joint sealing, complete as per specifications and as directed by the Engineer-in-Charge.</t>
    </r>
  </si>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</sst>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_);_(* \(#,##0\);_(* &quot;-&quot;??_);_(@_)"/>
    <numFmt numFmtId="166" formatCode="0.000"/>
    <numFmt numFmtId="167" formatCode="0.0"/>
    <numFmt numFmtId="168" formatCode="0.000_);\(0.000\)"/>
    <numFmt numFmtId="169" formatCode="0_);\(0\)"/>
    <numFmt numFmtId="170" formatCode="0.00_);\(0.00\)"/>
    <numFmt numFmtId="171" formatCode="_(* #,##0.000_);_(* \(#,##0.000\);_(* &quot;-&quot;??_);_(@_)"/>
    <numFmt numFmtId="172" formatCode="&quot;Rs.&quot;\ #,##0;&quot;Rs.&quot;\ \-#,##0"/>
  </numFmts>
  <fonts count="71">
    <font>
      <sz val="11"/>
      <name val="Verdana"/>
    </font>
    <font>
      <sz val="11"/>
      <color theme="1"/>
      <name val="Calibri"/>
      <family val="2"/>
      <scheme val="minor"/>
    </font>
    <font>
      <sz val="11"/>
      <color rgb="FF000000"/>
      <name val="Calibri"/>
      <family val="2"/>
    </font>
    <font>
      <sz val="11"/>
      <color rgb="FF000000"/>
      <name val="Calibri"/>
      <family val="2"/>
    </font>
    <font>
      <b/>
      <sz val="11"/>
      <color rgb="FF000000"/>
      <name val="Calibri"/>
      <family val="2"/>
    </font>
    <font>
      <sz val="11"/>
      <name val="Calibri"/>
      <family val="2"/>
    </font>
    <font>
      <b/>
      <sz val="11"/>
      <name val="Calibri"/>
      <family val="2"/>
    </font>
    <font>
      <sz val="11"/>
      <color rgb="FF000000"/>
      <name val="Calibri"/>
      <family val="2"/>
    </font>
    <font>
      <sz val="10"/>
      <name val="Calibri"/>
      <family val="2"/>
    </font>
    <font>
      <b/>
      <sz val="10"/>
      <name val="Calibri"/>
      <family val="2"/>
    </font>
    <font>
      <b/>
      <sz val="11"/>
      <color rgb="FF000000"/>
      <name val="Verdana"/>
      <family val="2"/>
    </font>
    <font>
      <sz val="11"/>
      <color rgb="FF000000"/>
      <name val="Verdana"/>
      <family val="2"/>
    </font>
    <font>
      <sz val="12"/>
      <name val="Arial Narrow"/>
      <family val="2"/>
    </font>
    <font>
      <sz val="12"/>
      <color indexed="12"/>
      <name val="Arial Narrow"/>
      <family val="2"/>
    </font>
    <font>
      <sz val="12"/>
      <name val="Arial"/>
      <family val="2"/>
    </font>
    <font>
      <b/>
      <sz val="12"/>
      <name val="Arial Narrow"/>
      <family val="2"/>
    </font>
    <font>
      <sz val="10"/>
      <name val="Arial Narrow"/>
      <family val="2"/>
    </font>
    <font>
      <b/>
      <i/>
      <sz val="12"/>
      <color indexed="10"/>
      <name val="Arial Narrow"/>
      <family val="2"/>
    </font>
    <font>
      <b/>
      <i/>
      <sz val="12"/>
      <color indexed="17"/>
      <name val="Arial Narrow"/>
      <family val="2"/>
    </font>
    <font>
      <b/>
      <i/>
      <u/>
      <sz val="12"/>
      <color indexed="10"/>
      <name val="Arial Narrow"/>
      <family val="2"/>
    </font>
    <font>
      <b/>
      <sz val="12"/>
      <color rgb="FF000000"/>
      <name val="Times New Roman"/>
      <family val="1"/>
    </font>
    <font>
      <sz val="10"/>
      <color rgb="FF000000"/>
      <name val="Arial"/>
      <family val="2"/>
    </font>
    <font>
      <sz val="11"/>
      <name val="Arial"/>
      <family val="2"/>
    </font>
    <font>
      <b/>
      <sz val="14"/>
      <name val="Arial"/>
      <family val="2"/>
    </font>
    <font>
      <b/>
      <sz val="11"/>
      <name val="Arial"/>
      <family val="2"/>
    </font>
    <font>
      <sz val="11"/>
      <color rgb="FF000000"/>
      <name val="Calibri"/>
      <family val="2"/>
    </font>
    <font>
      <sz val="12"/>
      <color rgb="FF000000"/>
      <name val="Calibri"/>
      <family val="2"/>
    </font>
    <font>
      <b/>
      <sz val="16"/>
      <color rgb="FF000000"/>
      <name val="Dutch801 Rm BT"/>
    </font>
    <font>
      <sz val="11"/>
      <color rgb="FF000000"/>
      <name val="Calibri"/>
      <family val="2"/>
    </font>
    <font>
      <b/>
      <sz val="12"/>
      <color rgb="FF000000"/>
      <name val="Calibri"/>
      <family val="2"/>
    </font>
    <font>
      <b/>
      <sz val="11"/>
      <color rgb="FF000000"/>
      <name val="Calibri"/>
      <family val="2"/>
    </font>
    <font>
      <b/>
      <sz val="20"/>
      <color rgb="FF000000"/>
      <name val="Calibri"/>
      <family val="2"/>
    </font>
    <font>
      <sz val="10"/>
      <name val="Arial"/>
      <family val="2"/>
    </font>
    <font>
      <sz val="11"/>
      <color rgb="FF000000"/>
      <name val="Calibri"/>
      <family val="2"/>
    </font>
    <font>
      <sz val="12"/>
      <name val="Calibri"/>
      <family val="2"/>
    </font>
    <font>
      <sz val="11"/>
      <name val="Verdana"/>
      <family val="2"/>
    </font>
    <font>
      <sz val="11"/>
      <color rgb="FF000000"/>
      <name val="Calibri"/>
      <family val="2"/>
    </font>
    <font>
      <sz val="12"/>
      <color rgb="FF000000"/>
      <name val="Calibri"/>
      <family val="2"/>
    </font>
    <font>
      <b/>
      <sz val="12"/>
      <color rgb="FF000000"/>
      <name val="Calibri"/>
      <family val="2"/>
    </font>
    <font>
      <sz val="11"/>
      <color rgb="FF000000"/>
      <name val="Calibri"/>
      <family val="2"/>
    </font>
    <font>
      <sz val="11"/>
      <color rgb="FF000000"/>
      <name val="Calibri"/>
      <family val="2"/>
    </font>
    <font>
      <sz val="11"/>
      <color rgb="FF000000"/>
      <name val="Verdana"/>
      <family val="2"/>
    </font>
    <font>
      <u/>
      <sz val="11"/>
      <color rgb="FF0000FF"/>
      <name val="Verdana"/>
      <family val="2"/>
    </font>
    <font>
      <sz val="11"/>
      <color rgb="FF000000"/>
      <name val="Calibri"/>
      <family val="2"/>
    </font>
    <font>
      <sz val="10"/>
      <name val="Comic Sans MS"/>
      <family val="4"/>
    </font>
    <font>
      <sz val="11"/>
      <color rgb="FF000000"/>
      <name val="Calibri"/>
      <family val="2"/>
    </font>
    <font>
      <sz val="11"/>
      <color rgb="FF000000"/>
      <name val="Calibri"/>
      <family val="2"/>
    </font>
    <font>
      <sz val="11"/>
      <color rgb="FF000000"/>
      <name val="Calibri"/>
      <family val="2"/>
    </font>
    <font>
      <sz val="12"/>
      <name val="宋体"/>
      <charset val="134"/>
    </font>
    <font>
      <sz val="11"/>
      <color theme="1"/>
      <name val="Times New Roman"/>
      <family val="1"/>
    </font>
    <font>
      <b/>
      <sz val="11"/>
      <name val="Verdana"/>
      <family val="2"/>
    </font>
    <font>
      <sz val="8"/>
      <name val="Verdana"/>
      <family val="2"/>
    </font>
    <font>
      <b/>
      <sz val="12"/>
      <name val="Calibri"/>
      <family val="2"/>
    </font>
    <font>
      <sz val="10"/>
      <name val="Verdana"/>
      <family val="2"/>
    </font>
    <font>
      <sz val="9"/>
      <name val="Verdana"/>
      <family val="2"/>
    </font>
    <font>
      <sz val="9"/>
      <name val="Calibri"/>
      <family val="2"/>
    </font>
    <font>
      <b/>
      <sz val="9"/>
      <name val="Verdana"/>
      <family val="2"/>
    </font>
    <font>
      <sz val="10"/>
      <name val="Poopin"/>
    </font>
    <font>
      <b/>
      <sz val="10"/>
      <name val="Poopin"/>
    </font>
    <font>
      <sz val="11"/>
      <color theme="1"/>
      <name val="Calibri"/>
      <family val="2"/>
      <charset val="128"/>
      <scheme val="minor"/>
    </font>
    <font>
      <b/>
      <sz val="9"/>
      <color rgb="FF000000"/>
      <name val="Verdana"/>
      <family val="2"/>
    </font>
    <font>
      <b/>
      <sz val="12"/>
      <name val="Poppins"/>
    </font>
    <font>
      <sz val="11"/>
      <name val="Poppins"/>
    </font>
    <font>
      <b/>
      <sz val="11"/>
      <name val="Poppins"/>
    </font>
    <font>
      <sz val="11"/>
      <color rgb="FF000000"/>
      <name val="Poppins"/>
    </font>
    <font>
      <b/>
      <sz val="10"/>
      <name val="Poppins"/>
    </font>
    <font>
      <sz val="10"/>
      <name val="Poppins"/>
    </font>
    <font>
      <sz val="12"/>
      <name val="Poppins"/>
    </font>
    <font>
      <b/>
      <sz val="11"/>
      <color theme="1"/>
      <name val="Poppins"/>
    </font>
    <font>
      <sz val="11"/>
      <color theme="1"/>
      <name val="Poppins"/>
    </font>
    <font>
      <sz val="11"/>
      <color rgb="FF000000"/>
      <name val="Arial"/>
      <family val="2"/>
    </font>
  </fonts>
  <fills count="12">
    <fill>
      <patternFill patternType="none"/>
    </fill>
    <fill>
      <patternFill patternType="gray125"/>
    </fill>
    <fill>
      <patternFill patternType="solid">
        <fgColor rgb="FFF2DCDB"/>
        <bgColor indexed="64"/>
      </patternFill>
    </fill>
    <fill>
      <patternFill patternType="solid">
        <fgColor rgb="FFDCE5F1"/>
        <bgColor indexed="64"/>
      </patternFill>
    </fill>
    <fill>
      <patternFill patternType="solid">
        <fgColor rgb="FFEAF1DD"/>
        <bgColor indexed="64"/>
      </patternFill>
    </fill>
    <fill>
      <patternFill patternType="solid">
        <fgColor rgb="FFFFFFFF"/>
        <bgColor indexed="64"/>
      </patternFill>
    </fill>
    <fill>
      <patternFill patternType="solid">
        <fgColor rgb="FF96B3D7"/>
        <bgColor indexed="64"/>
      </patternFill>
    </fill>
    <fill>
      <patternFill patternType="solid">
        <fgColor rgb="FFFFFF66"/>
        <bgColor indexed="64"/>
      </patternFill>
    </fill>
    <fill>
      <patternFill patternType="solid">
        <fgColor rgb="FFFFFF00"/>
        <bgColor indexed="64"/>
      </patternFill>
    </fill>
    <fill>
      <patternFill patternType="solid">
        <fgColor rgb="FFFDE9D9"/>
        <bgColor indexed="64"/>
      </patternFill>
    </fill>
    <fill>
      <patternFill patternType="solid">
        <fgColor theme="0" tint="-0.14999847407452621"/>
        <bgColor indexed="64"/>
      </patternFill>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1">
    <xf numFmtId="0" fontId="0" fillId="0" borderId="0">
      <alignment vertical="center"/>
    </xf>
    <xf numFmtId="0" fontId="2" fillId="0" borderId="0">
      <protection locked="0"/>
    </xf>
    <xf numFmtId="0" fontId="39" fillId="0" borderId="0">
      <protection locked="0"/>
    </xf>
    <xf numFmtId="0" fontId="40" fillId="0" borderId="0">
      <protection locked="0"/>
    </xf>
    <xf numFmtId="164" fontId="41" fillId="0" borderId="0">
      <alignment vertical="top"/>
      <protection locked="0"/>
    </xf>
    <xf numFmtId="0" fontId="42" fillId="0" borderId="0">
      <alignment vertical="top"/>
      <protection locked="0"/>
    </xf>
    <xf numFmtId="0" fontId="43" fillId="0" borderId="0">
      <protection locked="0"/>
    </xf>
    <xf numFmtId="0" fontId="32" fillId="0" borderId="0">
      <protection locked="0"/>
    </xf>
    <xf numFmtId="0" fontId="44" fillId="0" borderId="0">
      <protection locked="0"/>
    </xf>
    <xf numFmtId="0" fontId="32" fillId="0" borderId="0">
      <protection locked="0"/>
    </xf>
    <xf numFmtId="0" fontId="45" fillId="0" borderId="0">
      <protection locked="0"/>
    </xf>
    <xf numFmtId="172" fontId="46" fillId="0" borderId="0">
      <alignment vertical="top"/>
      <protection locked="0"/>
    </xf>
    <xf numFmtId="0" fontId="32" fillId="0" borderId="0">
      <protection locked="0"/>
    </xf>
    <xf numFmtId="0" fontId="25" fillId="0" borderId="0">
      <protection locked="0"/>
    </xf>
    <xf numFmtId="0" fontId="43" fillId="0" borderId="0">
      <protection locked="0"/>
    </xf>
    <xf numFmtId="0" fontId="26" fillId="0" borderId="0">
      <protection locked="0"/>
    </xf>
    <xf numFmtId="9" fontId="28" fillId="0" borderId="0">
      <alignment vertical="top"/>
      <protection locked="0"/>
    </xf>
    <xf numFmtId="0" fontId="28" fillId="0" borderId="0">
      <protection locked="0"/>
    </xf>
    <xf numFmtId="164" fontId="28" fillId="0" borderId="0">
      <alignment vertical="top"/>
      <protection locked="0"/>
    </xf>
    <xf numFmtId="0" fontId="47" fillId="0" borderId="0">
      <protection locked="0"/>
    </xf>
    <xf numFmtId="0" fontId="33" fillId="0" borderId="0">
      <protection locked="0"/>
    </xf>
    <xf numFmtId="0" fontId="32" fillId="0" borderId="0">
      <protection locked="0"/>
    </xf>
    <xf numFmtId="0" fontId="32" fillId="0" borderId="0">
      <protection locked="0"/>
    </xf>
    <xf numFmtId="164" fontId="32" fillId="0" borderId="0">
      <alignment vertical="top"/>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48" fillId="0" borderId="0">
      <protection locked="0"/>
    </xf>
    <xf numFmtId="0" fontId="32" fillId="0" borderId="0">
      <protection locked="0"/>
    </xf>
    <xf numFmtId="0" fontId="35" fillId="0" borderId="0">
      <alignment vertical="center"/>
    </xf>
    <xf numFmtId="0" fontId="1" fillId="0" borderId="0"/>
    <xf numFmtId="0" fontId="59" fillId="0" borderId="0">
      <alignment vertical="center"/>
    </xf>
    <xf numFmtId="0" fontId="32" fillId="0" borderId="0"/>
    <xf numFmtId="0" fontId="32" fillId="0" borderId="0"/>
    <xf numFmtId="0" fontId="1" fillId="0" borderId="0"/>
    <xf numFmtId="164" fontId="32" fillId="0" borderId="0" applyFont="0" applyFill="0" applyBorder="0" applyAlignment="0" applyProtection="0"/>
    <xf numFmtId="9" fontId="32" fillId="0" borderId="0" applyFont="0" applyFill="0" applyBorder="0" applyAlignment="0" applyProtection="0"/>
  </cellStyleXfs>
  <cellXfs count="364">
    <xf numFmtId="0" fontId="0" fillId="0" borderId="0" xfId="0">
      <alignment vertical="center"/>
    </xf>
    <xf numFmtId="0" fontId="5" fillId="0" borderId="0" xfId="7" applyFont="1" applyProtection="1"/>
    <xf numFmtId="0" fontId="5" fillId="0" borderId="0" xfId="4" applyNumberFormat="1" applyFont="1" applyAlignment="1" applyProtection="1">
      <alignment horizontal="center" vertical="center"/>
    </xf>
    <xf numFmtId="0" fontId="5" fillId="0" borderId="0" xfId="7" applyFont="1" applyAlignment="1" applyProtection="1">
      <alignment horizontal="center" vertical="center"/>
    </xf>
    <xf numFmtId="0" fontId="7" fillId="0" borderId="0" xfId="0" applyFont="1" applyAlignment="1"/>
    <xf numFmtId="0" fontId="6" fillId="2" borderId="1" xfId="4" applyNumberFormat="1" applyFont="1" applyFill="1" applyBorder="1" applyAlignment="1" applyProtection="1">
      <alignment horizontal="center" vertical="center" wrapText="1"/>
    </xf>
    <xf numFmtId="0" fontId="6" fillId="2" borderId="1" xfId="7" applyFont="1" applyFill="1" applyBorder="1" applyAlignment="1" applyProtection="1">
      <alignment horizontal="center" vertical="center" wrapText="1"/>
    </xf>
    <xf numFmtId="1" fontId="6" fillId="4" borderId="1" xfId="9" applyNumberFormat="1" applyFont="1" applyFill="1" applyBorder="1" applyAlignment="1" applyProtection="1">
      <alignment horizontal="center" vertical="center" wrapText="1"/>
    </xf>
    <xf numFmtId="166" fontId="6" fillId="4" borderId="1" xfId="9" applyNumberFormat="1" applyFont="1" applyFill="1" applyBorder="1" applyAlignment="1" applyProtection="1">
      <alignment horizontal="left" vertical="center" wrapText="1"/>
    </xf>
    <xf numFmtId="1" fontId="5" fillId="5" borderId="1" xfId="10" applyNumberFormat="1" applyFont="1" applyFill="1" applyBorder="1" applyAlignment="1" applyProtection="1">
      <alignment horizontal="center" vertical="center" wrapText="1"/>
    </xf>
    <xf numFmtId="166" fontId="5" fillId="5" borderId="1" xfId="10" applyNumberFormat="1" applyFont="1" applyFill="1" applyBorder="1" applyAlignment="1" applyProtection="1">
      <alignment vertical="center" wrapText="1"/>
    </xf>
    <xf numFmtId="166" fontId="5" fillId="5" borderId="1" xfId="10" applyNumberFormat="1" applyFont="1" applyFill="1" applyBorder="1" applyAlignment="1" applyProtection="1">
      <alignment horizontal="center" vertical="center"/>
    </xf>
    <xf numFmtId="2" fontId="5" fillId="0" borderId="1" xfId="7" applyNumberFormat="1" applyFont="1" applyBorder="1" applyAlignment="1" applyProtection="1">
      <alignment horizontal="center" vertical="center"/>
    </xf>
    <xf numFmtId="166" fontId="5" fillId="0" borderId="1" xfId="10" applyNumberFormat="1" applyFont="1" applyBorder="1" applyAlignment="1" applyProtection="1">
      <alignment horizontal="center" vertical="center"/>
    </xf>
    <xf numFmtId="165" fontId="6" fillId="2" borderId="1" xfId="11" applyNumberFormat="1" applyFont="1" applyFill="1" applyBorder="1" applyAlignment="1" applyProtection="1">
      <alignment vertical="center" wrapText="1"/>
    </xf>
    <xf numFmtId="0" fontId="8" fillId="0" borderId="0" xfId="12" applyFont="1" applyProtection="1"/>
    <xf numFmtId="0" fontId="9" fillId="2" borderId="1" xfId="12" applyFont="1" applyFill="1" applyBorder="1" applyAlignment="1" applyProtection="1">
      <alignment horizontal="center" vertical="center"/>
    </xf>
    <xf numFmtId="2" fontId="8" fillId="0" borderId="7" xfId="12" applyNumberFormat="1" applyFont="1" applyBorder="1" applyAlignment="1" applyProtection="1">
      <alignment horizontal="center" vertical="center"/>
    </xf>
    <xf numFmtId="1" fontId="5" fillId="0" borderId="7" xfId="12" applyNumberFormat="1" applyFont="1" applyBorder="1" applyAlignment="1" applyProtection="1">
      <alignment horizontal="center"/>
    </xf>
    <xf numFmtId="1" fontId="5" fillId="0" borderId="8" xfId="12" applyNumberFormat="1" applyFont="1" applyBorder="1" applyAlignment="1" applyProtection="1">
      <alignment horizontal="center"/>
    </xf>
    <xf numFmtId="0" fontId="6" fillId="0" borderId="0" xfId="12" applyFont="1" applyAlignment="1" applyProtection="1">
      <alignment vertical="center"/>
    </xf>
    <xf numFmtId="0" fontId="5" fillId="0" borderId="0" xfId="12" applyFont="1" applyAlignment="1" applyProtection="1">
      <alignment vertical="center"/>
    </xf>
    <xf numFmtId="2" fontId="6" fillId="0" borderId="0" xfId="12" applyNumberFormat="1" applyFont="1" applyAlignment="1" applyProtection="1">
      <alignment horizontal="right" vertical="center"/>
    </xf>
    <xf numFmtId="0" fontId="5" fillId="0" borderId="0" xfId="12" applyFont="1" applyProtection="1"/>
    <xf numFmtId="0" fontId="5" fillId="0" borderId="1" xfId="12" applyFont="1" applyBorder="1" applyProtection="1"/>
    <xf numFmtId="1" fontId="6" fillId="0" borderId="1" xfId="12" applyNumberFormat="1" applyFont="1" applyBorder="1" applyAlignment="1" applyProtection="1">
      <alignment horizontal="center" vertical="center"/>
    </xf>
    <xf numFmtId="0" fontId="11" fillId="0" borderId="0" xfId="0" applyFont="1" applyAlignment="1">
      <alignment horizontal="center" vertical="center"/>
    </xf>
    <xf numFmtId="0" fontId="3" fillId="0" borderId="0" xfId="13" applyFont="1" applyAlignment="1" applyProtection="1">
      <alignment horizontal="center" vertical="center"/>
    </xf>
    <xf numFmtId="0" fontId="4" fillId="4" borderId="1" xfId="13" applyFont="1" applyFill="1" applyBorder="1" applyAlignment="1" applyProtection="1">
      <alignment horizontal="center" vertical="center" wrapText="1"/>
    </xf>
    <xf numFmtId="0" fontId="3" fillId="0" borderId="1" xfId="13" applyFont="1" applyBorder="1" applyAlignment="1" applyProtection="1">
      <alignment horizontal="center" vertical="center"/>
    </xf>
    <xf numFmtId="0" fontId="3" fillId="0" borderId="0" xfId="13" applyFont="1" applyAlignment="1" applyProtection="1">
      <alignment horizontal="center"/>
    </xf>
    <xf numFmtId="0" fontId="3" fillId="0" borderId="0" xfId="13" applyFont="1" applyAlignment="1" applyProtection="1">
      <alignment horizontal="center" wrapText="1"/>
    </xf>
    <xf numFmtId="0" fontId="3" fillId="0" borderId="0" xfId="13" applyFont="1" applyProtection="1"/>
    <xf numFmtId="0" fontId="3" fillId="0" borderId="1" xfId="13" applyFont="1" applyBorder="1" applyAlignment="1" applyProtection="1">
      <alignment horizontal="center" vertical="center" wrapText="1"/>
    </xf>
    <xf numFmtId="0" fontId="4" fillId="0" borderId="0" xfId="13" applyFont="1" applyAlignment="1" applyProtection="1">
      <alignment vertical="top"/>
    </xf>
    <xf numFmtId="0" fontId="4" fillId="4" borderId="1" xfId="13" applyFont="1" applyFill="1" applyBorder="1" applyAlignment="1" applyProtection="1">
      <alignment horizontal="center" vertical="center"/>
    </xf>
    <xf numFmtId="0" fontId="4" fillId="4" borderId="1" xfId="13" applyFont="1" applyFill="1" applyBorder="1" applyAlignment="1" applyProtection="1">
      <alignment horizontal="center" vertical="top" wrapText="1"/>
    </xf>
    <xf numFmtId="0" fontId="4" fillId="0" borderId="0" xfId="13" applyFont="1" applyAlignment="1" applyProtection="1">
      <alignment vertical="top" wrapText="1"/>
    </xf>
    <xf numFmtId="0" fontId="3" fillId="0" borderId="1" xfId="13" applyFont="1" applyBorder="1" applyAlignment="1" applyProtection="1">
      <alignment horizontal="left" vertical="center"/>
    </xf>
    <xf numFmtId="1" fontId="3" fillId="0" borderId="1" xfId="13" applyNumberFormat="1" applyFont="1" applyBorder="1" applyAlignment="1" applyProtection="1">
      <alignment horizontal="center" vertical="center"/>
    </xf>
    <xf numFmtId="2" fontId="5" fillId="0" borderId="1" xfId="13" applyNumberFormat="1" applyFont="1" applyBorder="1" applyAlignment="1" applyProtection="1">
      <alignment horizontal="center" vertical="center" wrapText="1"/>
    </xf>
    <xf numFmtId="0" fontId="3" fillId="0" borderId="1" xfId="13" applyFont="1" applyBorder="1" applyAlignment="1" applyProtection="1">
      <alignment horizontal="left" vertical="center" wrapText="1"/>
    </xf>
    <xf numFmtId="2" fontId="3" fillId="0" borderId="1" xfId="13" applyNumberFormat="1" applyFont="1" applyBorder="1" applyAlignment="1" applyProtection="1">
      <alignment horizontal="center" vertical="center" wrapText="1"/>
    </xf>
    <xf numFmtId="0" fontId="3" fillId="0" borderId="0" xfId="0" applyFont="1" applyAlignment="1"/>
    <xf numFmtId="0" fontId="3" fillId="0" borderId="0" xfId="13" applyFont="1" applyAlignment="1" applyProtection="1">
      <alignment vertical="top"/>
    </xf>
    <xf numFmtId="0" fontId="5" fillId="0" borderId="1" xfId="13" applyFont="1" applyBorder="1" applyAlignment="1" applyProtection="1">
      <alignment horizontal="center" vertical="center" wrapText="1"/>
    </xf>
    <xf numFmtId="0" fontId="12" fillId="5" borderId="0" xfId="12" applyFont="1" applyFill="1" applyAlignment="1" applyProtection="1">
      <alignment horizontal="center" vertical="top" wrapText="1"/>
      <protection hidden="1"/>
    </xf>
    <xf numFmtId="0" fontId="12" fillId="5" borderId="0" xfId="12" applyFont="1" applyFill="1" applyAlignment="1" applyProtection="1">
      <alignment vertical="top" wrapText="1"/>
      <protection hidden="1"/>
    </xf>
    <xf numFmtId="0" fontId="12" fillId="5" borderId="0" xfId="12" applyFont="1" applyFill="1" applyAlignment="1" applyProtection="1">
      <alignment horizontal="justify" vertical="top" wrapText="1"/>
      <protection hidden="1"/>
    </xf>
    <xf numFmtId="168" fontId="12" fillId="5" borderId="0" xfId="12" applyNumberFormat="1" applyFont="1" applyFill="1" applyAlignment="1" applyProtection="1">
      <alignment horizontal="right" vertical="top"/>
      <protection hidden="1"/>
    </xf>
    <xf numFmtId="169" fontId="13" fillId="5" borderId="0" xfId="12" applyNumberFormat="1" applyFont="1" applyFill="1" applyAlignment="1" applyProtection="1">
      <alignment vertical="top"/>
      <protection hidden="1"/>
    </xf>
    <xf numFmtId="170" fontId="12" fillId="5" borderId="0" xfId="12" applyNumberFormat="1" applyFont="1" applyFill="1" applyAlignment="1" applyProtection="1">
      <alignment horizontal="right" vertical="top"/>
      <protection hidden="1"/>
    </xf>
    <xf numFmtId="169" fontId="12" fillId="5" borderId="0" xfId="12" applyNumberFormat="1" applyFont="1" applyFill="1" applyAlignment="1" applyProtection="1">
      <alignment horizontal="center" vertical="top" wrapText="1"/>
      <protection hidden="1"/>
    </xf>
    <xf numFmtId="0" fontId="14" fillId="5" borderId="0" xfId="12" applyFont="1" applyFill="1" applyProtection="1">
      <protection hidden="1"/>
    </xf>
    <xf numFmtId="0" fontId="14" fillId="5" borderId="0" xfId="12" applyFont="1" applyFill="1" applyProtection="1"/>
    <xf numFmtId="0" fontId="12" fillId="5" borderId="0" xfId="12" applyFont="1" applyFill="1" applyAlignment="1" applyProtection="1">
      <alignment vertical="top"/>
    </xf>
    <xf numFmtId="0" fontId="12" fillId="5" borderId="0" xfId="12" applyFont="1" applyFill="1" applyAlignment="1" applyProtection="1">
      <alignment vertical="top"/>
      <protection hidden="1"/>
    </xf>
    <xf numFmtId="0" fontId="12" fillId="5" borderId="0" xfId="12" applyFont="1" applyFill="1" applyAlignment="1" applyProtection="1">
      <alignment vertical="center"/>
    </xf>
    <xf numFmtId="170" fontId="15" fillId="6" borderId="1" xfId="12" applyNumberFormat="1" applyFont="1" applyFill="1" applyBorder="1" applyAlignment="1" applyProtection="1">
      <alignment horizontal="center" vertical="center" wrapText="1"/>
      <protection hidden="1"/>
    </xf>
    <xf numFmtId="0" fontId="12" fillId="5" borderId="0" xfId="12" applyFont="1" applyFill="1" applyAlignment="1" applyProtection="1">
      <alignment vertical="center"/>
      <protection hidden="1"/>
    </xf>
    <xf numFmtId="0" fontId="16" fillId="5" borderId="0" xfId="12" applyFont="1" applyFill="1" applyAlignment="1" applyProtection="1">
      <alignment vertical="top"/>
    </xf>
    <xf numFmtId="168" fontId="15" fillId="6" borderId="1" xfId="12" applyNumberFormat="1" applyFont="1" applyFill="1" applyBorder="1" applyAlignment="1" applyProtection="1">
      <alignment horizontal="center" vertical="center" wrapText="1"/>
      <protection hidden="1"/>
    </xf>
    <xf numFmtId="0" fontId="15" fillId="5" borderId="18" xfId="12" applyFont="1" applyFill="1" applyBorder="1" applyAlignment="1" applyProtection="1">
      <alignment horizontal="center" vertical="top" wrapText="1"/>
      <protection hidden="1"/>
    </xf>
    <xf numFmtId="0" fontId="15" fillId="5" borderId="18" xfId="12" applyFont="1" applyFill="1" applyBorder="1" applyAlignment="1" applyProtection="1">
      <alignment horizontal="justify" vertical="top" wrapText="1"/>
      <protection hidden="1"/>
    </xf>
    <xf numFmtId="170" fontId="12" fillId="5" borderId="18" xfId="12" applyNumberFormat="1" applyFont="1" applyFill="1" applyBorder="1" applyAlignment="1" applyProtection="1">
      <alignment horizontal="right" vertical="top" wrapText="1"/>
      <protection hidden="1"/>
    </xf>
    <xf numFmtId="168" fontId="12" fillId="5" borderId="18" xfId="12" applyNumberFormat="1" applyFont="1" applyFill="1" applyBorder="1" applyAlignment="1" applyProtection="1">
      <alignment horizontal="right" vertical="top"/>
      <protection hidden="1"/>
    </xf>
    <xf numFmtId="170" fontId="13" fillId="5" borderId="18" xfId="12" applyNumberFormat="1" applyFont="1" applyFill="1" applyBorder="1" applyAlignment="1" applyProtection="1">
      <alignment vertical="top"/>
      <protection hidden="1"/>
    </xf>
    <xf numFmtId="170" fontId="12" fillId="5" borderId="18" xfId="12" applyNumberFormat="1" applyFont="1" applyFill="1" applyBorder="1" applyAlignment="1" applyProtection="1">
      <alignment horizontal="right" vertical="top"/>
      <protection hidden="1"/>
    </xf>
    <xf numFmtId="170" fontId="13" fillId="5" borderId="18" xfId="12" applyNumberFormat="1" applyFont="1" applyFill="1" applyBorder="1" applyAlignment="1" applyProtection="1">
      <alignment horizontal="center" vertical="top"/>
      <protection hidden="1"/>
    </xf>
    <xf numFmtId="0" fontId="12" fillId="5" borderId="18" xfId="12" applyFont="1" applyFill="1" applyBorder="1" applyAlignment="1" applyProtection="1">
      <alignment horizontal="center" vertical="top" wrapText="1"/>
      <protection hidden="1"/>
    </xf>
    <xf numFmtId="0" fontId="17" fillId="5" borderId="18" xfId="12" applyFont="1" applyFill="1" applyBorder="1" applyAlignment="1" applyProtection="1">
      <alignment horizontal="justify" vertical="top" wrapText="1"/>
      <protection hidden="1"/>
    </xf>
    <xf numFmtId="0" fontId="18" fillId="5" borderId="18" xfId="12" applyFont="1" applyFill="1" applyBorder="1" applyAlignment="1" applyProtection="1">
      <alignment vertical="top" wrapText="1"/>
      <protection hidden="1"/>
    </xf>
    <xf numFmtId="0" fontId="15" fillId="5" borderId="18" xfId="12" applyFont="1" applyFill="1" applyBorder="1" applyAlignment="1" applyProtection="1">
      <alignment vertical="top" wrapText="1"/>
      <protection hidden="1"/>
    </xf>
    <xf numFmtId="0" fontId="13" fillId="5" borderId="18" xfId="12" applyFont="1" applyFill="1" applyBorder="1" applyAlignment="1" applyProtection="1">
      <alignment horizontal="left" vertical="top" wrapText="1" indent="2"/>
      <protection hidden="1"/>
    </xf>
    <xf numFmtId="170" fontId="13" fillId="5" borderId="18" xfId="12" applyNumberFormat="1" applyFont="1" applyFill="1" applyBorder="1" applyAlignment="1" applyProtection="1">
      <alignment horizontal="right" vertical="top" wrapText="1"/>
      <protection hidden="1"/>
    </xf>
    <xf numFmtId="168" fontId="13" fillId="5" borderId="18" xfId="12" applyNumberFormat="1" applyFont="1" applyFill="1" applyBorder="1" applyAlignment="1" applyProtection="1">
      <alignment horizontal="right" vertical="top"/>
      <protection hidden="1"/>
    </xf>
    <xf numFmtId="170" fontId="13" fillId="5" borderId="18" xfId="12" applyNumberFormat="1" applyFont="1" applyFill="1" applyBorder="1" applyAlignment="1" applyProtection="1">
      <alignment horizontal="right" vertical="top"/>
      <protection hidden="1"/>
    </xf>
    <xf numFmtId="2" fontId="12" fillId="5" borderId="18" xfId="12" applyNumberFormat="1" applyFont="1" applyFill="1" applyBorder="1" applyAlignment="1" applyProtection="1">
      <alignment horizontal="center" vertical="top" wrapText="1"/>
      <protection hidden="1"/>
    </xf>
    <xf numFmtId="3" fontId="12" fillId="5" borderId="18" xfId="12" applyNumberFormat="1" applyFont="1" applyFill="1" applyBorder="1" applyAlignment="1" applyProtection="1">
      <alignment horizontal="center" vertical="top" wrapText="1"/>
      <protection hidden="1"/>
    </xf>
    <xf numFmtId="170" fontId="17" fillId="5" borderId="18" xfId="12" applyNumberFormat="1" applyFont="1" applyFill="1" applyBorder="1" applyAlignment="1" applyProtection="1">
      <alignment horizontal="right" vertical="top"/>
      <protection hidden="1"/>
    </xf>
    <xf numFmtId="170" fontId="19" fillId="5" borderId="18" xfId="12" applyNumberFormat="1" applyFont="1" applyFill="1" applyBorder="1" applyAlignment="1" applyProtection="1">
      <alignment horizontal="right" vertical="top"/>
      <protection hidden="1"/>
    </xf>
    <xf numFmtId="170" fontId="17" fillId="5" borderId="18" xfId="12" applyNumberFormat="1" applyFont="1" applyFill="1" applyBorder="1" applyAlignment="1" applyProtection="1">
      <alignment horizontal="center" vertical="top"/>
      <protection hidden="1"/>
    </xf>
    <xf numFmtId="0" fontId="17" fillId="5" borderId="18" xfId="12" applyFont="1" applyFill="1" applyBorder="1" applyAlignment="1" applyProtection="1">
      <alignment vertical="top" wrapText="1"/>
      <protection hidden="1"/>
    </xf>
    <xf numFmtId="0" fontId="12" fillId="5" borderId="18" xfId="12" applyFont="1" applyFill="1" applyBorder="1" applyAlignment="1" applyProtection="1">
      <alignment vertical="top" wrapText="1"/>
      <protection hidden="1"/>
    </xf>
    <xf numFmtId="0" fontId="12" fillId="5" borderId="18" xfId="12" applyFont="1" applyFill="1" applyBorder="1" applyAlignment="1" applyProtection="1">
      <alignment horizontal="justify" vertical="top" wrapText="1"/>
      <protection hidden="1"/>
    </xf>
    <xf numFmtId="0" fontId="4" fillId="0" borderId="1" xfId="0" applyFont="1" applyBorder="1" applyAlignment="1">
      <alignment horizontal="center" vertical="center"/>
    </xf>
    <xf numFmtId="0" fontId="11" fillId="0" borderId="1" xfId="0" applyFont="1" applyBorder="1" applyAlignment="1"/>
    <xf numFmtId="0" fontId="21" fillId="0" borderId="1" xfId="0" applyFont="1" applyBorder="1" applyAlignment="1">
      <alignment horizontal="center" vertical="center" wrapText="1"/>
    </xf>
    <xf numFmtId="0" fontId="22" fillId="0" borderId="0" xfId="12" applyFont="1" applyAlignment="1" applyProtection="1">
      <alignment horizontal="center" vertical="center"/>
    </xf>
    <xf numFmtId="0" fontId="23" fillId="3" borderId="9" xfId="12" applyFont="1" applyFill="1" applyBorder="1" applyAlignment="1" applyProtection="1">
      <alignment vertical="center"/>
    </xf>
    <xf numFmtId="0" fontId="22" fillId="0" borderId="0" xfId="12" applyFont="1" applyAlignment="1" applyProtection="1">
      <alignment horizontal="center" vertical="center" wrapText="1"/>
    </xf>
    <xf numFmtId="0" fontId="24" fillId="7" borderId="1" xfId="12" applyFont="1" applyFill="1" applyBorder="1" applyAlignment="1" applyProtection="1">
      <alignment horizontal="center" vertical="center" wrapText="1"/>
    </xf>
    <xf numFmtId="0" fontId="22" fillId="0" borderId="1" xfId="12" applyFont="1" applyBorder="1" applyAlignment="1" applyProtection="1">
      <alignment horizontal="center" vertical="center"/>
    </xf>
    <xf numFmtId="166" fontId="22" fillId="0" borderId="1" xfId="12" applyNumberFormat="1" applyFont="1" applyBorder="1" applyAlignment="1" applyProtection="1">
      <alignment horizontal="center" vertical="center"/>
    </xf>
    <xf numFmtId="0" fontId="26" fillId="0" borderId="0" xfId="15" applyAlignment="1" applyProtection="1">
      <alignment horizontal="center" vertical="center"/>
    </xf>
    <xf numFmtId="10" fontId="26" fillId="0" borderId="0" xfId="16" applyNumberFormat="1" applyFont="1" applyAlignment="1" applyProtection="1">
      <alignment horizontal="center" vertical="center"/>
    </xf>
    <xf numFmtId="0" fontId="28" fillId="0" borderId="0" xfId="17" applyProtection="1"/>
    <xf numFmtId="0" fontId="29" fillId="0" borderId="0" xfId="15" applyFont="1" applyAlignment="1" applyProtection="1">
      <alignment horizontal="center" vertical="center" wrapText="1"/>
    </xf>
    <xf numFmtId="0" fontId="29" fillId="0" borderId="5" xfId="15" applyFont="1" applyBorder="1" applyAlignment="1" applyProtection="1">
      <alignment horizontal="center" vertical="center" wrapText="1"/>
    </xf>
    <xf numFmtId="0" fontId="29" fillId="0" borderId="1" xfId="15" applyFont="1" applyBorder="1" applyAlignment="1" applyProtection="1">
      <alignment horizontal="center" vertical="center" wrapText="1"/>
    </xf>
    <xf numFmtId="166" fontId="29" fillId="0" borderId="6" xfId="15" applyNumberFormat="1" applyFont="1" applyBorder="1" applyAlignment="1" applyProtection="1">
      <alignment horizontal="center" vertical="center" wrapText="1"/>
    </xf>
    <xf numFmtId="171" fontId="29" fillId="0" borderId="5" xfId="18" applyNumberFormat="1" applyFont="1" applyBorder="1" applyAlignment="1" applyProtection="1">
      <alignment horizontal="center" vertical="center" wrapText="1"/>
    </xf>
    <xf numFmtId="0" fontId="30" fillId="0" borderId="0" xfId="15" applyFont="1" applyAlignment="1" applyProtection="1">
      <alignment horizontal="center" vertical="center" wrapText="1"/>
    </xf>
    <xf numFmtId="0" fontId="30" fillId="0" borderId="6" xfId="15" applyFont="1" applyBorder="1" applyAlignment="1" applyProtection="1">
      <alignment horizontal="center" vertical="center" wrapText="1"/>
    </xf>
    <xf numFmtId="0" fontId="30" fillId="0" borderId="1" xfId="15" applyFont="1" applyBorder="1" applyAlignment="1" applyProtection="1">
      <alignment horizontal="center" vertical="center" wrapText="1"/>
    </xf>
    <xf numFmtId="10" fontId="30" fillId="0" borderId="1" xfId="16" applyNumberFormat="1" applyFont="1" applyBorder="1" applyAlignment="1" applyProtection="1">
      <alignment horizontal="center" vertical="center" wrapText="1"/>
    </xf>
    <xf numFmtId="166" fontId="30" fillId="0" borderId="1" xfId="15" applyNumberFormat="1" applyFont="1" applyBorder="1" applyAlignment="1" applyProtection="1">
      <alignment horizontal="center" vertical="center" wrapText="1"/>
    </xf>
    <xf numFmtId="0" fontId="30" fillId="0" borderId="5" xfId="15" applyFont="1" applyBorder="1" applyAlignment="1" applyProtection="1">
      <alignment horizontal="center" vertical="center" wrapText="1"/>
    </xf>
    <xf numFmtId="0" fontId="29" fillId="0" borderId="6" xfId="15" applyFont="1" applyBorder="1" applyAlignment="1" applyProtection="1">
      <alignment vertical="center" wrapText="1"/>
    </xf>
    <xf numFmtId="0" fontId="26" fillId="0" borderId="1" xfId="15" applyBorder="1" applyAlignment="1" applyProtection="1">
      <alignment horizontal="center" vertical="center"/>
    </xf>
    <xf numFmtId="166" fontId="26" fillId="0" borderId="1" xfId="15" applyNumberFormat="1" applyBorder="1" applyAlignment="1" applyProtection="1">
      <alignment horizontal="center" vertical="center"/>
    </xf>
    <xf numFmtId="10" fontId="26" fillId="0" borderId="1" xfId="16" applyNumberFormat="1" applyFont="1" applyBorder="1" applyAlignment="1" applyProtection="1">
      <alignment horizontal="center" vertical="center"/>
    </xf>
    <xf numFmtId="10" fontId="26" fillId="0" borderId="1" xfId="15" applyNumberFormat="1" applyBorder="1" applyAlignment="1" applyProtection="1">
      <alignment horizontal="center" vertical="center"/>
    </xf>
    <xf numFmtId="20" fontId="26" fillId="0" borderId="1" xfId="15" quotePrefix="1" applyNumberFormat="1" applyBorder="1" applyAlignment="1" applyProtection="1">
      <alignment horizontal="center" vertical="center"/>
    </xf>
    <xf numFmtId="171" fontId="26" fillId="0" borderId="1" xfId="18" applyNumberFormat="1" applyFont="1" applyBorder="1" applyAlignment="1" applyProtection="1">
      <alignment horizontal="center" vertical="center"/>
    </xf>
    <xf numFmtId="0" fontId="26" fillId="8" borderId="0" xfId="15" applyFill="1" applyAlignment="1" applyProtection="1">
      <alignment horizontal="center" vertical="center"/>
    </xf>
    <xf numFmtId="0" fontId="26" fillId="8" borderId="1" xfId="15" applyFill="1" applyBorder="1" applyAlignment="1" applyProtection="1">
      <alignment horizontal="center" vertical="center"/>
    </xf>
    <xf numFmtId="166" fontId="26" fillId="8" borderId="1" xfId="15" applyNumberFormat="1" applyFill="1" applyBorder="1" applyAlignment="1" applyProtection="1">
      <alignment horizontal="center" vertical="center"/>
    </xf>
    <xf numFmtId="10" fontId="26" fillId="8" borderId="1" xfId="16" applyNumberFormat="1" applyFont="1" applyFill="1" applyBorder="1" applyAlignment="1" applyProtection="1">
      <alignment horizontal="center" vertical="center"/>
    </xf>
    <xf numFmtId="10" fontId="26" fillId="8" borderId="1" xfId="15" applyNumberFormat="1" applyFill="1" applyBorder="1" applyAlignment="1" applyProtection="1">
      <alignment horizontal="center" vertical="center"/>
    </xf>
    <xf numFmtId="20" fontId="26" fillId="8" borderId="1" xfId="15" quotePrefix="1" applyNumberFormat="1" applyFill="1" applyBorder="1" applyAlignment="1" applyProtection="1">
      <alignment horizontal="center" vertical="center"/>
    </xf>
    <xf numFmtId="171" fontId="26" fillId="8" borderId="1" xfId="18" applyNumberFormat="1" applyFont="1" applyFill="1" applyBorder="1" applyAlignment="1" applyProtection="1">
      <alignment horizontal="center" vertical="center"/>
    </xf>
    <xf numFmtId="0" fontId="28" fillId="0" borderId="0" xfId="15" applyFont="1" applyAlignment="1" applyProtection="1">
      <alignment horizontal="center" vertical="center"/>
    </xf>
    <xf numFmtId="10" fontId="28" fillId="0" borderId="0" xfId="16" applyNumberFormat="1" applyAlignment="1" applyProtection="1">
      <alignment horizontal="center" vertical="center"/>
    </xf>
    <xf numFmtId="171" fontId="28" fillId="0" borderId="0" xfId="15" applyNumberFormat="1" applyFont="1" applyAlignment="1" applyProtection="1">
      <alignment horizontal="center" vertical="center"/>
    </xf>
    <xf numFmtId="0" fontId="28" fillId="0" borderId="0" xfId="17" applyAlignment="1" applyProtection="1">
      <alignment horizontal="center" vertical="center"/>
    </xf>
    <xf numFmtId="0" fontId="28" fillId="0" borderId="0" xfId="17" applyAlignment="1" applyProtection="1">
      <alignment horizontal="center" vertical="center" wrapText="1"/>
    </xf>
    <xf numFmtId="0" fontId="28" fillId="0" borderId="0" xfId="17" applyAlignment="1" applyProtection="1">
      <alignment horizontal="left" vertical="center" indent="1"/>
    </xf>
    <xf numFmtId="0" fontId="30" fillId="0" borderId="0" xfId="17" applyFont="1" applyAlignment="1" applyProtection="1">
      <alignment horizontal="center" vertical="center"/>
    </xf>
    <xf numFmtId="0" fontId="30" fillId="0" borderId="1" xfId="17" applyFont="1" applyBorder="1" applyAlignment="1" applyProtection="1">
      <alignment horizontal="center" vertical="center" wrapText="1"/>
    </xf>
    <xf numFmtId="0" fontId="30" fillId="0" borderId="1" xfId="17" applyFont="1" applyBorder="1" applyAlignment="1" applyProtection="1">
      <alignment horizontal="center" vertical="center"/>
    </xf>
    <xf numFmtId="0" fontId="30" fillId="0" borderId="1" xfId="17" applyFont="1" applyBorder="1" applyAlignment="1" applyProtection="1">
      <alignment horizontal="left" vertical="center" indent="1"/>
    </xf>
    <xf numFmtId="0" fontId="28" fillId="0" borderId="1" xfId="17" applyBorder="1" applyAlignment="1" applyProtection="1">
      <alignment horizontal="center" vertical="center"/>
    </xf>
    <xf numFmtId="0" fontId="28" fillId="0" borderId="1" xfId="17" applyBorder="1" applyAlignment="1" applyProtection="1">
      <alignment horizontal="center" vertical="center" wrapText="1"/>
    </xf>
    <xf numFmtId="0" fontId="28" fillId="0" borderId="1" xfId="17" applyBorder="1" applyAlignment="1" applyProtection="1">
      <alignment horizontal="left" vertical="center" indent="1"/>
    </xf>
    <xf numFmtId="0" fontId="28" fillId="0" borderId="1" xfId="17" applyBorder="1" applyAlignment="1" applyProtection="1">
      <alignment horizontal="left" vertical="center" wrapText="1" indent="1"/>
    </xf>
    <xf numFmtId="0" fontId="31" fillId="0" borderId="0" xfId="17" applyFont="1" applyAlignment="1" applyProtection="1">
      <alignment horizontal="left" vertical="center"/>
    </xf>
    <xf numFmtId="0" fontId="5" fillId="0" borderId="0" xfId="19" applyFont="1" applyAlignment="1" applyProtection="1">
      <alignment horizontal="center"/>
    </xf>
    <xf numFmtId="166" fontId="5" fillId="0" borderId="0" xfId="17" applyNumberFormat="1" applyFont="1" applyAlignment="1" applyProtection="1">
      <alignment horizontal="center"/>
    </xf>
    <xf numFmtId="166" fontId="5" fillId="0" borderId="0" xfId="19" applyNumberFormat="1" applyFont="1" applyAlignment="1" applyProtection="1">
      <alignment horizontal="center"/>
    </xf>
    <xf numFmtId="171" fontId="5" fillId="0" borderId="0" xfId="18" applyNumberFormat="1" applyFont="1" applyAlignment="1" applyProtection="1">
      <alignment horizontal="center"/>
    </xf>
    <xf numFmtId="0" fontId="6" fillId="0" borderId="0" xfId="19" applyFont="1" applyAlignment="1" applyProtection="1">
      <alignment horizontal="center" vertical="center"/>
    </xf>
    <xf numFmtId="0" fontId="6" fillId="0" borderId="1" xfId="19" applyFont="1" applyBorder="1" applyAlignment="1" applyProtection="1">
      <alignment horizontal="center" vertical="center"/>
    </xf>
    <xf numFmtId="166" fontId="6" fillId="0" borderId="1" xfId="19" applyNumberFormat="1" applyFont="1" applyBorder="1" applyAlignment="1" applyProtection="1">
      <alignment horizontal="center" vertical="center"/>
    </xf>
    <xf numFmtId="171" fontId="6" fillId="0" borderId="1" xfId="18" applyNumberFormat="1" applyFont="1" applyBorder="1" applyAlignment="1" applyProtection="1">
      <alignment horizontal="center" vertical="center"/>
    </xf>
    <xf numFmtId="0" fontId="5" fillId="0" borderId="1" xfId="19" applyFont="1" applyBorder="1" applyAlignment="1" applyProtection="1">
      <alignment horizontal="center"/>
    </xf>
    <xf numFmtId="166" fontId="5" fillId="0" borderId="1" xfId="17" applyNumberFormat="1" applyFont="1" applyBorder="1" applyAlignment="1" applyProtection="1">
      <alignment horizontal="center"/>
    </xf>
    <xf numFmtId="171" fontId="5" fillId="0" borderId="1" xfId="18" applyNumberFormat="1" applyFont="1" applyBorder="1" applyAlignment="1" applyProtection="1">
      <alignment horizontal="center"/>
    </xf>
    <xf numFmtId="0" fontId="5" fillId="9" borderId="0" xfId="19" applyFont="1" applyFill="1" applyAlignment="1" applyProtection="1">
      <alignment horizontal="center"/>
    </xf>
    <xf numFmtId="0" fontId="5" fillId="8" borderId="0" xfId="19" applyFont="1" applyFill="1" applyAlignment="1" applyProtection="1">
      <alignment horizontal="center"/>
    </xf>
    <xf numFmtId="166" fontId="5" fillId="0" borderId="1" xfId="19" applyNumberFormat="1" applyFont="1" applyBorder="1" applyAlignment="1" applyProtection="1">
      <alignment horizontal="center"/>
    </xf>
    <xf numFmtId="166" fontId="11" fillId="0" borderId="0" xfId="0" applyNumberFormat="1" applyFont="1" applyAlignment="1">
      <alignment horizontal="center" vertical="center"/>
    </xf>
    <xf numFmtId="0" fontId="11" fillId="8" borderId="0" xfId="0" applyFont="1" applyFill="1" applyAlignment="1">
      <alignment horizontal="center" vertical="center"/>
    </xf>
    <xf numFmtId="166" fontId="11" fillId="8" borderId="0" xfId="0" applyNumberFormat="1" applyFont="1" applyFill="1" applyAlignment="1">
      <alignment horizontal="center" vertical="center"/>
    </xf>
    <xf numFmtId="0" fontId="36" fillId="0" borderId="0" xfId="0" applyFont="1" applyAlignment="1"/>
    <xf numFmtId="0" fontId="4" fillId="0" borderId="0" xfId="0" applyFont="1">
      <alignment vertical="center"/>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0" xfId="0" applyFont="1" applyAlignment="1">
      <alignment horizontal="center" vertical="center" wrapText="1"/>
    </xf>
    <xf numFmtId="0" fontId="4" fillId="0" borderId="0" xfId="0" applyFont="1" applyAlignment="1">
      <alignment horizontal="center" vertical="center" wrapText="1"/>
    </xf>
    <xf numFmtId="1" fontId="4" fillId="0" borderId="0" xfId="0" applyNumberFormat="1" applyFont="1" applyAlignment="1">
      <alignment horizontal="center"/>
    </xf>
    <xf numFmtId="2" fontId="36" fillId="0" borderId="0" xfId="0" applyNumberFormat="1" applyFont="1" applyAlignment="1"/>
    <xf numFmtId="0" fontId="36" fillId="0" borderId="1" xfId="0" applyFont="1" applyBorder="1" applyAlignment="1"/>
    <xf numFmtId="1" fontId="4" fillId="0" borderId="1" xfId="0" applyNumberFormat="1" applyFont="1" applyBorder="1" applyAlignment="1">
      <alignment horizontal="center" vertical="center"/>
    </xf>
    <xf numFmtId="0" fontId="4" fillId="0" borderId="25" xfId="0" applyFont="1" applyBorder="1" applyAlignment="1">
      <alignment horizontal="center" vertical="center" wrapText="1"/>
    </xf>
    <xf numFmtId="0" fontId="4" fillId="0" borderId="3" xfId="0" applyFont="1" applyBorder="1" applyAlignment="1">
      <alignment horizontal="center" vertical="center" wrapText="1"/>
    </xf>
    <xf numFmtId="0" fontId="36" fillId="0" borderId="1" xfId="0" applyFont="1" applyBorder="1" applyAlignment="1">
      <alignment horizontal="center" vertical="center"/>
    </xf>
    <xf numFmtId="166" fontId="36" fillId="0" borderId="1" xfId="0" applyNumberFormat="1" applyFont="1" applyBorder="1" applyAlignment="1">
      <alignment horizontal="center"/>
    </xf>
    <xf numFmtId="166" fontId="36" fillId="0" borderId="1" xfId="0" applyNumberFormat="1" applyFont="1" applyBorder="1" applyAlignment="1"/>
    <xf numFmtId="166" fontId="4" fillId="0" borderId="1" xfId="0" applyNumberFormat="1" applyFont="1" applyBorder="1" applyAlignment="1"/>
    <xf numFmtId="0" fontId="10" fillId="2" borderId="1" xfId="0" applyFont="1" applyFill="1" applyBorder="1" applyAlignment="1">
      <alignment horizontal="center" vertical="center"/>
    </xf>
    <xf numFmtId="0" fontId="11" fillId="0" borderId="1" xfId="0" applyFont="1" applyBorder="1" applyAlignment="1">
      <alignment horizontal="center" vertical="center"/>
    </xf>
    <xf numFmtId="0" fontId="37" fillId="0" borderId="1" xfId="0" applyFont="1" applyBorder="1" applyAlignment="1">
      <alignment horizontal="center" vertical="center" wrapText="1"/>
    </xf>
    <xf numFmtId="0" fontId="37" fillId="0" borderId="5" xfId="0" applyFont="1" applyBorder="1" applyAlignment="1">
      <alignment horizontal="center" vertical="center" wrapText="1"/>
    </xf>
    <xf numFmtId="0" fontId="38" fillId="0" borderId="1" xfId="0" applyFont="1" applyBorder="1" applyAlignment="1">
      <alignment horizontal="center" vertical="center" wrapText="1"/>
    </xf>
    <xf numFmtId="2" fontId="8" fillId="0" borderId="8" xfId="12" applyNumberFormat="1" applyFont="1" applyBorder="1" applyAlignment="1" applyProtection="1">
      <alignment horizontal="center" vertical="center"/>
    </xf>
    <xf numFmtId="0" fontId="2" fillId="0" borderId="1" xfId="13" applyFont="1" applyBorder="1" applyAlignment="1" applyProtection="1">
      <alignment horizontal="left" vertical="center"/>
    </xf>
    <xf numFmtId="0" fontId="3" fillId="0" borderId="1" xfId="13" applyFont="1" applyBorder="1" applyAlignment="1" applyProtection="1">
      <alignment horizontal="center" vertical="top"/>
    </xf>
    <xf numFmtId="0" fontId="2" fillId="0" borderId="1" xfId="13" applyFont="1" applyBorder="1" applyAlignment="1" applyProtection="1">
      <alignment horizontal="left" vertical="top"/>
    </xf>
    <xf numFmtId="0" fontId="3" fillId="0" borderId="1" xfId="13" applyFont="1" applyBorder="1" applyAlignment="1" applyProtection="1">
      <alignment horizontal="center" vertical="top" wrapText="1"/>
    </xf>
    <xf numFmtId="0" fontId="3" fillId="0" borderId="1" xfId="13" applyFont="1" applyBorder="1" applyAlignment="1" applyProtection="1">
      <alignment horizontal="center"/>
    </xf>
    <xf numFmtId="0" fontId="50" fillId="0" borderId="0" xfId="0" applyFont="1" applyAlignment="1">
      <alignment horizontal="center" vertical="center"/>
    </xf>
    <xf numFmtId="2" fontId="8" fillId="0" borderId="26" xfId="32" applyNumberFormat="1" applyFont="1" applyBorder="1" applyAlignment="1" applyProtection="1">
      <alignment horizontal="center" vertical="center"/>
    </xf>
    <xf numFmtId="1" fontId="49" fillId="10" borderId="1" xfId="33" applyNumberFormat="1" applyFont="1" applyFill="1" applyBorder="1" applyAlignment="1">
      <alignment horizontal="center" vertical="center" wrapText="1"/>
    </xf>
    <xf numFmtId="0" fontId="0" fillId="0" borderId="1" xfId="0" applyBorder="1">
      <alignment vertical="center"/>
    </xf>
    <xf numFmtId="0" fontId="2" fillId="0" borderId="23" xfId="0" applyFont="1" applyBorder="1" applyAlignment="1">
      <alignment horizontal="center" vertical="center"/>
    </xf>
    <xf numFmtId="2" fontId="8" fillId="8" borderId="7" xfId="32" applyNumberFormat="1" applyFont="1" applyFill="1" applyBorder="1" applyAlignment="1" applyProtection="1">
      <alignment horizontal="center" vertical="center"/>
    </xf>
    <xf numFmtId="1" fontId="49" fillId="8" borderId="1" xfId="33" applyNumberFormat="1" applyFont="1" applyFill="1" applyBorder="1" applyAlignment="1">
      <alignment horizontal="center" vertical="center" wrapText="1"/>
    </xf>
    <xf numFmtId="0" fontId="0" fillId="8" borderId="0" xfId="0" applyFill="1">
      <alignment vertical="center"/>
    </xf>
    <xf numFmtId="0" fontId="0" fillId="8" borderId="1" xfId="0" applyFill="1" applyBorder="1">
      <alignment vertical="center"/>
    </xf>
    <xf numFmtId="2" fontId="8" fillId="0" borderId="7" xfId="32" applyNumberFormat="1" applyFont="1" applyBorder="1" applyAlignment="1" applyProtection="1">
      <alignment horizontal="center" vertical="center"/>
    </xf>
    <xf numFmtId="2" fontId="8" fillId="0" borderId="8" xfId="32" applyNumberFormat="1" applyFont="1" applyBorder="1" applyAlignment="1" applyProtection="1">
      <alignment horizontal="center" vertical="center"/>
    </xf>
    <xf numFmtId="0" fontId="35" fillId="0" borderId="0" xfId="0" applyFont="1">
      <alignment vertical="center"/>
    </xf>
    <xf numFmtId="1" fontId="5" fillId="0" borderId="7" xfId="32" applyNumberFormat="1" applyFont="1" applyBorder="1" applyAlignment="1" applyProtection="1">
      <alignment horizontal="center"/>
    </xf>
    <xf numFmtId="0" fontId="2" fillId="0" borderId="22" xfId="0" applyFont="1" applyBorder="1" applyAlignment="1">
      <alignment horizontal="center" vertical="center"/>
    </xf>
    <xf numFmtId="0" fontId="8" fillId="0" borderId="1" xfId="12" applyFont="1" applyBorder="1" applyAlignment="1" applyProtection="1">
      <alignment horizontal="center"/>
    </xf>
    <xf numFmtId="0" fontId="2" fillId="0" borderId="1" xfId="0" applyFont="1" applyBorder="1" applyAlignment="1">
      <alignment horizontal="center" vertical="center"/>
    </xf>
    <xf numFmtId="166" fontId="8" fillId="0" borderId="1" xfId="12" applyNumberFormat="1" applyFont="1" applyBorder="1" applyAlignment="1" applyProtection="1">
      <alignment horizontal="center"/>
    </xf>
    <xf numFmtId="1" fontId="5" fillId="0" borderId="1" xfId="12" applyNumberFormat="1" applyFont="1" applyBorder="1" applyAlignment="1" applyProtection="1">
      <alignment horizontal="center"/>
    </xf>
    <xf numFmtId="166" fontId="2" fillId="0" borderId="1" xfId="0" applyNumberFormat="1" applyFont="1" applyBorder="1" applyAlignment="1">
      <alignment horizontal="center" vertical="center"/>
    </xf>
    <xf numFmtId="167" fontId="2" fillId="0" borderId="1" xfId="0" applyNumberFormat="1" applyFont="1" applyBorder="1" applyAlignment="1">
      <alignment horizontal="center" vertical="center"/>
    </xf>
    <xf numFmtId="0" fontId="5" fillId="0" borderId="1" xfId="12" applyFont="1" applyBorder="1" applyAlignment="1" applyProtection="1">
      <alignment horizontal="center"/>
    </xf>
    <xf numFmtId="2" fontId="5" fillId="0" borderId="1" xfId="12" applyNumberFormat="1" applyFont="1" applyBorder="1" applyAlignment="1" applyProtection="1">
      <alignment horizontal="center"/>
    </xf>
    <xf numFmtId="167" fontId="6" fillId="0" borderId="1" xfId="12" applyNumberFormat="1" applyFont="1" applyBorder="1" applyAlignment="1" applyProtection="1">
      <alignment horizontal="center" vertical="center"/>
    </xf>
    <xf numFmtId="0" fontId="0" fillId="0" borderId="1" xfId="0" applyBorder="1" applyAlignment="1">
      <alignment horizontal="center" vertical="center"/>
    </xf>
    <xf numFmtId="167" fontId="5" fillId="0" borderId="0" xfId="12" applyNumberFormat="1" applyFont="1" applyProtection="1"/>
    <xf numFmtId="0" fontId="0" fillId="0" borderId="0" xfId="0" applyAlignment="1">
      <alignment horizontal="center" vertical="center"/>
    </xf>
    <xf numFmtId="0" fontId="9" fillId="11" borderId="1" xfId="12" applyFont="1" applyFill="1" applyBorder="1" applyAlignment="1" applyProtection="1">
      <alignment horizontal="center" vertical="center" wrapText="1"/>
    </xf>
    <xf numFmtId="0" fontId="9" fillId="11" borderId="1" xfId="12" applyFont="1" applyFill="1" applyBorder="1" applyAlignment="1" applyProtection="1">
      <alignment horizontal="center" vertical="center"/>
    </xf>
    <xf numFmtId="0" fontId="6" fillId="11" borderId="1" xfId="12" applyFont="1" applyFill="1" applyBorder="1" applyAlignment="1" applyProtection="1">
      <alignment horizontal="center" vertical="center" wrapText="1"/>
    </xf>
    <xf numFmtId="0" fontId="6" fillId="11" borderId="1" xfId="12" applyFont="1" applyFill="1" applyBorder="1" applyAlignment="1" applyProtection="1">
      <alignment horizontal="center" vertical="center"/>
    </xf>
    <xf numFmtId="2" fontId="5" fillId="0" borderId="1" xfId="12" applyNumberFormat="1" applyFont="1" applyBorder="1" applyAlignment="1" applyProtection="1">
      <alignment horizontal="center" vertical="center"/>
    </xf>
    <xf numFmtId="2" fontId="6" fillId="0" borderId="1" xfId="12" applyNumberFormat="1" applyFont="1" applyBorder="1" applyAlignment="1" applyProtection="1">
      <alignment horizontal="center" vertical="center"/>
    </xf>
    <xf numFmtId="0" fontId="5" fillId="0" borderId="0" xfId="12" applyFont="1" applyAlignment="1" applyProtection="1">
      <alignment horizontal="center" vertical="center"/>
    </xf>
    <xf numFmtId="0" fontId="8" fillId="0" borderId="1" xfId="12" applyFont="1" applyBorder="1" applyAlignment="1" applyProtection="1">
      <alignment horizontal="center" vertical="center"/>
    </xf>
    <xf numFmtId="166" fontId="8" fillId="0" borderId="1" xfId="12" applyNumberFormat="1" applyFont="1" applyBorder="1" applyAlignment="1" applyProtection="1">
      <alignment horizontal="center" vertical="center"/>
    </xf>
    <xf numFmtId="0" fontId="8" fillId="0" borderId="0" xfId="12" applyFont="1" applyAlignment="1" applyProtection="1">
      <alignment horizontal="center" vertical="center"/>
    </xf>
    <xf numFmtId="167" fontId="52" fillId="0" borderId="1" xfId="12" applyNumberFormat="1" applyFont="1" applyBorder="1" applyAlignment="1" applyProtection="1">
      <alignment horizontal="center" vertical="center"/>
    </xf>
    <xf numFmtId="0" fontId="52" fillId="0" borderId="1" xfId="12" applyFont="1" applyBorder="1" applyAlignment="1" applyProtection="1">
      <alignment horizontal="center" vertical="center"/>
    </xf>
    <xf numFmtId="0" fontId="34" fillId="0" borderId="0" xfId="12" applyFont="1" applyProtection="1"/>
    <xf numFmtId="166" fontId="8" fillId="5" borderId="1" xfId="10" applyNumberFormat="1" applyFont="1" applyFill="1" applyBorder="1" applyAlignment="1" applyProtection="1">
      <alignment vertical="center" wrapText="1"/>
    </xf>
    <xf numFmtId="166" fontId="8" fillId="0" borderId="1" xfId="10" applyNumberFormat="1" applyFont="1" applyBorder="1" applyAlignment="1" applyProtection="1">
      <alignment vertical="center" wrapText="1"/>
    </xf>
    <xf numFmtId="0" fontId="3" fillId="0" borderId="6" xfId="13" applyFont="1" applyBorder="1" applyAlignment="1" applyProtection="1">
      <alignment horizontal="center"/>
    </xf>
    <xf numFmtId="0" fontId="3" fillId="0" borderId="6" xfId="13" applyFont="1" applyBorder="1" applyAlignment="1" applyProtection="1">
      <alignment horizontal="left" vertical="center"/>
    </xf>
    <xf numFmtId="0" fontId="3" fillId="0" borderId="6" xfId="14" applyFont="1" applyBorder="1" applyAlignment="1" applyProtection="1">
      <alignment horizontal="left" vertical="center"/>
    </xf>
    <xf numFmtId="0" fontId="3" fillId="0" borderId="6" xfId="13" applyFont="1" applyBorder="1" applyAlignment="1" applyProtection="1">
      <alignment horizontal="center" vertical="center"/>
    </xf>
    <xf numFmtId="1" fontId="3" fillId="0" borderId="6" xfId="13" applyNumberFormat="1" applyFont="1" applyBorder="1" applyAlignment="1" applyProtection="1">
      <alignment horizontal="center" vertical="center"/>
    </xf>
    <xf numFmtId="2" fontId="5" fillId="0" borderId="6" xfId="13" applyNumberFormat="1" applyFont="1" applyBorder="1" applyAlignment="1" applyProtection="1">
      <alignment horizontal="center" vertical="center" wrapText="1"/>
    </xf>
    <xf numFmtId="2" fontId="5" fillId="0" borderId="0" xfId="13" applyNumberFormat="1" applyFont="1" applyAlignment="1" applyProtection="1">
      <alignment horizontal="center" vertical="center" wrapText="1"/>
    </xf>
    <xf numFmtId="2" fontId="3" fillId="0" borderId="0" xfId="13" applyNumberFormat="1" applyFont="1" applyAlignment="1" applyProtection="1">
      <alignment horizontal="center" vertical="center" wrapText="1"/>
    </xf>
    <xf numFmtId="2" fontId="5" fillId="0" borderId="0" xfId="12" applyNumberFormat="1" applyFont="1" applyProtection="1"/>
    <xf numFmtId="0" fontId="4" fillId="8" borderId="1" xfId="13" applyFont="1" applyFill="1" applyBorder="1" applyAlignment="1" applyProtection="1">
      <alignment horizontal="center" vertical="top" wrapText="1"/>
    </xf>
    <xf numFmtId="2" fontId="5" fillId="8" borderId="1" xfId="13" applyNumberFormat="1" applyFont="1" applyFill="1" applyBorder="1" applyAlignment="1" applyProtection="1">
      <alignment horizontal="center" vertical="center" wrapText="1"/>
    </xf>
    <xf numFmtId="0" fontId="2" fillId="8" borderId="1" xfId="13" applyFont="1" applyFill="1" applyBorder="1" applyAlignment="1" applyProtection="1">
      <alignment horizontal="center" vertical="center" wrapText="1"/>
    </xf>
    <xf numFmtId="2" fontId="3" fillId="8" borderId="1" xfId="13" applyNumberFormat="1" applyFont="1" applyFill="1" applyBorder="1" applyAlignment="1" applyProtection="1">
      <alignment horizontal="center" vertical="center" wrapText="1"/>
    </xf>
    <xf numFmtId="0" fontId="2" fillId="8" borderId="1" xfId="13" applyFont="1" applyFill="1" applyBorder="1" applyAlignment="1" applyProtection="1">
      <alignment horizontal="left" vertical="top" wrapText="1"/>
    </xf>
    <xf numFmtId="0" fontId="3" fillId="8" borderId="1" xfId="13" applyFont="1" applyFill="1" applyBorder="1" applyAlignment="1" applyProtection="1">
      <alignment horizontal="center" vertical="center"/>
    </xf>
    <xf numFmtId="0" fontId="3" fillId="8" borderId="1" xfId="13" applyFont="1" applyFill="1" applyBorder="1" applyAlignment="1" applyProtection="1">
      <alignment horizontal="center" vertical="top"/>
    </xf>
    <xf numFmtId="0" fontId="2" fillId="0" borderId="1" xfId="13" applyFont="1" applyBorder="1" applyAlignment="1" applyProtection="1">
      <alignment horizontal="center" vertical="center"/>
    </xf>
    <xf numFmtId="0" fontId="57" fillId="0" borderId="1" xfId="0" applyFont="1" applyBorder="1" applyAlignment="1">
      <alignment vertical="center" wrapText="1"/>
    </xf>
    <xf numFmtId="0" fontId="58" fillId="0" borderId="1" xfId="0" applyFont="1" applyBorder="1" applyAlignment="1">
      <alignment horizontal="center" vertical="center"/>
    </xf>
    <xf numFmtId="0" fontId="0" fillId="0" borderId="1" xfId="0" applyBorder="1" applyAlignment="1">
      <alignment horizontal="center"/>
    </xf>
    <xf numFmtId="166" fontId="0" fillId="0" borderId="1" xfId="0" applyNumberFormat="1" applyBorder="1" applyAlignment="1">
      <alignment horizontal="center" vertical="center"/>
    </xf>
    <xf numFmtId="1" fontId="0" fillId="0" borderId="1" xfId="0" applyNumberFormat="1" applyBorder="1" applyAlignment="1">
      <alignment horizontal="center" vertical="center"/>
    </xf>
    <xf numFmtId="1" fontId="0" fillId="0" borderId="1" xfId="0" applyNumberFormat="1" applyBorder="1" applyAlignment="1">
      <alignment horizontal="center"/>
    </xf>
    <xf numFmtId="166" fontId="0" fillId="0" borderId="1" xfId="0" applyNumberFormat="1" applyBorder="1" applyAlignment="1">
      <alignment horizontal="center"/>
    </xf>
    <xf numFmtId="166" fontId="0" fillId="0" borderId="0" xfId="0" applyNumberFormat="1" applyAlignment="1">
      <alignment horizontal="center" vertical="center"/>
    </xf>
    <xf numFmtId="166" fontId="0" fillId="0" borderId="28" xfId="0" applyNumberFormat="1" applyBorder="1" applyAlignment="1">
      <alignment horizontal="center" vertical="center"/>
    </xf>
    <xf numFmtId="1" fontId="0" fillId="0" borderId="28" xfId="0" applyNumberFormat="1" applyBorder="1" applyAlignment="1">
      <alignment horizontal="center" vertical="center"/>
    </xf>
    <xf numFmtId="0" fontId="0" fillId="0" borderId="5" xfId="0" applyBorder="1" applyAlignment="1">
      <alignment horizontal="center"/>
    </xf>
    <xf numFmtId="166" fontId="0" fillId="0" borderId="5" xfId="0" applyNumberFormat="1" applyBorder="1" applyAlignment="1">
      <alignment horizontal="center" vertical="center"/>
    </xf>
    <xf numFmtId="0" fontId="0" fillId="0" borderId="5" xfId="0" applyBorder="1" applyAlignment="1">
      <alignment horizontal="center" vertical="center"/>
    </xf>
    <xf numFmtId="1" fontId="0" fillId="0" borderId="5" xfId="0" applyNumberFormat="1" applyBorder="1" applyAlignment="1">
      <alignment horizontal="center" vertical="center"/>
    </xf>
    <xf numFmtId="0" fontId="62" fillId="0" borderId="0" xfId="7" applyFont="1" applyProtection="1"/>
    <xf numFmtId="0" fontId="64" fillId="0" borderId="0" xfId="0" applyFont="1" applyAlignment="1"/>
    <xf numFmtId="0" fontId="63" fillId="2" borderId="6" xfId="4" applyNumberFormat="1" applyFont="1" applyFill="1" applyBorder="1" applyAlignment="1" applyProtection="1">
      <alignment horizontal="center" vertical="center" wrapText="1"/>
    </xf>
    <xf numFmtId="0" fontId="63" fillId="2" borderId="6" xfId="7" applyFont="1" applyFill="1" applyBorder="1" applyAlignment="1" applyProtection="1">
      <alignment horizontal="center" vertical="center" wrapText="1"/>
    </xf>
    <xf numFmtId="165" fontId="63" fillId="2" borderId="6" xfId="4" applyNumberFormat="1" applyFont="1" applyFill="1" applyBorder="1" applyAlignment="1" applyProtection="1">
      <alignment horizontal="center" vertical="center" wrapText="1"/>
    </xf>
    <xf numFmtId="0" fontId="65" fillId="2" borderId="6" xfId="7" applyFont="1" applyFill="1" applyBorder="1" applyAlignment="1" applyProtection="1">
      <alignment horizontal="center" vertical="center" wrapText="1"/>
    </xf>
    <xf numFmtId="1" fontId="63" fillId="4" borderId="1" xfId="9" applyNumberFormat="1" applyFont="1" applyFill="1" applyBorder="1" applyAlignment="1" applyProtection="1">
      <alignment horizontal="center" vertical="center" wrapText="1"/>
    </xf>
    <xf numFmtId="166" fontId="63" fillId="4" borderId="1" xfId="9" applyNumberFormat="1" applyFont="1" applyFill="1" applyBorder="1" applyAlignment="1" applyProtection="1">
      <alignment horizontal="left" vertical="center" wrapText="1"/>
    </xf>
    <xf numFmtId="166" fontId="63" fillId="4" borderId="1" xfId="9" applyNumberFormat="1" applyFont="1" applyFill="1" applyBorder="1" applyAlignment="1" applyProtection="1">
      <alignment horizontal="center" vertical="center" wrapText="1"/>
    </xf>
    <xf numFmtId="166" fontId="65" fillId="4" borderId="1" xfId="9" applyNumberFormat="1" applyFont="1" applyFill="1" applyBorder="1" applyAlignment="1" applyProtection="1">
      <alignment horizontal="center" vertical="center" wrapText="1"/>
    </xf>
    <xf numFmtId="1" fontId="62" fillId="5" borderId="1" xfId="10" applyNumberFormat="1" applyFont="1" applyFill="1" applyBorder="1" applyAlignment="1" applyProtection="1">
      <alignment horizontal="center" vertical="center" wrapText="1"/>
    </xf>
    <xf numFmtId="166" fontId="66" fillId="5" borderId="1" xfId="10" applyNumberFormat="1" applyFont="1" applyFill="1" applyBorder="1" applyAlignment="1" applyProtection="1">
      <alignment vertical="center" wrapText="1"/>
    </xf>
    <xf numFmtId="166" fontId="62" fillId="5" borderId="1" xfId="10" applyNumberFormat="1" applyFont="1" applyFill="1" applyBorder="1" applyAlignment="1" applyProtection="1">
      <alignment horizontal="center" vertical="center"/>
    </xf>
    <xf numFmtId="2" fontId="62" fillId="0" borderId="1" xfId="7" applyNumberFormat="1" applyFont="1" applyBorder="1" applyAlignment="1" applyProtection="1">
      <alignment horizontal="center" vertical="center"/>
    </xf>
    <xf numFmtId="164" fontId="62" fillId="0" borderId="1" xfId="4" applyFont="1" applyBorder="1" applyAlignment="1" applyProtection="1">
      <alignment horizontal="center" vertical="center"/>
    </xf>
    <xf numFmtId="165" fontId="62" fillId="0" borderId="1" xfId="4" applyNumberFormat="1" applyFont="1" applyBorder="1" applyAlignment="1" applyProtection="1">
      <alignment horizontal="center" vertical="center" wrapText="1"/>
    </xf>
    <xf numFmtId="165" fontId="66" fillId="0" borderId="1" xfId="4" applyNumberFormat="1" applyFont="1" applyBorder="1" applyAlignment="1" applyProtection="1">
      <alignment horizontal="center" vertical="center" wrapText="1"/>
    </xf>
    <xf numFmtId="166" fontId="62" fillId="0" borderId="1" xfId="10" applyNumberFormat="1" applyFont="1" applyBorder="1" applyAlignment="1" applyProtection="1">
      <alignment horizontal="center" vertical="center"/>
    </xf>
    <xf numFmtId="0" fontId="66" fillId="0" borderId="1" xfId="0" applyFont="1" applyBorder="1" applyAlignment="1">
      <alignment horizontal="center" vertical="center" wrapText="1"/>
    </xf>
    <xf numFmtId="166" fontId="66" fillId="0" borderId="1" xfId="10" applyNumberFormat="1" applyFont="1" applyBorder="1" applyAlignment="1" applyProtection="1">
      <alignment vertical="center" wrapText="1"/>
    </xf>
    <xf numFmtId="165" fontId="61" fillId="2" borderId="1" xfId="11" applyNumberFormat="1" applyFont="1" applyFill="1" applyBorder="1" applyAlignment="1" applyProtection="1">
      <alignment vertical="center" wrapText="1"/>
    </xf>
    <xf numFmtId="165" fontId="61" fillId="2" borderId="1" xfId="11" applyNumberFormat="1" applyFont="1" applyFill="1" applyBorder="1" applyAlignment="1" applyProtection="1">
      <alignment horizontal="center" vertical="center" wrapText="1"/>
    </xf>
    <xf numFmtId="165" fontId="65" fillId="2" borderId="1" xfId="11" applyNumberFormat="1" applyFont="1" applyFill="1" applyBorder="1" applyAlignment="1" applyProtection="1">
      <alignment horizontal="center" vertical="center" wrapText="1"/>
    </xf>
    <xf numFmtId="0" fontId="67" fillId="0" borderId="0" xfId="7" applyFont="1" applyProtection="1"/>
    <xf numFmtId="0" fontId="62" fillId="0" borderId="0" xfId="4" applyNumberFormat="1" applyFont="1" applyAlignment="1" applyProtection="1">
      <alignment horizontal="center" vertical="center"/>
    </xf>
    <xf numFmtId="0" fontId="62" fillId="0" borderId="0" xfId="7" applyFont="1" applyAlignment="1" applyProtection="1">
      <alignment horizontal="center" vertical="center"/>
    </xf>
    <xf numFmtId="165" fontId="62" fillId="0" borderId="0" xfId="4" applyNumberFormat="1" applyFont="1" applyAlignment="1" applyProtection="1">
      <alignment horizontal="center" vertical="center"/>
    </xf>
    <xf numFmtId="0" fontId="66" fillId="0" borderId="0" xfId="7" applyFont="1" applyAlignment="1" applyProtection="1">
      <alignment horizontal="center" vertical="center"/>
    </xf>
    <xf numFmtId="0" fontId="66" fillId="0" borderId="0" xfId="7" applyFont="1" applyAlignment="1" applyProtection="1">
      <alignment horizontal="center"/>
    </xf>
    <xf numFmtId="0" fontId="62" fillId="0" borderId="0" xfId="7" applyFont="1" applyAlignment="1" applyProtection="1">
      <alignment vertical="center"/>
    </xf>
    <xf numFmtId="165" fontId="41" fillId="0" borderId="0" xfId="4" applyNumberFormat="1" applyAlignment="1">
      <alignment vertical="center"/>
      <protection locked="0"/>
    </xf>
    <xf numFmtId="0" fontId="67" fillId="0" borderId="0" xfId="7" applyFont="1" applyAlignment="1" applyProtection="1">
      <alignment vertical="center"/>
    </xf>
    <xf numFmtId="165" fontId="10" fillId="0" borderId="0" xfId="4" applyNumberFormat="1" applyFont="1" applyAlignment="1">
      <alignment vertical="center"/>
      <protection locked="0"/>
    </xf>
    <xf numFmtId="0" fontId="68" fillId="0" borderId="0" xfId="0" applyFont="1" applyAlignment="1">
      <alignment horizontal="left" vertical="center"/>
    </xf>
    <xf numFmtId="0" fontId="68" fillId="0" borderId="0" xfId="0" applyFont="1" applyAlignment="1">
      <alignment horizontal="center" vertical="center"/>
    </xf>
    <xf numFmtId="0" fontId="69" fillId="0" borderId="0" xfId="0" applyFont="1" applyAlignment="1"/>
    <xf numFmtId="0" fontId="14" fillId="0" borderId="0" xfId="31" applyFont="1" applyAlignment="1" applyProtection="1">
      <alignment horizontal="center"/>
    </xf>
    <xf numFmtId="0" fontId="70" fillId="0" borderId="0" xfId="0" applyFont="1" applyAlignment="1">
      <alignment horizontal="center"/>
    </xf>
    <xf numFmtId="166" fontId="14" fillId="0" borderId="0" xfId="31" applyNumberFormat="1" applyFont="1" applyAlignment="1" applyProtection="1">
      <alignment horizontal="center"/>
    </xf>
    <xf numFmtId="0" fontId="57" fillId="0" borderId="1" xfId="0" applyFont="1" applyBorder="1" applyAlignment="1">
      <alignment horizontal="center" vertical="center"/>
    </xf>
    <xf numFmtId="0" fontId="53" fillId="0" borderId="1" xfId="0" applyFont="1" applyBorder="1" applyAlignment="1">
      <alignment horizontal="center" vertical="center"/>
    </xf>
    <xf numFmtId="0" fontId="57" fillId="0" borderId="1" xfId="0" applyFont="1" applyBorder="1">
      <alignment vertical="center"/>
    </xf>
    <xf numFmtId="2" fontId="57" fillId="0" borderId="1" xfId="0" applyNumberFormat="1" applyFont="1" applyBorder="1">
      <alignment vertical="center"/>
    </xf>
    <xf numFmtId="0" fontId="53" fillId="0" borderId="1" xfId="0" applyFont="1" applyBorder="1">
      <alignment vertical="center"/>
    </xf>
    <xf numFmtId="164" fontId="60" fillId="0" borderId="1" xfId="4" applyFont="1" applyBorder="1" applyAlignment="1">
      <alignment vertical="center"/>
      <protection locked="0"/>
    </xf>
    <xf numFmtId="0" fontId="61" fillId="2" borderId="1" xfId="4" applyNumberFormat="1" applyFont="1" applyFill="1" applyBorder="1" applyAlignment="1" applyProtection="1">
      <alignment horizontal="right" vertical="center" wrapText="1"/>
    </xf>
    <xf numFmtId="0" fontId="61" fillId="0" borderId="27" xfId="7" applyFont="1" applyBorder="1" applyAlignment="1" applyProtection="1">
      <alignment horizontal="center" vertical="center" wrapText="1"/>
    </xf>
    <xf numFmtId="0" fontId="61" fillId="0" borderId="0" xfId="7" applyFont="1" applyAlignment="1" applyProtection="1">
      <alignment horizontal="center" vertical="center" wrapText="1"/>
    </xf>
    <xf numFmtId="0" fontId="63" fillId="3" borderId="29" xfId="8" applyFont="1" applyFill="1" applyBorder="1" applyAlignment="1" applyProtection="1">
      <alignment horizontal="center" vertical="center"/>
    </xf>
    <xf numFmtId="0" fontId="63" fillId="3" borderId="30" xfId="8" applyFont="1" applyFill="1" applyBorder="1" applyAlignment="1" applyProtection="1">
      <alignment horizontal="center" vertical="center"/>
    </xf>
    <xf numFmtId="0" fontId="63" fillId="3" borderId="21" xfId="8" applyFont="1" applyFill="1" applyBorder="1" applyAlignment="1" applyProtection="1">
      <alignment horizontal="center" vertical="center"/>
    </xf>
    <xf numFmtId="0" fontId="68" fillId="0" borderId="0" xfId="0" applyFont="1" applyAlignment="1">
      <alignment horizontal="left" vertical="center"/>
    </xf>
    <xf numFmtId="0" fontId="68" fillId="0" borderId="0" xfId="0" applyFont="1" applyAlignment="1">
      <alignment horizontal="left" vertical="center" wrapText="1"/>
    </xf>
    <xf numFmtId="0" fontId="6" fillId="0" borderId="1" xfId="7" applyFont="1" applyBorder="1" applyAlignment="1" applyProtection="1">
      <alignment horizontal="center" vertical="center" wrapText="1"/>
    </xf>
    <xf numFmtId="0" fontId="6" fillId="3" borderId="1" xfId="8" applyFont="1" applyFill="1" applyBorder="1" applyAlignment="1" applyProtection="1">
      <alignment horizontal="center" vertical="center"/>
    </xf>
    <xf numFmtId="0" fontId="6" fillId="2" borderId="1" xfId="4" applyNumberFormat="1" applyFont="1" applyFill="1" applyBorder="1" applyAlignment="1" applyProtection="1">
      <alignment horizontal="right" vertical="center" wrapText="1"/>
    </xf>
    <xf numFmtId="0" fontId="9" fillId="11" borderId="1" xfId="12" applyFont="1" applyFill="1" applyBorder="1" applyAlignment="1" applyProtection="1">
      <alignment horizontal="center" vertical="center" wrapText="1"/>
    </xf>
    <xf numFmtId="0" fontId="9" fillId="4" borderId="1" xfId="12" applyFont="1" applyFill="1" applyBorder="1" applyAlignment="1" applyProtection="1">
      <alignment horizontal="center" vertical="center"/>
    </xf>
    <xf numFmtId="0" fontId="9" fillId="0" borderId="1" xfId="12" applyFont="1" applyBorder="1" applyAlignment="1" applyProtection="1">
      <alignment horizontal="center" vertical="center" wrapText="1"/>
    </xf>
    <xf numFmtId="0" fontId="52" fillId="0" borderId="1" xfId="12" applyFont="1" applyBorder="1" applyAlignment="1" applyProtection="1">
      <alignment horizontal="center"/>
    </xf>
    <xf numFmtId="0" fontId="6" fillId="11" borderId="1" xfId="12" applyFont="1" applyFill="1" applyBorder="1" applyAlignment="1" applyProtection="1">
      <alignment horizontal="center" vertical="center" wrapText="1"/>
    </xf>
    <xf numFmtId="0" fontId="6" fillId="4" borderId="1" xfId="12" applyFont="1" applyFill="1" applyBorder="1" applyAlignment="1" applyProtection="1">
      <alignment horizontal="center" vertical="center" wrapText="1"/>
    </xf>
    <xf numFmtId="0" fontId="6" fillId="0" borderId="1" xfId="12" applyFont="1" applyBorder="1" applyAlignment="1" applyProtection="1">
      <alignment horizontal="center" vertical="center" wrapText="1"/>
    </xf>
    <xf numFmtId="0" fontId="6" fillId="0" borderId="1" xfId="12" applyFont="1" applyBorder="1" applyAlignment="1" applyProtection="1">
      <alignment horizontal="center"/>
    </xf>
    <xf numFmtId="0" fontId="15" fillId="5" borderId="12" xfId="12" applyFont="1" applyFill="1" applyBorder="1" applyAlignment="1" applyProtection="1">
      <alignment horizontal="center" vertical="top" wrapText="1"/>
      <protection hidden="1"/>
    </xf>
    <xf numFmtId="0" fontId="15" fillId="5" borderId="0" xfId="12" applyFont="1" applyFill="1" applyAlignment="1" applyProtection="1">
      <alignment horizontal="center" vertical="top" wrapText="1"/>
      <protection hidden="1"/>
    </xf>
    <xf numFmtId="0" fontId="15" fillId="5" borderId="13" xfId="12" applyFont="1" applyFill="1" applyBorder="1" applyAlignment="1" applyProtection="1">
      <alignment horizontal="center" vertical="top" wrapText="1"/>
      <protection hidden="1"/>
    </xf>
    <xf numFmtId="0" fontId="15" fillId="5" borderId="9" xfId="12" applyFont="1" applyFill="1" applyBorder="1" applyAlignment="1" applyProtection="1">
      <alignment horizontal="center" vertical="top" wrapText="1"/>
      <protection hidden="1"/>
    </xf>
    <xf numFmtId="0" fontId="15" fillId="6" borderId="1" xfId="12" applyFont="1" applyFill="1" applyBorder="1" applyAlignment="1" applyProtection="1">
      <alignment horizontal="center" vertical="center" wrapText="1"/>
      <protection hidden="1"/>
    </xf>
    <xf numFmtId="0" fontId="15" fillId="6" borderId="14" xfId="12" applyFont="1" applyFill="1" applyBorder="1" applyAlignment="1" applyProtection="1">
      <alignment horizontal="center" vertical="center" wrapText="1"/>
      <protection hidden="1"/>
    </xf>
    <xf numFmtId="0" fontId="15" fillId="6" borderId="15" xfId="12" applyFont="1" applyFill="1" applyBorder="1" applyAlignment="1" applyProtection="1">
      <alignment horizontal="center" vertical="center" wrapText="1"/>
      <protection hidden="1"/>
    </xf>
    <xf numFmtId="0" fontId="15" fillId="6" borderId="16" xfId="12" applyFont="1" applyFill="1" applyBorder="1" applyAlignment="1" applyProtection="1">
      <alignment horizontal="center" vertical="center" wrapText="1"/>
      <protection hidden="1"/>
    </xf>
    <xf numFmtId="0" fontId="15" fillId="6" borderId="17" xfId="12" applyFont="1" applyFill="1" applyBorder="1" applyAlignment="1" applyProtection="1">
      <alignment horizontal="center" vertical="center" wrapText="1"/>
      <protection hidden="1"/>
    </xf>
    <xf numFmtId="170" fontId="15" fillId="6" borderId="1" xfId="12" applyNumberFormat="1" applyFont="1" applyFill="1" applyBorder="1" applyAlignment="1" applyProtection="1">
      <alignment horizontal="center" vertical="center"/>
      <protection hidden="1"/>
    </xf>
    <xf numFmtId="170" fontId="15" fillId="6" borderId="1" xfId="12" applyNumberFormat="1" applyFont="1" applyFill="1" applyBorder="1" applyAlignment="1" applyProtection="1">
      <alignment horizontal="center" vertical="center" wrapText="1"/>
      <protection hidden="1"/>
    </xf>
    <xf numFmtId="0" fontId="20" fillId="0" borderId="1"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4" xfId="0" applyFont="1" applyBorder="1" applyAlignment="1">
      <alignment horizontal="center" vertical="center" wrapText="1"/>
    </xf>
    <xf numFmtId="0" fontId="29" fillId="0" borderId="1" xfId="15" applyFont="1" applyBorder="1" applyAlignment="1" applyProtection="1">
      <alignment horizontal="center" vertical="center" wrapText="1"/>
    </xf>
    <xf numFmtId="0" fontId="29" fillId="0" borderId="5" xfId="15" applyFont="1" applyBorder="1" applyAlignment="1" applyProtection="1">
      <alignment horizontal="center" vertical="center" wrapText="1"/>
    </xf>
    <xf numFmtId="0" fontId="29" fillId="0" borderId="6" xfId="15" applyFont="1" applyBorder="1" applyAlignment="1" applyProtection="1">
      <alignment horizontal="center" vertical="center" wrapText="1"/>
    </xf>
    <xf numFmtId="10" fontId="29" fillId="0" borderId="1" xfId="16" applyNumberFormat="1" applyFont="1" applyBorder="1" applyAlignment="1" applyProtection="1">
      <alignment horizontal="center" vertical="center" wrapText="1"/>
    </xf>
    <xf numFmtId="166" fontId="29" fillId="0" borderId="1" xfId="15" applyNumberFormat="1" applyFont="1" applyBorder="1" applyAlignment="1" applyProtection="1">
      <alignment horizontal="center" vertical="center" wrapText="1"/>
    </xf>
    <xf numFmtId="0" fontId="29" fillId="0" borderId="14" xfId="15" applyFont="1" applyBorder="1" applyAlignment="1" applyProtection="1">
      <alignment horizontal="center" vertical="center" wrapText="1"/>
    </xf>
    <xf numFmtId="0" fontId="29" fillId="0" borderId="19" xfId="15" applyFont="1" applyBorder="1" applyAlignment="1" applyProtection="1">
      <alignment horizontal="center" vertical="center" wrapText="1"/>
    </xf>
    <xf numFmtId="0" fontId="29" fillId="0" borderId="15" xfId="15" applyFont="1" applyBorder="1" applyAlignment="1" applyProtection="1">
      <alignment horizontal="center" vertical="center" wrapText="1"/>
    </xf>
    <xf numFmtId="0" fontId="27" fillId="0" borderId="1" xfId="15" applyFont="1" applyBorder="1" applyAlignment="1" applyProtection="1">
      <alignment horizontal="center" vertical="center"/>
    </xf>
    <xf numFmtId="0" fontId="4" fillId="0" borderId="2" xfId="0" applyFont="1" applyBorder="1" applyAlignment="1">
      <alignment horizontal="right"/>
    </xf>
    <xf numFmtId="0" fontId="4" fillId="0" borderId="1" xfId="0" applyFont="1" applyBorder="1" applyAlignment="1">
      <alignment horizontal="center"/>
    </xf>
    <xf numFmtId="0" fontId="4" fillId="0" borderId="24" xfId="0" applyFont="1" applyBorder="1" applyAlignment="1">
      <alignment horizontal="center" vertical="center"/>
    </xf>
    <xf numFmtId="0" fontId="10" fillId="0" borderId="11" xfId="0" applyFont="1" applyBorder="1" applyAlignment="1">
      <alignment horizontal="right" vertical="center"/>
    </xf>
    <xf numFmtId="0" fontId="10" fillId="0" borderId="10" xfId="0" applyFont="1" applyBorder="1" applyAlignment="1">
      <alignment horizontal="right" vertical="center"/>
    </xf>
    <xf numFmtId="0" fontId="10" fillId="0" borderId="4" xfId="0" applyFont="1" applyBorder="1" applyAlignment="1">
      <alignment horizontal="right" vertical="center"/>
    </xf>
    <xf numFmtId="0" fontId="10" fillId="4" borderId="1"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4" xfId="0" applyFont="1" applyFill="1" applyBorder="1" applyAlignment="1">
      <alignment horizontal="center" vertical="center"/>
    </xf>
    <xf numFmtId="0" fontId="50"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35" fillId="0" borderId="0" xfId="0" applyFont="1" applyAlignment="1">
      <alignment horizontal="center" vertical="center"/>
    </xf>
    <xf numFmtId="0" fontId="3" fillId="0" borderId="1" xfId="13" applyFont="1" applyBorder="1" applyAlignment="1" applyProtection="1">
      <alignment horizontal="center" vertical="center" wrapText="1"/>
    </xf>
    <xf numFmtId="0" fontId="6" fillId="2" borderId="1" xfId="13" applyFont="1" applyFill="1" applyBorder="1" applyAlignment="1" applyProtection="1">
      <alignment horizontal="center" vertical="center"/>
    </xf>
  </cellXfs>
  <cellStyles count="41">
    <cellStyle name="Comma" xfId="4" builtinId="3"/>
    <cellStyle name="Comma 10 2" xfId="11" xr:uid="{00000000-0005-0000-0000-000001000000}"/>
    <cellStyle name="Comma 2" xfId="39" xr:uid="{4E489368-FDEB-45B8-9338-5331E69D52B7}"/>
    <cellStyle name="Comma 2 5" xfId="23" xr:uid="{00000000-0005-0000-0000-000002000000}"/>
    <cellStyle name="Comma 25" xfId="18" xr:uid="{00000000-0005-0000-0000-000003000000}"/>
    <cellStyle name="Hyperlink" xfId="5" xr:uid="{00000000-0005-0000-0000-000004000000}"/>
    <cellStyle name="Normal" xfId="0" builtinId="0"/>
    <cellStyle name="Normal 10 2" xfId="12" xr:uid="{00000000-0005-0000-0000-000006000000}"/>
    <cellStyle name="Normal 10 2 2" xfId="32" xr:uid="{00000000-0005-0000-0000-000007000000}"/>
    <cellStyle name="Normal 12" xfId="34" xr:uid="{75BBD065-99E6-4C46-AAA7-8B01C3A86CB3}"/>
    <cellStyle name="Normal 2" xfId="31" xr:uid="{00000000-0005-0000-0000-000008000000}"/>
    <cellStyle name="Normal 2 2" xfId="37" xr:uid="{AFAFF15B-CF15-407D-873A-D5544FDC4258}"/>
    <cellStyle name="Normal 2 4 2" xfId="24" xr:uid="{00000000-0005-0000-0000-000009000000}"/>
    <cellStyle name="Normal 3" xfId="33" xr:uid="{00000000-0005-0000-0000-00000A000000}"/>
    <cellStyle name="Normal 3 2" xfId="8" xr:uid="{00000000-0005-0000-0000-00000B000000}"/>
    <cellStyle name="Normal 3 7" xfId="15" xr:uid="{00000000-0005-0000-0000-00000C000000}"/>
    <cellStyle name="Normal 35 2" xfId="21" xr:uid="{00000000-0005-0000-0000-00000D000000}"/>
    <cellStyle name="Normal 36 2" xfId="26" xr:uid="{00000000-0005-0000-0000-00000E000000}"/>
    <cellStyle name="Normal 37 2" xfId="27" xr:uid="{00000000-0005-0000-0000-00000F000000}"/>
    <cellStyle name="Normal 37 3" xfId="19" xr:uid="{00000000-0005-0000-0000-000010000000}"/>
    <cellStyle name="Normal 39" xfId="20" xr:uid="{00000000-0005-0000-0000-000011000000}"/>
    <cellStyle name="Normal 39 2" xfId="22" xr:uid="{00000000-0005-0000-0000-000012000000}"/>
    <cellStyle name="Normal 4" xfId="36" xr:uid="{A6AFA3BB-05E6-4AE3-AB24-E98592E027F2}"/>
    <cellStyle name="Normal 41" xfId="25" xr:uid="{00000000-0005-0000-0000-000013000000}"/>
    <cellStyle name="Normal 43" xfId="28" xr:uid="{00000000-0005-0000-0000-000014000000}"/>
    <cellStyle name="Normal 44" xfId="29" xr:uid="{00000000-0005-0000-0000-000015000000}"/>
    <cellStyle name="Normal 45" xfId="30" xr:uid="{00000000-0005-0000-0000-000016000000}"/>
    <cellStyle name="Normal 46" xfId="17" xr:uid="{00000000-0005-0000-0000-000017000000}"/>
    <cellStyle name="Normal 47 2" xfId="13" xr:uid="{00000000-0005-0000-0000-000018000000}"/>
    <cellStyle name="Normal 47 2 2 2" xfId="14" xr:uid="{00000000-0005-0000-0000-000019000000}"/>
    <cellStyle name="Normal 47 3" xfId="2" xr:uid="{00000000-0005-0000-0000-00001A000000}"/>
    <cellStyle name="Normal 48" xfId="3" xr:uid="{00000000-0005-0000-0000-00001B000000}"/>
    <cellStyle name="Normal 48 2 2" xfId="6" xr:uid="{00000000-0005-0000-0000-00001C000000}"/>
    <cellStyle name="Normal 50" xfId="1" xr:uid="{00000000-0005-0000-0000-00001D000000}"/>
    <cellStyle name="Normal 51" xfId="10" xr:uid="{00000000-0005-0000-0000-00001E000000}"/>
    <cellStyle name="Normal 8" xfId="9" xr:uid="{00000000-0005-0000-0000-00001F000000}"/>
    <cellStyle name="Normal 8 2" xfId="38" xr:uid="{E4AF5B90-CA62-4AFC-BE06-7BCBCA0D32CE}"/>
    <cellStyle name="Normal_Abstract of Cost" xfId="7" xr:uid="{00000000-0005-0000-0000-000020000000}"/>
    <cellStyle name="Percent 18" xfId="16" xr:uid="{00000000-0005-0000-0000-000023000000}"/>
    <cellStyle name="Percent 2" xfId="40" xr:uid="{D472F9D0-4B58-4E05-82FF-5EA96C8A7A5D}"/>
    <cellStyle name="標準 5" xfId="35" xr:uid="{934DEA53-0E3D-44D1-9F5D-2C89C3DEE77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4.xml"/><Relationship Id="rId117" Type="http://schemas.openxmlformats.org/officeDocument/2006/relationships/externalLink" Target="externalLinks/externalLink95.xml"/><Relationship Id="rId21" Type="http://schemas.openxmlformats.org/officeDocument/2006/relationships/worksheet" Target="worksheets/sheet21.xml"/><Relationship Id="rId42" Type="http://schemas.openxmlformats.org/officeDocument/2006/relationships/externalLink" Target="externalLinks/externalLink20.xml"/><Relationship Id="rId47" Type="http://schemas.openxmlformats.org/officeDocument/2006/relationships/externalLink" Target="externalLinks/externalLink25.xml"/><Relationship Id="rId63" Type="http://schemas.openxmlformats.org/officeDocument/2006/relationships/externalLink" Target="externalLinks/externalLink41.xml"/><Relationship Id="rId68" Type="http://schemas.openxmlformats.org/officeDocument/2006/relationships/externalLink" Target="externalLinks/externalLink46.xml"/><Relationship Id="rId84" Type="http://schemas.openxmlformats.org/officeDocument/2006/relationships/externalLink" Target="externalLinks/externalLink62.xml"/><Relationship Id="rId89" Type="http://schemas.openxmlformats.org/officeDocument/2006/relationships/externalLink" Target="externalLinks/externalLink67.xml"/><Relationship Id="rId112" Type="http://schemas.openxmlformats.org/officeDocument/2006/relationships/externalLink" Target="externalLinks/externalLink90.xml"/><Relationship Id="rId16" Type="http://schemas.openxmlformats.org/officeDocument/2006/relationships/worksheet" Target="worksheets/sheet16.xml"/><Relationship Id="rId107" Type="http://schemas.openxmlformats.org/officeDocument/2006/relationships/externalLink" Target="externalLinks/externalLink85.xml"/><Relationship Id="rId11" Type="http://schemas.openxmlformats.org/officeDocument/2006/relationships/worksheet" Target="worksheets/sheet11.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53" Type="http://schemas.openxmlformats.org/officeDocument/2006/relationships/externalLink" Target="externalLinks/externalLink31.xml"/><Relationship Id="rId58" Type="http://schemas.openxmlformats.org/officeDocument/2006/relationships/externalLink" Target="externalLinks/externalLink36.xml"/><Relationship Id="rId74" Type="http://schemas.openxmlformats.org/officeDocument/2006/relationships/externalLink" Target="externalLinks/externalLink52.xml"/><Relationship Id="rId79" Type="http://schemas.openxmlformats.org/officeDocument/2006/relationships/externalLink" Target="externalLinks/externalLink57.xml"/><Relationship Id="rId102" Type="http://schemas.openxmlformats.org/officeDocument/2006/relationships/externalLink" Target="externalLinks/externalLink80.xml"/><Relationship Id="rId123"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externalLink" Target="externalLinks/externalLink68.xml"/><Relationship Id="rId95" Type="http://schemas.openxmlformats.org/officeDocument/2006/relationships/externalLink" Target="externalLinks/externalLink73.xml"/><Relationship Id="rId22" Type="http://schemas.openxmlformats.org/officeDocument/2006/relationships/worksheet" Target="worksheets/sheet22.xml"/><Relationship Id="rId27" Type="http://schemas.openxmlformats.org/officeDocument/2006/relationships/externalLink" Target="externalLinks/externalLink5.xml"/><Relationship Id="rId43" Type="http://schemas.openxmlformats.org/officeDocument/2006/relationships/externalLink" Target="externalLinks/externalLink21.xml"/><Relationship Id="rId48" Type="http://schemas.openxmlformats.org/officeDocument/2006/relationships/externalLink" Target="externalLinks/externalLink26.xml"/><Relationship Id="rId64" Type="http://schemas.openxmlformats.org/officeDocument/2006/relationships/externalLink" Target="externalLinks/externalLink42.xml"/><Relationship Id="rId69" Type="http://schemas.openxmlformats.org/officeDocument/2006/relationships/externalLink" Target="externalLinks/externalLink47.xml"/><Relationship Id="rId113" Type="http://schemas.openxmlformats.org/officeDocument/2006/relationships/externalLink" Target="externalLinks/externalLink91.xml"/><Relationship Id="rId118" Type="http://schemas.openxmlformats.org/officeDocument/2006/relationships/externalLink" Target="externalLinks/externalLink96.xml"/><Relationship Id="rId80" Type="http://schemas.openxmlformats.org/officeDocument/2006/relationships/externalLink" Target="externalLinks/externalLink58.xml"/><Relationship Id="rId85" Type="http://schemas.openxmlformats.org/officeDocument/2006/relationships/externalLink" Target="externalLinks/externalLink63.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59" Type="http://schemas.openxmlformats.org/officeDocument/2006/relationships/externalLink" Target="externalLinks/externalLink37.xml"/><Relationship Id="rId103" Type="http://schemas.openxmlformats.org/officeDocument/2006/relationships/externalLink" Target="externalLinks/externalLink81.xml"/><Relationship Id="rId108" Type="http://schemas.openxmlformats.org/officeDocument/2006/relationships/externalLink" Target="externalLinks/externalLink86.xml"/><Relationship Id="rId54" Type="http://schemas.openxmlformats.org/officeDocument/2006/relationships/externalLink" Target="externalLinks/externalLink32.xml"/><Relationship Id="rId70" Type="http://schemas.openxmlformats.org/officeDocument/2006/relationships/externalLink" Target="externalLinks/externalLink48.xml"/><Relationship Id="rId75" Type="http://schemas.openxmlformats.org/officeDocument/2006/relationships/externalLink" Target="externalLinks/externalLink53.xml"/><Relationship Id="rId91" Type="http://schemas.openxmlformats.org/officeDocument/2006/relationships/externalLink" Target="externalLinks/externalLink69.xml"/><Relationship Id="rId96" Type="http://schemas.openxmlformats.org/officeDocument/2006/relationships/externalLink" Target="externalLinks/externalLink74.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49" Type="http://schemas.openxmlformats.org/officeDocument/2006/relationships/externalLink" Target="externalLinks/externalLink27.xml"/><Relationship Id="rId114" Type="http://schemas.openxmlformats.org/officeDocument/2006/relationships/externalLink" Target="externalLinks/externalLink92.xml"/><Relationship Id="rId119" Type="http://schemas.openxmlformats.org/officeDocument/2006/relationships/externalLink" Target="externalLinks/externalLink97.xml"/><Relationship Id="rId44" Type="http://schemas.openxmlformats.org/officeDocument/2006/relationships/externalLink" Target="externalLinks/externalLink22.xml"/><Relationship Id="rId60" Type="http://schemas.openxmlformats.org/officeDocument/2006/relationships/externalLink" Target="externalLinks/externalLink38.xml"/><Relationship Id="rId65" Type="http://schemas.openxmlformats.org/officeDocument/2006/relationships/externalLink" Target="externalLinks/externalLink43.xml"/><Relationship Id="rId81" Type="http://schemas.openxmlformats.org/officeDocument/2006/relationships/externalLink" Target="externalLinks/externalLink59.xml"/><Relationship Id="rId86" Type="http://schemas.openxmlformats.org/officeDocument/2006/relationships/externalLink" Target="externalLinks/externalLink6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7.xml"/><Relationship Id="rId109" Type="http://schemas.openxmlformats.org/officeDocument/2006/relationships/externalLink" Target="externalLinks/externalLink87.xml"/><Relationship Id="rId34" Type="http://schemas.openxmlformats.org/officeDocument/2006/relationships/externalLink" Target="externalLinks/externalLink12.xml"/><Relationship Id="rId50" Type="http://schemas.openxmlformats.org/officeDocument/2006/relationships/externalLink" Target="externalLinks/externalLink28.xml"/><Relationship Id="rId55" Type="http://schemas.openxmlformats.org/officeDocument/2006/relationships/externalLink" Target="externalLinks/externalLink33.xml"/><Relationship Id="rId76" Type="http://schemas.openxmlformats.org/officeDocument/2006/relationships/externalLink" Target="externalLinks/externalLink54.xml"/><Relationship Id="rId97" Type="http://schemas.openxmlformats.org/officeDocument/2006/relationships/externalLink" Target="externalLinks/externalLink75.xml"/><Relationship Id="rId104" Type="http://schemas.openxmlformats.org/officeDocument/2006/relationships/externalLink" Target="externalLinks/externalLink82.xml"/><Relationship Id="rId120"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49.xml"/><Relationship Id="rId92" Type="http://schemas.openxmlformats.org/officeDocument/2006/relationships/externalLink" Target="externalLinks/externalLink70.xml"/><Relationship Id="rId2" Type="http://schemas.openxmlformats.org/officeDocument/2006/relationships/worksheet" Target="worksheets/sheet2.xml"/><Relationship Id="rId29" Type="http://schemas.openxmlformats.org/officeDocument/2006/relationships/externalLink" Target="externalLinks/externalLink7.xml"/><Relationship Id="rId24" Type="http://schemas.openxmlformats.org/officeDocument/2006/relationships/externalLink" Target="externalLinks/externalLink2.xml"/><Relationship Id="rId40" Type="http://schemas.openxmlformats.org/officeDocument/2006/relationships/externalLink" Target="externalLinks/externalLink18.xml"/><Relationship Id="rId45" Type="http://schemas.openxmlformats.org/officeDocument/2006/relationships/externalLink" Target="externalLinks/externalLink23.xml"/><Relationship Id="rId66" Type="http://schemas.openxmlformats.org/officeDocument/2006/relationships/externalLink" Target="externalLinks/externalLink44.xml"/><Relationship Id="rId87" Type="http://schemas.openxmlformats.org/officeDocument/2006/relationships/externalLink" Target="externalLinks/externalLink65.xml"/><Relationship Id="rId110" Type="http://schemas.openxmlformats.org/officeDocument/2006/relationships/externalLink" Target="externalLinks/externalLink88.xml"/><Relationship Id="rId115" Type="http://schemas.openxmlformats.org/officeDocument/2006/relationships/externalLink" Target="externalLinks/externalLink93.xml"/><Relationship Id="rId61" Type="http://schemas.openxmlformats.org/officeDocument/2006/relationships/externalLink" Target="externalLinks/externalLink39.xml"/><Relationship Id="rId82" Type="http://schemas.openxmlformats.org/officeDocument/2006/relationships/externalLink" Target="externalLinks/externalLink60.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56" Type="http://schemas.openxmlformats.org/officeDocument/2006/relationships/externalLink" Target="externalLinks/externalLink34.xml"/><Relationship Id="rId77" Type="http://schemas.openxmlformats.org/officeDocument/2006/relationships/externalLink" Target="externalLinks/externalLink55.xml"/><Relationship Id="rId100" Type="http://schemas.openxmlformats.org/officeDocument/2006/relationships/externalLink" Target="externalLinks/externalLink78.xml"/><Relationship Id="rId105" Type="http://schemas.openxmlformats.org/officeDocument/2006/relationships/externalLink" Target="externalLinks/externalLink83.xml"/><Relationship Id="rId8" Type="http://schemas.openxmlformats.org/officeDocument/2006/relationships/worksheet" Target="worksheets/sheet8.xml"/><Relationship Id="rId51" Type="http://schemas.openxmlformats.org/officeDocument/2006/relationships/externalLink" Target="externalLinks/externalLink29.xml"/><Relationship Id="rId72" Type="http://schemas.openxmlformats.org/officeDocument/2006/relationships/externalLink" Target="externalLinks/externalLink50.xml"/><Relationship Id="rId93" Type="http://schemas.openxmlformats.org/officeDocument/2006/relationships/externalLink" Target="externalLinks/externalLink71.xml"/><Relationship Id="rId98" Type="http://schemas.openxmlformats.org/officeDocument/2006/relationships/externalLink" Target="externalLinks/externalLink76.xml"/><Relationship Id="rId121"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externalLink" Target="externalLinks/externalLink3.xml"/><Relationship Id="rId46" Type="http://schemas.openxmlformats.org/officeDocument/2006/relationships/externalLink" Target="externalLinks/externalLink24.xml"/><Relationship Id="rId67" Type="http://schemas.openxmlformats.org/officeDocument/2006/relationships/externalLink" Target="externalLinks/externalLink45.xml"/><Relationship Id="rId116" Type="http://schemas.openxmlformats.org/officeDocument/2006/relationships/externalLink" Target="externalLinks/externalLink94.xml"/><Relationship Id="rId20" Type="http://schemas.openxmlformats.org/officeDocument/2006/relationships/worksheet" Target="worksheets/sheet20.xml"/><Relationship Id="rId41" Type="http://schemas.openxmlformats.org/officeDocument/2006/relationships/externalLink" Target="externalLinks/externalLink19.xml"/><Relationship Id="rId62" Type="http://schemas.openxmlformats.org/officeDocument/2006/relationships/externalLink" Target="externalLinks/externalLink40.xml"/><Relationship Id="rId83" Type="http://schemas.openxmlformats.org/officeDocument/2006/relationships/externalLink" Target="externalLinks/externalLink61.xml"/><Relationship Id="rId88" Type="http://schemas.openxmlformats.org/officeDocument/2006/relationships/externalLink" Target="externalLinks/externalLink66.xml"/><Relationship Id="rId111" Type="http://schemas.openxmlformats.org/officeDocument/2006/relationships/externalLink" Target="externalLinks/externalLink89.xml"/><Relationship Id="rId15" Type="http://schemas.openxmlformats.org/officeDocument/2006/relationships/worksheet" Target="worksheets/sheet15.xml"/><Relationship Id="rId36" Type="http://schemas.openxmlformats.org/officeDocument/2006/relationships/externalLink" Target="externalLinks/externalLink14.xml"/><Relationship Id="rId57" Type="http://schemas.openxmlformats.org/officeDocument/2006/relationships/externalLink" Target="externalLinks/externalLink35.xml"/><Relationship Id="rId106" Type="http://schemas.openxmlformats.org/officeDocument/2006/relationships/externalLink" Target="externalLinks/externalLink84.xml"/><Relationship Id="rId10" Type="http://schemas.openxmlformats.org/officeDocument/2006/relationships/worksheet" Target="worksheets/sheet10.xml"/><Relationship Id="rId31" Type="http://schemas.openxmlformats.org/officeDocument/2006/relationships/externalLink" Target="externalLinks/externalLink9.xml"/><Relationship Id="rId52" Type="http://schemas.openxmlformats.org/officeDocument/2006/relationships/externalLink" Target="externalLinks/externalLink30.xml"/><Relationship Id="rId73" Type="http://schemas.openxmlformats.org/officeDocument/2006/relationships/externalLink" Target="externalLinks/externalLink51.xml"/><Relationship Id="rId78" Type="http://schemas.openxmlformats.org/officeDocument/2006/relationships/externalLink" Target="externalLinks/externalLink56.xml"/><Relationship Id="rId94" Type="http://schemas.openxmlformats.org/officeDocument/2006/relationships/externalLink" Target="externalLinks/externalLink72.xml"/><Relationship Id="rId99" Type="http://schemas.openxmlformats.org/officeDocument/2006/relationships/externalLink" Target="externalLinks/externalLink77.xml"/><Relationship Id="rId101" Type="http://schemas.openxmlformats.org/officeDocument/2006/relationships/externalLink" Target="externalLinks/externalLink79.xml"/><Relationship Id="rId1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Anmurty/d/SITES/Nandi/base.xls" TargetMode="External"/><Relationship Id="rId1" Type="http://schemas.openxmlformats.org/officeDocument/2006/relationships/externalLinkPath" Target="/Anmurty/d/SITES/Nandi/base.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Material1/d/PROJECT/meerut/Lab/Calculate.xls" TargetMode="External"/><Relationship Id="rId1" Type="http://schemas.openxmlformats.org/officeDocument/2006/relationships/externalLinkPath" Target="/Material1/d/PROJECT/meerut/Lab/Calcu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user\Downloads\Evaluate"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tsclient/C/CHIRAG/park2/PLANNING/INFBD1.XLS" TargetMode="External"/><Relationship Id="rId1" Type="http://schemas.openxmlformats.org/officeDocument/2006/relationships/externalLinkPath" Target="/tsclient/C/CHIRAG/park2/PLANNING/INFBD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X://PROJECT/Merrut/dpr%20-meerut/PROJECT/Paradip/Dpr-NH/SOFT%20RESULT%20FORMAT/FDD/density.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A://Tender/Backbone/NHPC-Sewa/LOT-1%20Backbone/LOT-1%20Backbone/ANAL-LOT-SW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tender%20bid/TEHRI-KOTESHWARHYDROPOWER%20PROJECT/Koteshwar-II/Koteshwar-Old/WORKING.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A://Eest_west_Package/NHAI_ADB_Pac_2/WORKING_2.xls"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172.128.1.78/Public/Documents%20and%20Settings/alok/Desktop/NH-1A/1/DRAIN%20DOQ.xls" TargetMode="External"/><Relationship Id="rId1" Type="http://schemas.openxmlformats.org/officeDocument/2006/relationships/externalLinkPath" Target="/172.128.1.78/Public/Documents%20and%20Settings/alok/Desktop/NH-1A/1/DRAIN%20DOQ.xls"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server/Projects/TN%2005/TN%2005/IPA/Approved%20Bill/17.BOQ%20-%20017/BOQ%20Abstract%20-%2017/Documents%20and%20Settings/IVRCL/My%20Documents/NS40/My%20Documents/Voucher%20paid%20KR3.xls" TargetMode="External"/><Relationship Id="rId1" Type="http://schemas.openxmlformats.org/officeDocument/2006/relationships/externalLinkPath" Target="/server/Projects/TN%2005/TN%2005/IPA/Approved%20Bill/17.BOQ%20-%20017/BOQ%20Abstract%20-%2017/Documents%20and%20Settings/IVRCL/My%20Documents/NS40/My%20Documents/Voucher%20paid%20KR3.xls"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admin3/2s/neelam/Highways/NH-203/Rev.%20NH-203(Interchange)/NH%20-203/NH-203(GOC)final.xls" TargetMode="External"/><Relationship Id="rId1" Type="http://schemas.openxmlformats.org/officeDocument/2006/relationships/externalLinkPath" Target="/admin3/2s/neelam/Highways/NH-203/Rev.%20NH-203(Interchange)/NH%20-203/NH-203(GOC)final.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Ces-del-pc-193/D/#rajib/modfly/TRANS/500/DETAIL.xls" TargetMode="External"/><Relationship Id="rId1" Type="http://schemas.openxmlformats.org/officeDocument/2006/relationships/externalLinkPath" Target="/Ces-del-pc-193/D/#rajib/modfly/TRANS/500/DETAIL.xls"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THEME9/G/WINDOWS/Desktop/Complete%20Data%20for%20DPR/PRIORITY%20ROADS/BADAMALAHRA/Belda/Complete%20Data%20for%20DPR/Tests/Badamalahra/Bhelda/bhelda%20300m.xls" TargetMode="External"/><Relationship Id="rId1" Type="http://schemas.openxmlformats.org/officeDocument/2006/relationships/externalLinkPath" Target="/THEME9/G/WINDOWS/Desktop/Complete%20Data%20for%20DPR/PRIORITY%20ROADS/BADAMALAHRA/Belda/Complete%20Data%20for%20DPR/Tests/Badamalahra/Bhelda/bhelda%20300m.xls"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Cetnov/data/Documents%20and%20Settings/jdhar.GEOTECHKOL/Desktop/DPR/DPR_SAT/TR%2002%2061/DPR%20AT%20A%20GLANCE.xls" TargetMode="External"/><Relationship Id="rId1" Type="http://schemas.openxmlformats.org/officeDocument/2006/relationships/externalLinkPath" Target="/Cetnov/data/Documents%20and%20Settings/jdhar.GEOTECHKOL/Desktop/DPR/DPR_SAT/TR%2002%2061/DPR%20AT%20A%20GLANC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A://Tender/Tender%20Analysis/Road%20work%20Analysis/NHAI-Coachin%20Port/WORKING.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A://My%20Documents/Koteshwar%20Hydroelectric%20Project/MSRDC-CONCRETE.xls"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1292D009/Analysis%20of%20Rates.xls" TargetMode="External"/><Relationship Id="rId1" Type="http://schemas.openxmlformats.org/officeDocument/2006/relationships/externalLinkPath" Target="/1292D009/Analysis%20of%20Rate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I://Documents%20and%20Settings/PKumar1/Desktop/Mr.%20Rajesh%20Gupta/Solapur%20-%20Karnataka%20Border%20(NH-9)/R2-op-2-Detail%20of%20Quantities/Bill%20No.%2009%20DOQ.xls"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Jagannadh/c/Program%20Files/My%20Documents/Urmodi/COST.xls" TargetMode="External"/><Relationship Id="rId1" Type="http://schemas.openxmlformats.org/officeDocument/2006/relationships/externalLinkPath" Target="/Jagannadh/c/Program%20Files/My%20Documents/Urmodi/COS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I://highways%20project/Kabul/Rates/Darul%20Aman%20Road/Analysis%20of%20Rates.xls" TargetMode="External"/></Relationships>
</file>

<file path=xl/externalLinks/_rels/externalLink28.xml.rels><?xml version="1.0" encoding="UTF-8" standalone="yes"?>
<Relationships xmlns="http://schemas.openxmlformats.org/package/2006/relationships"><Relationship Id="rId2" Type="http://schemas.openxmlformats.org/officeDocument/2006/relationships/externalLinkPath" Target="../../../../../../../server/Projects/Hyderabad/HEI/PROJECTS/269363-%20National%20Highways%20Chhattisgargh/01-15%20Reports-%20Development/Working/Raviprasad/Final/Package%202/Rate%20Analysis/Basic%20Rates.xls" TargetMode="External"/><Relationship Id="rId1" Type="http://schemas.openxmlformats.org/officeDocument/2006/relationships/externalLinkPath" Target="/server/Projects/Hyderabad/HEI/PROJECTS/269363-%20National%20Highways%20Chhattisgargh/01-15%20Reports-%20Development/Working/Raviprasad/Final/Package%202/Rate%20Analysis/Basic%20Rates.xls" TargetMode="External"/></Relationships>
</file>

<file path=xl/externalLinks/_rels/externalLink29.xml.rels><?xml version="1.0" encoding="UTF-8" standalone="yes"?>
<Relationships xmlns="http://schemas.openxmlformats.org/package/2006/relationships"><Relationship Id="rId2" Type="http://schemas.openxmlformats.org/officeDocument/2006/relationships/externalLinkPath" Target="../../../../../../../Cetnov/data/Documents%20and%20Settings/jdhar.GEOTECHKOL/Desktop/test/CE_Rupaichari_L044.xls" TargetMode="External"/><Relationship Id="rId1" Type="http://schemas.openxmlformats.org/officeDocument/2006/relationships/externalLinkPath" Target="/Cetnov/data/Documents%20and%20Settings/jdhar.GEOTECHKOL/Desktop/test/CE_Rupaichari_L044.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Knr1/c/My%20Documents/Nellore/programme/NK-PROJECT-s-curve.xls" TargetMode="External"/><Relationship Id="rId1" Type="http://schemas.openxmlformats.org/officeDocument/2006/relationships/externalLinkPath" Target="/Knr1/c/My%20Documents/Nellore/programme/NK-PROJECT-s-curve.xls" TargetMode="External"/></Relationships>
</file>

<file path=xl/externalLinks/_rels/externalLink30.xml.rels><?xml version="1.0" encoding="UTF-8" standalone="yes"?>
<Relationships xmlns="http://schemas.openxmlformats.org/package/2006/relationships"><Relationship Id="rId2" Type="http://schemas.openxmlformats.org/officeDocument/2006/relationships/externalLinkPath" Target="../../../../../../../Eibuserver/domcont/Resmy/UCIL/Cost/CIVIL-PGCIL-REV0.xls" TargetMode="External"/><Relationship Id="rId1" Type="http://schemas.openxmlformats.org/officeDocument/2006/relationships/externalLinkPath" Target="/Eibuserver/domcont/Resmy/UCIL/Cost/CIVIL-PGCIL-REV0.xls" TargetMode="External"/></Relationships>
</file>

<file path=xl/externalLinks/_rels/externalLink31.xml.rels><?xml version="1.0" encoding="UTF-8" standalone="yes"?>
<Relationships xmlns="http://schemas.openxmlformats.org/package/2006/relationships"><Relationship Id="rId2" Type="http://schemas.openxmlformats.org/officeDocument/2006/relationships/externalLinkPath" Target="../../../../../../../Server/g/WINDOWS/Desktop/Complete%20Data%20for%20DPR/PRIORITY%20ROADS/BADAMALAHRA/Belda/Ghuwara-%20Indora%20Road%20to%20Bhelda%20Village_DPR_21-11-04.xls" TargetMode="External"/><Relationship Id="rId1" Type="http://schemas.openxmlformats.org/officeDocument/2006/relationships/externalLinkPath" Target="/Server/g/WINDOWS/Desktop/Complete%20Data%20for%20DPR/PRIORITY%20ROADS/BADAMALAHRA/Belda/Ghuwara-%20Indora%20Road%20to%20Bhelda%20Village_DPR_21-11-04.xls" TargetMode="External"/></Relationships>
</file>

<file path=xl/externalLinks/_rels/externalLink32.xml.rels><?xml version="1.0" encoding="UTF-8" standalone="yes"?>
<Relationships xmlns="http://schemas.openxmlformats.org/package/2006/relationships"><Relationship Id="rId2" Type="http://schemas.openxmlformats.org/officeDocument/2006/relationships/externalLinkPath" Target="../../../../../../../Rajeev/e/NH%2014-76/Final%20PPR/Volume%20II%20%20Design%20Report/Annexures/Inventory%20-%20NH-76.xls" TargetMode="External"/><Relationship Id="rId1" Type="http://schemas.openxmlformats.org/officeDocument/2006/relationships/externalLinkPath" Target="/Rajeev/e/NH%2014-76/Final%20PPR/Volume%20II%20%20Design%20Report/Annexures/Inventory%20-%20NH-76.xls" TargetMode="External"/></Relationships>
</file>

<file path=xl/externalLinks/_rels/externalLink33.xml.rels><?xml version="1.0" encoding="UTF-8" standalone="yes"?>
<Relationships xmlns="http://schemas.openxmlformats.org/package/2006/relationships"><Relationship Id="rId2" Type="http://schemas.openxmlformats.org/officeDocument/2006/relationships/externalLinkPath" Target="../../../../../../../Cetnov/data/Documents%20and%20Settings/jdhar.GEOTECHKOL/Desktop/PMGSY/NBCC_CORR_MATABARI/Revised_080206/Copy%20of%20Estimate40.xls" TargetMode="External"/><Relationship Id="rId1" Type="http://schemas.openxmlformats.org/officeDocument/2006/relationships/externalLinkPath" Target="/Cetnov/data/Documents%20and%20Settings/jdhar.GEOTECHKOL/Desktop/PMGSY/NBCC_CORR_MATABARI/Revised_080206/Copy%20of%20Estimate40.xls" TargetMode="External"/></Relationships>
</file>

<file path=xl/externalLinks/_rels/externalLink34.xml.rels><?xml version="1.0" encoding="UTF-8" standalone="yes"?>
<Relationships xmlns="http://schemas.openxmlformats.org/package/2006/relationships"><Relationship Id="rId2" Type="http://schemas.openxmlformats.org/officeDocument/2006/relationships/externalLinkPath" Target="../../../../../../../server/Bailey_2189_2190/Cost%20Estimate/PMGSY/NBCC_CORR_MATABARI/Revised_080206/Copy%20of%20Estimate40.xls" TargetMode="External"/><Relationship Id="rId1" Type="http://schemas.openxmlformats.org/officeDocument/2006/relationships/externalLinkPath" Target="/server/Bailey_2189_2190/Cost%20Estimate/PMGSY/NBCC_CORR_MATABARI/Revised_080206/Copy%20of%20Estimate40.xls" TargetMode="External"/></Relationships>
</file>

<file path=xl/externalLinks/_rels/externalLink35.xml.rels><?xml version="1.0" encoding="UTF-8" standalone="yes"?>
<Relationships xmlns="http://schemas.openxmlformats.org/package/2006/relationships"><Relationship Id="rId2" Type="http://schemas.openxmlformats.org/officeDocument/2006/relationships/externalLinkPath" Target="../../../../../../../Joshi/d/vdj/tdsoth03.xls" TargetMode="External"/><Relationship Id="rId1" Type="http://schemas.openxmlformats.org/officeDocument/2006/relationships/externalLinkPath" Target="/Joshi/d/vdj/tdsoth03.xls" TargetMode="External"/></Relationships>
</file>

<file path=xl/externalLinks/_rels/externalLink36.xml.rels><?xml version="1.0" encoding="UTF-8" standalone="yes"?>
<Relationships xmlns="http://schemas.openxmlformats.org/package/2006/relationships"><Relationship Id="rId2" Type="http://schemas.openxmlformats.org/officeDocument/2006/relationships/externalLinkPath" Target="../../../../../../../Tsprasad/e-tenders/WINDOWS/Desktop/THOPARGHAT.xls" TargetMode="External"/><Relationship Id="rId1" Type="http://schemas.openxmlformats.org/officeDocument/2006/relationships/externalLinkPath" Target="/Tsprasad/e-tenders/WINDOWS/Desktop/THOPARGHAT.xls" TargetMode="External"/></Relationships>
</file>

<file path=xl/externalLinks/_rels/externalLink37.xml.rels><?xml version="1.0" encoding="UTF-8" standalone="yes"?>
<Relationships xmlns="http://schemas.openxmlformats.org/package/2006/relationships"><Relationship Id="rId2" Type="http://schemas.openxmlformats.org/officeDocument/2006/relationships/externalLinkPath" Target="../../../../../../../Planning/d/SQS_CBILL/CLAIMED/IPC%2014/NUM2TXT.xls" TargetMode="External"/><Relationship Id="rId1" Type="http://schemas.openxmlformats.org/officeDocument/2006/relationships/externalLinkPath" Target="/Planning/d/SQS_CBILL/CLAIMED/IPC%2014/NUM2TX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I://NH%2071%20PROJECT%20DATA/Bill%20to%20JMC/Bill%20BOT%20NH%2071/RAB%2032/Summary%20RA%2032_%20To%20be%20submitted%20to%20JMC%20-%20Pravin%20Rev%2000.xlsx" TargetMode="External"/></Relationships>
</file>

<file path=xl/externalLinks/_rels/externalLink39.xml.rels><?xml version="1.0" encoding="UTF-8" standalone="yes"?>
<Relationships xmlns="http://schemas.openxmlformats.org/package/2006/relationships"><Relationship Id="rId2" Type="http://schemas.openxmlformats.org/officeDocument/2006/relationships/externalLinkPath" Target="../../../../../../../Rakesh-pc/E/BOT%20Projects/Lenders%20Documents/Agra/LCI-OSE%20JV/IPC/TRS/EDOC/PKPE-A/DEL%20No.1%20&#28040;&#36027;&#29366;&#27841;2.xls" TargetMode="External"/><Relationship Id="rId1" Type="http://schemas.openxmlformats.org/officeDocument/2006/relationships/externalLinkPath" Target="/Rakesh-pc/E/BOT%20Projects/Lenders%20Documents/Agra/LCI-OSE%20JV/IPC/TRS/EDOC/PKPE-A/DEL%20No.1%20&#28040;&#36027;&#29366;&#27841;2.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Del-lbg2xp/PKG%20I/Shared%20for%20All/MHPatil/DATA/Bank/Final%20Detailed%20Project%20Report/Volume%20V%20Rate%20Analysis/Rate%20Analysis%20%20%20MP-1.xls" TargetMode="External"/><Relationship Id="rId1" Type="http://schemas.openxmlformats.org/officeDocument/2006/relationships/externalLinkPath" Target="/Del-lbg2xp/PKG%20I/Shared%20for%20All/MHPatil/DATA/Bank/Final%20Detailed%20Project%20Report/Volume%20V%20Rate%20Analysis/Rate%20Analysis%20%20%20MP-1.xls" TargetMode="External"/></Relationships>
</file>

<file path=xl/externalLinks/_rels/externalLink40.xml.rels><?xml version="1.0" encoding="UTF-8" standalone="yes"?>
<Relationships xmlns="http://schemas.openxmlformats.org/package/2006/relationships"><Relationship Id="rId2" Type="http://schemas.openxmlformats.org/officeDocument/2006/relationships/externalLinkPath" Target="../../../../../../../172.16.13.21/Highway/Agarwal/New%20Folder/ces/disk2/DNFP.xls" TargetMode="External"/><Relationship Id="rId1" Type="http://schemas.openxmlformats.org/officeDocument/2006/relationships/externalLinkPath" Target="/172.16.13.21/Highway/Agarwal/New%20Folder/ces/disk2/DNFP.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Parwanoo%20-%20Solan/BOQ-Parwanoo-Solan%20(Rao)/Breakup%20Quantity%20for%20Viaduct%20NH-22.xls" TargetMode="External"/></Relationships>
</file>

<file path=xl/externalLinks/_rels/externalLink42.xml.rels><?xml version="1.0" encoding="UTF-8" standalone="yes"?>
<Relationships xmlns="http://schemas.openxmlformats.org/package/2006/relationships"><Relationship Id="rId2" Type="http://schemas.openxmlformats.org/officeDocument/2006/relationships/externalLinkPath" Target="../../../../../../../del-fs-01/Projects/Parwanoo%20-%20Solan/BOQ-Parwanoo-Solan%20(Rao)/Breakup%20Quantity%20for%20Viaduct%20NH-22.xls" TargetMode="External"/><Relationship Id="rId1" Type="http://schemas.openxmlformats.org/officeDocument/2006/relationships/externalLinkPath" Target="/del-fs-01/Projects/Parwanoo%20-%20Solan/BOQ-Parwanoo-Solan%20(Rao)/Breakup%20Quantity%20for%20Viaduct%20NH-22.xls" TargetMode="External"/></Relationships>
</file>

<file path=xl/externalLinks/_rels/externalLink43.xml.rels><?xml version="1.0" encoding="UTF-8" standalone="yes"?>
<Relationships xmlns="http://schemas.openxmlformats.org/package/2006/relationships"><Relationship Id="rId2" Type="http://schemas.openxmlformats.org/officeDocument/2006/relationships/externalLinkPath" Target="../../../../../../../Deserver/design/USER/HOUSING/SIRISH/temp.xls" TargetMode="External"/><Relationship Id="rId1" Type="http://schemas.openxmlformats.org/officeDocument/2006/relationships/externalLinkPath" Target="/Deserver/design/USER/HOUSING/SIRISH/temp.xls" TargetMode="External"/></Relationships>
</file>

<file path=xl/externalLinks/_rels/externalLink44.xml.rels><?xml version="1.0" encoding="UTF-8" standalone="yes"?>
<Relationships xmlns="http://schemas.openxmlformats.org/package/2006/relationships"><Relationship Id="rId2" Type="http://schemas.openxmlformats.org/officeDocument/2006/relationships/externalLinkPath" Target="../../../../../../../172.128.1.78/Public/SGahlot%20data%2023.5.07/Nh-14/Cost%20Estimate/Culverts/1x1.2m.xls" TargetMode="External"/><Relationship Id="rId1" Type="http://schemas.openxmlformats.org/officeDocument/2006/relationships/externalLinkPath" Target="/172.128.1.78/Public/SGahlot%20data%2023.5.07/Nh-14/Cost%20Estimate/Culverts/1x1.2m.xls" TargetMode="External"/></Relationships>
</file>

<file path=xl/externalLinks/_rels/externalLink45.xml.rels><?xml version="1.0" encoding="UTF-8" standalone="yes"?>
<Relationships xmlns="http://schemas.openxmlformats.org/package/2006/relationships"><Relationship Id="rId2" Type="http://schemas.openxmlformats.org/officeDocument/2006/relationships/externalLinkPath" Target="../../../../../../../Ibm4/F4/NH-46/Pkg%203%20NH-46/SubStr38-1_NH46.xls" TargetMode="External"/><Relationship Id="rId1" Type="http://schemas.openxmlformats.org/officeDocument/2006/relationships/externalLinkPath" Target="/Ibm4/F4/NH-46/Pkg%203%20NH-46/SubStr38-1_NH4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Bharat/BQ%20204%20(West%20Bengal)/Feasibility%20Studies/Qunatities%20Culvert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I://Bharat/BQ%20204%20(West%20Bengal)/Feasibility%20Studies/Qunatities%20Culverts.xls" TargetMode="External"/></Relationships>
</file>

<file path=xl/externalLinks/_rels/externalLink48.xml.rels><?xml version="1.0" encoding="UTF-8" standalone="yes"?>
<Relationships xmlns="http://schemas.openxmlformats.org/package/2006/relationships"><Relationship Id="rId2" Type="http://schemas.openxmlformats.org/officeDocument/2006/relationships/externalLinkPath" Target="../../../../../../../Patel/data%20(d)/Patel/Construction%20Programme/Revised%20work%20programme%20upto%20Oct%202006/08%20Monthwise%20--%20%20FINAL.xls" TargetMode="External"/><Relationship Id="rId1" Type="http://schemas.openxmlformats.org/officeDocument/2006/relationships/externalLinkPath" Target="/Patel/data%20(d)/Patel/Construction%20Programme/Revised%20work%20programme%20upto%20Oct%202006/08%20Monthwise%20--%20%20FINAL.xls" TargetMode="External"/></Relationships>
</file>

<file path=xl/externalLinks/_rels/externalLink49.xml.rels><?xml version="1.0" encoding="UTF-8" standalone="yes"?>
<Relationships xmlns="http://schemas.openxmlformats.org/package/2006/relationships"><Relationship Id="rId2" Type="http://schemas.openxmlformats.org/officeDocument/2006/relationships/externalLinkPath" Target="../../../../../../../Pmg/d/ELECT/Calculation/Battery%20&amp;%20Battery%20charger/REV%20R1/lvsizing.xls" TargetMode="External"/><Relationship Id="rId1" Type="http://schemas.openxmlformats.org/officeDocument/2006/relationships/externalLinkPath" Target="/Pmg/d/ELECT/Calculation/Battery%20&amp;%20Battery%20charger/REV%20R1/lvsizing.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Moss3/d/WINDOWS/DESKTOP/All_NCB_Ph2/All_NCB_Tr.III/Documents/M5/BOQ_M5.xls" TargetMode="External"/><Relationship Id="rId1" Type="http://schemas.openxmlformats.org/officeDocument/2006/relationships/externalLinkPath" Target="/Moss3/d/WINDOWS/DESKTOP/All_NCB_Ph2/All_NCB_Tr.III/Documents/M5/BOQ_M5.xls" TargetMode="External"/></Relationships>
</file>

<file path=xl/externalLinks/_rels/externalLink50.xml.rels><?xml version="1.0" encoding="UTF-8" standalone="yes"?>
<Relationships xmlns="http://schemas.openxmlformats.org/package/2006/relationships"><Relationship Id="rId2" Type="http://schemas.openxmlformats.org/officeDocument/2006/relationships/externalLinkPath" Target="../../../../../../../Rakesh-pc/E/BOT%20Projects/Lenders%20Documents/Agra/LCI-OSE%20JV/IPC/windows/TEMP/Form/Format/PRODATA.XLS" TargetMode="External"/><Relationship Id="rId1" Type="http://schemas.openxmlformats.org/officeDocument/2006/relationships/externalLinkPath" Target="/Rakesh-pc/E/BOT%20Projects/Lenders%20Documents/Agra/LCI-OSE%20JV/IPC/windows/TEMP/Form/Format/PRODATA.XLS" TargetMode="External"/></Relationships>
</file>

<file path=xl/externalLinks/_rels/externalLink51.xml.rels><?xml version="1.0" encoding="UTF-8" standalone="yes"?>
<Relationships xmlns="http://schemas.openxmlformats.org/package/2006/relationships"><Relationship Id="rId2" Type="http://schemas.openxmlformats.org/officeDocument/2006/relationships/externalLinkPath" Target="../../../../../../../Tsprasad/e-tenders/WINDOWS/Desktop/Access%20to%20GQ.xls" TargetMode="External"/><Relationship Id="rId1" Type="http://schemas.openxmlformats.org/officeDocument/2006/relationships/externalLinkPath" Target="/Tsprasad/e-tenders/WINDOWS/Desktop/Access%20to%20GQ.xls" TargetMode="External"/></Relationships>
</file>

<file path=xl/externalLinks/_rels/externalLink52.xml.rels><?xml version="1.0" encoding="UTF-8" standalone="yes"?>
<Relationships xmlns="http://schemas.openxmlformats.org/package/2006/relationships"><Relationship Id="rId2" Type="http://schemas.openxmlformats.org/officeDocument/2006/relationships/externalLinkPath" Target="../../../../../../../server/BIHAR_PMGSY/NBCC/Phase-I/Rate%20analysis%20of%20PMGSY/ARRR-ver-1104.xls" TargetMode="External"/><Relationship Id="rId1" Type="http://schemas.openxmlformats.org/officeDocument/2006/relationships/externalLinkPath" Target="/server/BIHAR_PMGSY/NBCC/Phase-I/Rate%20analysis%20of%20PMGSY/ARRR-ver-1104.xls" TargetMode="External"/></Relationships>
</file>

<file path=xl/externalLinks/_rels/externalLink53.xml.rels><?xml version="1.0" encoding="UTF-8" standalone="yes"?>
<Relationships xmlns="http://schemas.openxmlformats.org/package/2006/relationships"><Relationship Id="rId2" Type="http://schemas.openxmlformats.org/officeDocument/2006/relationships/externalLinkPath" Target="../../../../../../../Pmg/d/ELECT/Calculation/Battery%20&amp;%20Battery%20charger/REV%20R1/REF_CALCS/CWpump.xls" TargetMode="External"/><Relationship Id="rId1" Type="http://schemas.openxmlformats.org/officeDocument/2006/relationships/externalLinkPath" Target="/Pmg/d/ELECT/Calculation/Battery%20&amp;%20Battery%20charger/REV%20R1/REF_CALCS/CWpump.xls" TargetMode="External"/></Relationships>
</file>

<file path=xl/externalLinks/_rels/externalLink54.xml.rels><?xml version="1.0" encoding="UTF-8" standalone="yes"?>
<Relationships xmlns="http://schemas.openxmlformats.org/package/2006/relationships"><Relationship Id="rId2" Type="http://schemas.openxmlformats.org/officeDocument/2006/relationships/externalLinkPath" Target="../../../../../../../ELSERVER/tldesign/L&amp;T/GRIDCO-Colony/220&amp;132.XLS" TargetMode="External"/><Relationship Id="rId1" Type="http://schemas.openxmlformats.org/officeDocument/2006/relationships/externalLinkPath" Target="/ELSERVER/tldesign/L&amp;T/GRIDCO-Colony/220&amp;132.XLS" TargetMode="External"/></Relationships>
</file>

<file path=xl/externalLinks/_rels/externalLink55.xml.rels><?xml version="1.0" encoding="UTF-8" standalone="yes"?>
<Relationships xmlns="http://schemas.openxmlformats.org/package/2006/relationships"><Relationship Id="rId2" Type="http://schemas.openxmlformats.org/officeDocument/2006/relationships/externalLinkPath" Target="../../../../../../../server/Projects/My%20Documents/Programmes%20&amp;%20Budgets/Budget%2007-08/WINDOWS/TEMP/FORM6&amp;7.xls" TargetMode="External"/><Relationship Id="rId1" Type="http://schemas.openxmlformats.org/officeDocument/2006/relationships/externalLinkPath" Target="/server/Projects/My%20Documents/Programmes%20&amp;%20Budgets/Budget%2007-08/WINDOWS/TEMP/FORM6&amp;7.xls" TargetMode="External"/></Relationships>
</file>

<file path=xl/externalLinks/_rels/externalLink56.xml.rels><?xml version="1.0" encoding="UTF-8" standalone="yes"?>
<Relationships xmlns="http://schemas.openxmlformats.org/package/2006/relationships"><Relationship Id="rId2" Type="http://schemas.openxmlformats.org/officeDocument/2006/relationships/externalLinkPath" Target="../../../../../../../Venu/venu$/Tldesign/AMSG/tender/DEFENCE/controlroom%20building.xls" TargetMode="External"/><Relationship Id="rId1" Type="http://schemas.openxmlformats.org/officeDocument/2006/relationships/externalLinkPath" Target="/Venu/venu$/Tldesign/AMSG/tender/DEFENCE/controlroom%20building.xls" TargetMode="External"/></Relationships>
</file>

<file path=xl/externalLinks/_rels/externalLink57.xml.rels><?xml version="1.0" encoding="UTF-8" standalone="yes"?>
<Relationships xmlns="http://schemas.openxmlformats.org/package/2006/relationships"><Relationship Id="rId2" Type="http://schemas.openxmlformats.org/officeDocument/2006/relationships/externalLinkPath" Target="../../../../../../../admin3/2s/Other%20Projects/ADB%20TA%207198/CD%20Received%20on%2020%20March%202010/(1)%20Draft%20DPR%20SH81/06_Vol.%20IV%20Cost%20Estimate/SH-81,%20Bihar,%20Road%20Work/doq%20-10.xls" TargetMode="External"/><Relationship Id="rId1" Type="http://schemas.openxmlformats.org/officeDocument/2006/relationships/externalLinkPath" Target="/admin3/2s/Other%20Projects/ADB%20TA%207198/CD%20Received%20on%2020%20March%202010/(1)%20Draft%20DPR%20SH81/06_Vol.%20IV%20Cost%20Estimate/SH-81,%20Bihar,%20Road%20Work/doq%20-10.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I://Documents%20and%20Settings/PKumar1/Desktop/Mr.%20Rajesh%20Gupta/Solapur%20-%20Karnataka%20Border%20(NH-9)/R2-op-2-Detail%20of%20Quantities/doq%20-10.xls" TargetMode="External"/></Relationships>
</file>

<file path=xl/externalLinks/_rels/externalLink59.xml.rels><?xml version="1.0" encoding="UTF-8" standalone="yes"?>
<Relationships xmlns="http://schemas.openxmlformats.org/package/2006/relationships"><Relationship Id="rId2" Type="http://schemas.openxmlformats.org/officeDocument/2006/relationships/externalLinkPath" Target="../../../../../../../pugazh/Documents%20and%20Settings/Hyway%20engr3/My%20Documents/mai%20costing/mai%20costing/65.00%20to133.001.xls" TargetMode="External"/><Relationship Id="rId1" Type="http://schemas.openxmlformats.org/officeDocument/2006/relationships/externalLinkPath" Target="/pugazh/Documents%20and%20Settings/Hyway%20engr3/My%20Documents/mai%20costing/mai%20costing/65.00%20to133.001.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admin3/2s/d%20drive/BOT%20Projects%20-%20RFP/BOT%20TENDES%20-%20Cashflows/Chengapalli-TN-Kerala%20Border/Toll%20Traffic%20and%20Revenue%20-%20Changapalli%20NH47-15Oct.xls" TargetMode="External"/><Relationship Id="rId1" Type="http://schemas.openxmlformats.org/officeDocument/2006/relationships/externalLinkPath" Target="/admin3/2s/d%20drive/BOT%20Projects%20-%20RFP/BOT%20TENDES%20-%20Cashflows/Chengapalli-TN-Kerala%20Border/Toll%20Traffic%20and%20Revenue%20-%20Changapalli%20NH47-15Oct.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I://Documents%20and%20Settings/PKumar1/Desktop/Mr.%20Rajesh%20Gupta/Solapur%20-%20Karnataka%20Border%20(NH-9)/R2-op-2-Detail%20of%20Quantities/HIGHWAY%20PROJECTS/OMI/Nh1A%20(J&amp;K)/Package%20II(Jan%202006)/Final%20DPR/DOQ2.xls" TargetMode="External"/></Relationships>
</file>

<file path=xl/externalLinks/_rels/externalLink61.xml.rels><?xml version="1.0" encoding="UTF-8" standalone="yes"?>
<Relationships xmlns="http://schemas.openxmlformats.org/package/2006/relationships"><Relationship Id="rId2" Type="http://schemas.openxmlformats.org/officeDocument/2006/relationships/externalLinkPath" Target="../../../../../../../Cetnov/data/Documents%20and%20Settings/jdhar.GEOTECHKOL/Desktop/Final%20cost%20estimate%20of%20west%20tripura(8%20roads).xls" TargetMode="External"/><Relationship Id="rId1" Type="http://schemas.openxmlformats.org/officeDocument/2006/relationships/externalLinkPath" Target="/Cetnov/data/Documents%20and%20Settings/jdhar.GEOTECHKOL/Desktop/Final%20cost%20estimate%20of%20west%20tripura(8%20roads).xls" TargetMode="External"/></Relationships>
</file>

<file path=xl/externalLinks/_rels/externalLink62.xml.rels><?xml version="1.0" encoding="UTF-8" standalone="yes"?>
<Relationships xmlns="http://schemas.openxmlformats.org/package/2006/relationships"><Relationship Id="rId2" Type="http://schemas.openxmlformats.org/officeDocument/2006/relationships/externalLinkPath" Target="../../../../../../../Cetnov/data/Documents%20and%20Settings/jdhar.GEOTECHKOL/Desktop/Purba%20Medinipur%20Final%20Estimate_11.02.2006/Rate%20Ana.xls" TargetMode="External"/><Relationship Id="rId1" Type="http://schemas.openxmlformats.org/officeDocument/2006/relationships/externalLinkPath" Target="/Cetnov/data/Documents%20and%20Settings/jdhar.GEOTECHKOL/Desktop/Purba%20Medinipur%20Final%20Estimate_11.02.2006/Rate%20Ana.xls" TargetMode="External"/></Relationships>
</file>

<file path=xl/externalLinks/_rels/externalLink63.xml.rels><?xml version="1.0" encoding="UTF-8" standalone="yes"?>
<Relationships xmlns="http://schemas.openxmlformats.org/package/2006/relationships"><Relationship Id="rId2" Type="http://schemas.openxmlformats.org/officeDocument/2006/relationships/externalLinkPath" Target="../../../../../../../Cetnov/data/Documents%20and%20Settings/jdhar.GEOTECHKOL/Desktop/Purba%20Medinipur%20Final%20Estimate_11.02.2006/Estiamte_format/Copy%20of%20ARRR-ver-1104.xls" TargetMode="External"/><Relationship Id="rId1" Type="http://schemas.openxmlformats.org/officeDocument/2006/relationships/externalLinkPath" Target="/Cetnov/data/Documents%20and%20Settings/jdhar.GEOTECHKOL/Desktop/Purba%20Medinipur%20Final%20Estimate_11.02.2006/Estiamte_format/Copy%20of%20ARRR-ver-1104.xls" TargetMode="External"/></Relationships>
</file>

<file path=xl/externalLinks/_rels/externalLink64.xml.rels><?xml version="1.0" encoding="UTF-8" standalone="yes"?>
<Relationships xmlns="http://schemas.openxmlformats.org/package/2006/relationships"><Relationship Id="rId2" Type="http://schemas.openxmlformats.org/officeDocument/2006/relationships/externalLinkPath" Target="../../../../../../../server/Bailey_2189_2190/Cost%20Estimate/Final%20DPRs%2047%20to%2053,%20130205/ARRR-ver-1104(1).xls" TargetMode="External"/><Relationship Id="rId1" Type="http://schemas.openxmlformats.org/officeDocument/2006/relationships/externalLinkPath" Target="/server/Bailey_2189_2190/Cost%20Estimate/Final%20DPRs%2047%20to%2053,%20130205/ARRR-ver-1104(1).xls" TargetMode="External"/></Relationships>
</file>

<file path=xl/externalLinks/_rels/externalLink65.xml.rels><?xml version="1.0" encoding="UTF-8" standalone="yes"?>
<Relationships xmlns="http://schemas.openxmlformats.org/package/2006/relationships"><Relationship Id="rId2" Type="http://schemas.openxmlformats.org/officeDocument/2006/relationships/externalLinkPath" Target="../../../../../../../Cetnov/data/Documents%20and%20Settings/jdhar.GEOTECHKOL/Desktop/Final%20DPRs%2047%20to%2053,%20130205/ARRR-ver-1104(1).xls" TargetMode="External"/><Relationship Id="rId1" Type="http://schemas.openxmlformats.org/officeDocument/2006/relationships/externalLinkPath" Target="/Cetnov/data/Documents%20and%20Settings/jdhar.GEOTECHKOL/Desktop/Final%20DPRs%2047%20to%2053,%20130205/ARRR-ver-1104(1).xls" TargetMode="External"/></Relationships>
</file>

<file path=xl/externalLinks/_rels/externalLink66.xml.rels><?xml version="1.0" encoding="UTF-8" standalone="yes"?>
<Relationships xmlns="http://schemas.openxmlformats.org/package/2006/relationships"><Relationship Id="rId2" Type="http://schemas.openxmlformats.org/officeDocument/2006/relationships/externalLinkPath" Target="../../../../../../../130.2.2.75/c/Annual%20BUDGET%202003-04/BUDGETFORMS%202003-2004.xls" TargetMode="External"/><Relationship Id="rId1" Type="http://schemas.openxmlformats.org/officeDocument/2006/relationships/externalLinkPath" Target="/130.2.2.75/c/Annual%20BUDGET%202003-04/BUDGETFORMS%202003-2004.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R://KGT/YR98-99/DPR_9697/PLAN1697.XLS" TargetMode="External"/></Relationships>
</file>

<file path=xl/externalLinks/_rels/externalLink68.xml.rels><?xml version="1.0" encoding="UTF-8" standalone="yes"?>
<Relationships xmlns="http://schemas.openxmlformats.org/package/2006/relationships"><Relationship Id="rId2" Type="http://schemas.openxmlformats.org/officeDocument/2006/relationships/externalLinkPath" Target="../../../../../../../server/Highway/2302_RCD_SH/Cost%20Estimate/Cost%20Estimate.xls" TargetMode="External"/><Relationship Id="rId1" Type="http://schemas.openxmlformats.org/officeDocument/2006/relationships/externalLinkPath" Target="/server/Highway/2302_RCD_SH/Cost%20Estimate/Cost%20Estimate.xls" TargetMode="External"/></Relationships>
</file>

<file path=xl/externalLinks/_rels/externalLink69.xml.rels><?xml version="1.0" encoding="UTF-8" standalone="yes"?>
<Relationships xmlns="http://schemas.openxmlformats.org/package/2006/relationships"><Relationship Id="rId2" Type="http://schemas.openxmlformats.org/officeDocument/2006/relationships/externalLinkPath" Target="../../../../../../../admin3/2s/Project/Projects%202009/Pune-%20Solapur-NH9(CTLCCX)/Analysis/OD/OD_Chikhli.xls" TargetMode="External"/><Relationship Id="rId1" Type="http://schemas.openxmlformats.org/officeDocument/2006/relationships/externalLinkPath" Target="/admin3/2s/Project/Projects%202009/Pune-%20Solapur-NH9(CTLCCX)/Analysis/OD/OD_Chikhli.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server/Projects/Noida/DEI/Projects/282852-%20NH-10%20Ext/Working%20Folder/Sudheer/Cost%20Estimate%20Pkg-II/Estimate%203.10.06/Aoc%20Nh-10.xls" TargetMode="External"/><Relationship Id="rId1" Type="http://schemas.openxmlformats.org/officeDocument/2006/relationships/externalLinkPath" Target="/server/Projects/Noida/DEI/Projects/282852-%20NH-10%20Ext/Working%20Folder/Sudheer/Cost%20Estimate%20Pkg-II/Estimate%203.10.06/Aoc%20Nh-10.xls" TargetMode="External"/></Relationships>
</file>

<file path=xl/externalLinks/_rels/externalLink70.xml.rels><?xml version="1.0" encoding="UTF-8" standalone="yes"?>
<Relationships xmlns="http://schemas.openxmlformats.org/package/2006/relationships"><Relationship Id="rId2" Type="http://schemas.openxmlformats.org/officeDocument/2006/relationships/externalLinkPath" Target="../../../../../../../Moss3/d/WINDOWS/DESKTOP/All_NCB_Ph2/All_NCB_Tr.III/Documents/M7/BOQ_M7.xls" TargetMode="External"/><Relationship Id="rId1" Type="http://schemas.openxmlformats.org/officeDocument/2006/relationships/externalLinkPath" Target="/Moss3/d/WINDOWS/DESKTOP/All_NCB_Ph2/All_NCB_Tr.III/Documents/M7/BOQ_M7.xls" TargetMode="External"/></Relationships>
</file>

<file path=xl/externalLinks/_rels/externalLink71.xml.rels><?xml version="1.0" encoding="UTF-8" standalone="yes"?>
<Relationships xmlns="http://schemas.openxmlformats.org/package/2006/relationships"><Relationship Id="rId2" Type="http://schemas.openxmlformats.org/officeDocument/2006/relationships/externalLinkPath" Target="../../../../../../../Cetnov/data/Documents%20and%20Settings/jdhar.GEOTECHKOL/Desktop/ranada/DESIGN%20OF%20CONCRETE%20PAVEMENT.xls" TargetMode="External"/><Relationship Id="rId1" Type="http://schemas.openxmlformats.org/officeDocument/2006/relationships/externalLinkPath" Target="/Cetnov/data/Documents%20and%20Settings/jdhar.GEOTECHKOL/Desktop/ranada/DESIGN%20OF%20CONCRETE%20PAVEMENT.xls" TargetMode="External"/></Relationships>
</file>

<file path=xl/externalLinks/_rels/externalLink72.xml.rels><?xml version="1.0" encoding="UTF-8" standalone="yes"?>
<Relationships xmlns="http://schemas.openxmlformats.org/package/2006/relationships"><Relationship Id="rId2" Type="http://schemas.openxmlformats.org/officeDocument/2006/relationships/externalLinkPath" Target="../../../../../../../Rakesh-pc/E/BOT%20Projects/Lenders%20Documents/Agra/LCI-OSE%20JV/IPC/WINDOWS/&#65411;&#65438;&#65405;&#65400;&#65412;&#65391;&#65420;&#65439;/Logitec/&#31309;&#31639;&#23455;&#21209;&#26360;/6CostEstimationProcedure.xls" TargetMode="External"/><Relationship Id="rId1" Type="http://schemas.openxmlformats.org/officeDocument/2006/relationships/externalLinkPath" Target="/Rakesh-pc/E/BOT%20Projects/Lenders%20Documents/Agra/LCI-OSE%20JV/IPC/WINDOWS/&#65411;&#65438;&#65405;&#65400;&#65412;&#65391;&#65420;&#65439;/Logitec/&#31309;&#31639;&#23455;&#21209;&#26360;/6CostEstimationProcedure.xls" TargetMode="External"/></Relationships>
</file>

<file path=xl/externalLinks/_rels/externalLink73.xml.rels><?xml version="1.0" encoding="UTF-8" standalone="yes"?>
<Relationships xmlns="http://schemas.openxmlformats.org/package/2006/relationships"><Relationship Id="rId2" Type="http://schemas.openxmlformats.org/officeDocument/2006/relationships/externalLinkPath" Target="../../../../../../../608D4E7C/Drainage%20details.xls" TargetMode="External"/><Relationship Id="rId1" Type="http://schemas.openxmlformats.org/officeDocument/2006/relationships/externalLinkPath" Target="/608D4E7C/Drainage%20detail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A://1.Santosh/Tendering/Tender%20Software/THANEM~1/MSRDC-CONCRETE.xls" TargetMode="External"/></Relationships>
</file>

<file path=xl/externalLinks/_rels/externalLink75.xml.rels><?xml version="1.0" encoding="UTF-8" standalone="yes"?>
<Relationships xmlns="http://schemas.openxmlformats.org/package/2006/relationships"><Relationship Id="rId2" Type="http://schemas.openxmlformats.org/officeDocument/2006/relationships/externalLinkPath" Target="../../../../../../../Qs-prw/f/Sangram/BSBOT%20(Training)/Bills/Chetan%20Engineers/Final-R1/05.Jun-08.xls" TargetMode="External"/><Relationship Id="rId1" Type="http://schemas.openxmlformats.org/officeDocument/2006/relationships/externalLinkPath" Target="/Qs-prw/f/Sangram/BSBOT%20(Training)/Bills/Chetan%20Engineers/Final-R1/05.Jun-08.xls" TargetMode="External"/></Relationships>
</file>

<file path=xl/externalLinks/_rels/externalLink76.xml.rels><?xml version="1.0" encoding="UTF-8" standalone="yes"?>
<Relationships xmlns="http://schemas.openxmlformats.org/package/2006/relationships"><Relationship Id="rId2" Type="http://schemas.openxmlformats.org/officeDocument/2006/relationships/externalLinkPath" Target="../../../../../../../Edrcserver3/design/Elec-Mech/EandI/Krv/T1399-E-SY-CPCL/Battery/BATR0003al.xls" TargetMode="External"/><Relationship Id="rId1" Type="http://schemas.openxmlformats.org/officeDocument/2006/relationships/externalLinkPath" Target="/Edrcserver3/design/Elec-Mech/EandI/Krv/T1399-E-SY-CPCL/Battery/BATR0003al.xls" TargetMode="External"/></Relationships>
</file>

<file path=xl/externalLinks/_rels/externalLink77.xml.rels><?xml version="1.0" encoding="UTF-8" standalone="yes"?>
<Relationships xmlns="http://schemas.openxmlformats.org/package/2006/relationships"><Relationship Id="rId2" Type="http://schemas.openxmlformats.org/officeDocument/2006/relationships/externalLinkPath" Target="../../../../../../../Cetnov/data/Documents%20and%20Settings/jdhar.GEOTECHKOL/Desktop/DPR/Karbook/BOQ_Karbook/TR%2002%2060/Annexure_CE_60f.xls" TargetMode="External"/><Relationship Id="rId1" Type="http://schemas.openxmlformats.org/officeDocument/2006/relationships/externalLinkPath" Target="/Cetnov/data/Documents%20and%20Settings/jdhar.GEOTECHKOL/Desktop/DPR/Karbook/BOQ_Karbook/TR%2002%2060/Annexure_CE_60f.xls" TargetMode="External"/></Relationships>
</file>

<file path=xl/externalLinks/_rels/externalLink78.xml.rels><?xml version="1.0" encoding="UTF-8" standalone="yes"?>
<Relationships xmlns="http://schemas.openxmlformats.org/package/2006/relationships"><Relationship Id="rId2" Type="http://schemas.openxmlformats.org/officeDocument/2006/relationships/externalLinkPath" Target="../../../../../../../Pc01/F/BSBOT/PROGRESS_REPORT/DPR/December-07/26.01.08.xls" TargetMode="External"/><Relationship Id="rId1" Type="http://schemas.openxmlformats.org/officeDocument/2006/relationships/externalLinkPath" Target="/Pc01/F/BSBOT/PROGRESS_REPORT/DPR/December-07/26.01.08.xls" TargetMode="External"/></Relationships>
</file>

<file path=xl/externalLinks/_rels/externalLink79.xml.rels><?xml version="1.0" encoding="UTF-8" standalone="yes"?>
<Relationships xmlns="http://schemas.openxmlformats.org/package/2006/relationships"><Relationship Id="rId2" Type="http://schemas.openxmlformats.org/officeDocument/2006/relationships/externalLinkPath" Target="../../../../../../../mayank/BLRO%20REPORTS/RECON%20AS%20ON%2030.06.05/releases/released-S4(04-05).xls" TargetMode="External"/><Relationship Id="rId1" Type="http://schemas.openxmlformats.org/officeDocument/2006/relationships/externalLinkPath" Target="/mayank/BLRO%20REPORTS/RECON%20AS%20ON%2030.06.05/releases/released-S4(04-05).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Lasa-4/d/Alpesh/Alp-cal.xls" TargetMode="External"/><Relationship Id="rId1" Type="http://schemas.openxmlformats.org/officeDocument/2006/relationships/externalLinkPath" Target="/Lasa-4/d/Alpesh/Alp-cal.xls" TargetMode="External"/></Relationships>
</file>

<file path=xl/externalLinks/_rels/externalLink80.xml.rels><?xml version="1.0" encoding="UTF-8" standalone="yes"?>
<Relationships xmlns="http://schemas.openxmlformats.org/package/2006/relationships"><Relationship Id="rId2" Type="http://schemas.openxmlformats.org/officeDocument/2006/relationships/externalLinkPath" Target="../../../../../../../Moss3/d/WINDOWS/DESKTOP/All_NCB_Ph2/All_NCB_Tr.III/Documents/M5/BOQ_M26.xls" TargetMode="External"/><Relationship Id="rId1" Type="http://schemas.openxmlformats.org/officeDocument/2006/relationships/externalLinkPath" Target="/Moss3/d/WINDOWS/DESKTOP/All_NCB_Ph2/All_NCB_Tr.III/Documents/M5/BOQ_M26.xls" TargetMode="External"/></Relationships>
</file>

<file path=xl/externalLinks/_rels/externalLink81.xml.rels><?xml version="1.0" encoding="UTF-8" standalone="yes"?>
<Relationships xmlns="http://schemas.openxmlformats.org/package/2006/relationships"><Relationship Id="rId2" Type="http://schemas.openxmlformats.org/officeDocument/2006/relationships/externalLinkPath" Target="../../../../../../../gvs/DATA/RECON%20AS%20ON%2030.06.05/releases/released-S4(04-05).xls" TargetMode="External"/><Relationship Id="rId1" Type="http://schemas.openxmlformats.org/officeDocument/2006/relationships/externalLinkPath" Target="/gvs/DATA/RECON%20AS%20ON%2030.06.05/releases/released-S4(04-05).xls" TargetMode="External"/></Relationships>
</file>

<file path=xl/externalLinks/_rels/externalLink82.xml.rels><?xml version="1.0" encoding="UTF-8" standalone="yes"?>
<Relationships xmlns="http://schemas.openxmlformats.org/package/2006/relationships"><Relationship Id="rId2" Type="http://schemas.openxmlformats.org/officeDocument/2006/relationships/externalLinkPath" Target="../../../../../../../SRH/shell/shell/wp5/ACE/DRAFT/WP5/PRESENT/invoice.xls" TargetMode="External"/><Relationship Id="rId1" Type="http://schemas.openxmlformats.org/officeDocument/2006/relationships/externalLinkPath" Target="/SRH/shell/shell/wp5/ACE/DRAFT/WP5/PRESENT/invoice.xls" TargetMode="External"/></Relationships>
</file>

<file path=xl/externalLinks/_rels/externalLink83.xml.rels><?xml version="1.0" encoding="UTF-8" standalone="yes"?>
<Relationships xmlns="http://schemas.openxmlformats.org/package/2006/relationships"><Relationship Id="rId2" Type="http://schemas.openxmlformats.org/officeDocument/2006/relationships/externalLinkPath" Target="../../../../../../../Venkat/D/1Jitendra/Reports/Structures/StrStatusq.xls" TargetMode="External"/><Relationship Id="rId1" Type="http://schemas.openxmlformats.org/officeDocument/2006/relationships/externalLinkPath" Target="/Venkat/D/1Jitendra/Reports/Structures/StrStatusq.xls" TargetMode="External"/></Relationships>
</file>

<file path=xl/externalLinks/_rels/externalLink84.xml.rels><?xml version="1.0" encoding="UTF-8" standalone="yes"?>
<Relationships xmlns="http://schemas.openxmlformats.org/package/2006/relationships"><Relationship Id="rId2" Type="http://schemas.openxmlformats.org/officeDocument/2006/relationships/externalLinkPath" Target="../../../../../../../Rakesh-pc/E/BOT%20Projects/Lenders%20Documents/Agra/LCI-OSE%20JV/IPC/&#65411;&#65438;&#65405;&#65400;&#65412;&#65391;&#65420;&#65439;/&#20181;&#20107;/&#12503;&#12525;&#12509;&#12540;&#12470;&#12523;&#26989;&#21209;/&#36664;&#36865;&#36027;&#31309;&#31639;Data/CargoCost&#24773;&#22577;/&#12503;&#12525;&#12509;&#12540;&#12470;&#12523;&#26696;&#20214;&#21029;&#12487;&#12540;&#12479;/Petrochemical/SI'EXXON.XLS" TargetMode="External"/><Relationship Id="rId1" Type="http://schemas.openxmlformats.org/officeDocument/2006/relationships/externalLinkPath" Target="/Rakesh-pc/E/BOT%20Projects/Lenders%20Documents/Agra/LCI-OSE%20JV/IPC/&#65411;&#65438;&#65405;&#65400;&#65412;&#65391;&#65420;&#65439;/&#20181;&#20107;/&#12503;&#12525;&#12509;&#12540;&#12470;&#12523;&#26989;&#21209;/&#36664;&#36865;&#36027;&#31309;&#31639;Data/CargoCost&#24773;&#22577;/&#12503;&#12525;&#12509;&#12540;&#12470;&#12523;&#26696;&#20214;&#21029;&#12487;&#12540;&#12479;/Petrochemical/SI'EXXON.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Q://Documents%20and%20Settings/kum53553/Local%20Settings/Temporary%20Internet%20Files/OLKB6/120%20873%20(2).xls" TargetMode="External"/></Relationships>
</file>

<file path=xl/externalLinks/_rels/externalLink86.xml.rels><?xml version="1.0" encoding="UTF-8" standalone="yes"?>
<Relationships xmlns="http://schemas.openxmlformats.org/package/2006/relationships"><Relationship Id="rId2" Type="http://schemas.openxmlformats.org/officeDocument/2006/relationships/externalLinkPath" Target="../../../../../../../Planning/D/Jitendra/1/AMC/Ganesh/TENDERS/BHOPAL%20Sewerage/users/infrastructure/sulay/Tender/Tenders/2.%20BOT%20Projects/MP%20-%20Lakhnadon%20-%20Annuity/BOQ%20-%20SAI/CD_JMC_28-2-06/RA%20and%20Esti" TargetMode="External"/><Relationship Id="rId1" Type="http://schemas.openxmlformats.org/officeDocument/2006/relationships/externalLinkPath" Target="/Planning/D/Jitendra/1/AMC/Ganesh/TENDERS/BHOPAL%20Sewerage/users/infrastructure/sulay/Tender/Tenders/2.%20BOT%20Projects/MP%20-%20Lakhnadon%20-%20Annuity/BOQ%20-%20SAI/CD_JMC_28-2-06/RA%20and%20Esti" TargetMode="External"/></Relationships>
</file>

<file path=xl/externalLinks/_rels/externalLink87.xml.rels><?xml version="1.0" encoding="UTF-8" standalone="yes"?>
<Relationships xmlns="http://schemas.openxmlformats.org/package/2006/relationships"><Relationship Id="rId2" Type="http://schemas.openxmlformats.org/officeDocument/2006/relationships/externalLinkPath" Target="../../../../../../../Keyur/e/BOT%20LAKHANDON/Estimate/Rate%20Analysis%20(nh%206).xls" TargetMode="External"/><Relationship Id="rId1" Type="http://schemas.openxmlformats.org/officeDocument/2006/relationships/externalLinkPath" Target="/Keyur/e/BOT%20LAKHANDON/Estimate/Rate%20Analysis%20(nh%20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I://TENDERING/PROJECT%20EVALUATION%20BASE%20FILES/BASE%20FILE%20FOR%20BOQ%20EVALUATION%20AND%20RATE%20EVALUATION.xlsx" TargetMode="External"/></Relationships>
</file>

<file path=xl/externalLinks/_rels/externalLink89.xml.rels><?xml version="1.0" encoding="UTF-8" standalone="yes"?>
<Relationships xmlns="http://schemas.openxmlformats.org/package/2006/relationships"><Relationship Id="rId2" Type="http://schemas.openxmlformats.org/officeDocument/2006/relationships/externalLinkPath" Target="../../../../../../../Cetnov/data/Documents%20and%20Settings/jdhar.GEOTECHKOL/Desktop/PMGSY/bagafa/TR%2002%2048/Annexure-II.xls" TargetMode="External"/><Relationship Id="rId1" Type="http://schemas.openxmlformats.org/officeDocument/2006/relationships/externalLinkPath" Target="/Cetnov/data/Documents%20and%20Settings/jdhar.GEOTECHKOL/Desktop/PMGSY/bagafa/TR%2002%2048/Annexure-II.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172.16.13.21/Highway/PROJECT/Merrut/dpr%20-meerut/PROJECT/Paradip/Dpr-NH/SOFT%20RESULT%20FORMAT/FDD/density.xls" TargetMode="External"/><Relationship Id="rId1" Type="http://schemas.openxmlformats.org/officeDocument/2006/relationships/externalLinkPath" Target="/172.16.13.21/Highway/PROJECT/Merrut/dpr%20-meerut/PROJECT/Paradip/Dpr-NH/SOFT%20RESULT%20FORMAT/FDD/density.xls" TargetMode="External"/></Relationships>
</file>

<file path=xl/externalLinks/_rels/externalLink90.xml.rels><?xml version="1.0" encoding="UTF-8" standalone="yes"?>
<Relationships xmlns="http://schemas.openxmlformats.org/package/2006/relationships"><Relationship Id="rId2" Type="http://schemas.openxmlformats.org/officeDocument/2006/relationships/externalLinkPath" Target="../../../../../../../Rakesh-pc/E/BOT%20Projects/Lenders%20Documents/Agra/LCI-OSE%20JV/IPC/windows/TEMP/BQ&#31309;&#31639;&#33258;&#21205;&#21270;4.xls" TargetMode="External"/><Relationship Id="rId1" Type="http://schemas.openxmlformats.org/officeDocument/2006/relationships/externalLinkPath" Target="/Rakesh-pc/E/BOT%20Projects/Lenders%20Documents/Agra/LCI-OSE%20JV/IPC/windows/TEMP/BQ&#31309;&#31639;&#33258;&#21205;&#21270;4.xls" TargetMode="External"/></Relationships>
</file>

<file path=xl/externalLinks/_rels/externalLink91.xml.rels><?xml version="1.0" encoding="UTF-8" standalone="yes"?>
<Relationships xmlns="http://schemas.openxmlformats.org/package/2006/relationships"><Relationship Id="rId2" Type="http://schemas.openxmlformats.org/officeDocument/2006/relationships/externalLinkPath" Target="../../../../../../../gahlots/Shared/NH-47/Volume-VII_Cost%20Estimate_PKG%20I/Roadwork/Drain.xls" TargetMode="External"/><Relationship Id="rId1" Type="http://schemas.openxmlformats.org/officeDocument/2006/relationships/externalLinkPath" Target="/gahlots/Shared/NH-47/Volume-VII_Cost%20Estimate_PKG%20I/Roadwork/Drain.xls" TargetMode="External"/></Relationships>
</file>

<file path=xl/externalLinks/_rels/externalLink92.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93.xml.rels><?xml version="1.0" encoding="UTF-8" standalone="yes"?>
<Relationships xmlns="http://schemas.openxmlformats.org/package/2006/relationships"><Relationship Id="rId2" Type="http://schemas.openxmlformats.org/officeDocument/2006/relationships/externalLinkPath" Target="../../../../../../../pankit/QUANTITY/Rate%20Analysis-NH-44(section-1).xls" TargetMode="External"/><Relationship Id="rId1" Type="http://schemas.openxmlformats.org/officeDocument/2006/relationships/externalLinkPath" Target="/pankit/QUANTITY/Rate%20Analysis-NH-44(section-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I://Documents%20and%20Settings/PKumar1/Desktop/Mr.%20Rajesh%20Gupta/Solapur%20-%20Karnataka%20Border%20(NH-9)/R2-op-2-Detail%20of%20Quantities/highways%20project/HCC/NH%2073%20(Yamunanagar-Panchkula)/Drain/DOQ-1-doq-11.xls" TargetMode="External"/></Relationships>
</file>

<file path=xl/externalLinks/_rels/externalLink95.xml.rels><?xml version="1.0" encoding="UTF-8" standalone="yes"?>
<Relationships xmlns="http://schemas.openxmlformats.org/package/2006/relationships"><Relationship Id="rId2" Type="http://schemas.openxmlformats.org/officeDocument/2006/relationships/externalLinkPath" Target="../../../../../../../mayank/BLRO%20REPORTS/WINDOWS/TEMP/FORM6&amp;7.xls" TargetMode="External"/><Relationship Id="rId1" Type="http://schemas.openxmlformats.org/officeDocument/2006/relationships/externalLinkPath" Target="/mayank/BLRO%20REPORTS/WINDOWS/TEMP/FORM6&amp;7.xls" TargetMode="External"/></Relationships>
</file>

<file path=xl/externalLinks/_rels/externalLink96.xml.rels><?xml version="1.0" encoding="UTF-8" standalone="yes"?>
<Relationships xmlns="http://schemas.openxmlformats.org/package/2006/relationships"><Relationship Id="rId2" Type="http://schemas.openxmlformats.org/officeDocument/2006/relationships/externalLinkPath" Target="../../../../../../../Rakesh-pc/E/BOT%20Projects/Lenders%20Documents/Agra/LCI-OSE%20JV/IPC/TEMP/THAIABS.XLS" TargetMode="External"/><Relationship Id="rId1" Type="http://schemas.openxmlformats.org/officeDocument/2006/relationships/externalLinkPath" Target="/Rakesh-pc/E/BOT%20Projects/Lenders%20Documents/Agra/LCI-OSE%20JV/IPC/TEMP/THAIABS.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Z://05%20Approved%20Highway%20Directory/DPR/DPR-NHAI-Gonde-Vadape/19%20BOQ/07.%20DPR%2020Km%20updated/7.01%20DPR%2020KM%20(Rigid)/09.Rate%20Analysis%20-VG%20(202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OQ (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t.Wt."/>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e"/>
      <sheetName val="procurement"/>
      <sheetName val="PROCTOR"/>
      <sheetName val="DATA-DEP.(13-17)"/>
      <sheetName val="DATA-KBPL(17-25)"/>
      <sheetName val="DATA-GCC(25-34.7)"/>
      <sheetName val="CASHFLOWS"/>
      <sheetName val="SUMMARY"/>
      <sheetName val="Headings"/>
      <sheetName val="1"/>
      <sheetName val="2"/>
      <sheetName val="3"/>
      <sheetName val="4"/>
      <sheetName val="Direct cost shed A-2 "/>
      <sheetName val="BLK2"/>
      <sheetName val="BLK3"/>
      <sheetName val="E &amp; R"/>
      <sheetName val="INPUT SHEET"/>
      <sheetName val="RES-PLANNING"/>
      <sheetName val="radar"/>
      <sheetName val="Macro1"/>
      <sheetName val="UG"/>
      <sheetName val="TP1"/>
      <sheetName val="TURNOVER APR.SEP. &amp; OCT.MAR09"/>
      <sheetName val="TURNOVER - 0607 to 08-09"/>
      <sheetName val="MASTER_RATE ANALYSIS"/>
      <sheetName val="Materials "/>
      <sheetName val="MAchinery(R1)"/>
      <sheetName val="Design"/>
      <sheetName val="GWC"/>
      <sheetName val="NWC"/>
      <sheetName val="Z"/>
      <sheetName val="Cash2"/>
      <sheetName val="Debit_RMC"/>
      <sheetName val="Machinery"/>
      <sheetName val="Material"/>
      <sheetName val="Supply_RMC"/>
      <sheetName val="RATE COMPILATION"/>
      <sheetName val="Sheet4"/>
      <sheetName val="CrRajWMM"/>
      <sheetName val="RATE LINK UP"/>
      <sheetName val="Debit_Pump"/>
      <sheetName val="Details_Transit"/>
      <sheetName val="Labour &amp; Plant"/>
      <sheetName val="Details_RMC"/>
      <sheetName val="Non debit-RMC"/>
      <sheetName val="Rates Basic"/>
      <sheetName val="RMC_Debit_Panjar_MB"/>
      <sheetName val="RMC_Debit"/>
      <sheetName val="2.2"/>
      <sheetName val="data"/>
      <sheetName val="master"/>
      <sheetName val="Sheet1"/>
      <sheetName val="102-PMC format"/>
      <sheetName val="Debit_Transit"/>
      <sheetName val="ABSTRACT"/>
      <sheetName val="Labour"/>
      <sheetName val="Plant &amp;  Machinery"/>
      <sheetName val="NAME"/>
      <sheetName val="MAIN"/>
      <sheetName val="Landslide-(124.040-124.110)"/>
      <sheetName val="Ex- 94.500 RHS"/>
      <sheetName val="Material "/>
      <sheetName val="ABS-B-4"/>
      <sheetName val="ABS-C-6"/>
      <sheetName val="Materials Cost(PCC)"/>
      <sheetName val="102-25.01.17"/>
      <sheetName val="BATCHING PLANT PRO"/>
      <sheetName val="(31)"/>
      <sheetName val="3. GSB-WMM-SHLD"/>
      <sheetName val="Monthly Turnover (Final)"/>
      <sheetName val="Monthly Programme"/>
      <sheetName val="Sheet2"/>
      <sheetName val="2.01a-Ex."/>
      <sheetName val="InputData"/>
      <sheetName val="Spec"/>
      <sheetName val="INDIGINEOUS ITEMS "/>
      <sheetName val="Main-Material"/>
      <sheetName val="Basicrates"/>
      <sheetName val="SITE DATA"/>
      <sheetName val="Bar Budget"/>
      <sheetName val="Final Qty"/>
      <sheetName val="Machine HC - 19.08 "/>
      <sheetName val="PNM Justi"/>
      <sheetName val="Bar"/>
      <sheetName val="Analysed rate"/>
      <sheetName val="Shutter"/>
      <sheetName val="BOQ Backup"/>
      <sheetName val="BP"/>
      <sheetName val="04"/>
      <sheetName val="03"/>
      <sheetName val="A"/>
      <sheetName val="P-Ins &amp; Bonds"/>
      <sheetName val="Elect."/>
      <sheetName val="Diesel Analysis"/>
      <sheetName val="11-hsd"/>
      <sheetName val="13-septic"/>
      <sheetName val="7-ug"/>
      <sheetName val="2-utility"/>
      <sheetName val="18-misc"/>
      <sheetName val="5-pipe"/>
      <sheetName val="Qty SR"/>
      <sheetName val="SOR"/>
      <sheetName val="Mix Design"/>
      <sheetName val="Anal"/>
      <sheetName val="Fee Rate Summary"/>
      <sheetName val="Voucher"/>
      <sheetName val="dummy"/>
      <sheetName val="Cul_detail"/>
      <sheetName val="ANALYSIS"/>
      <sheetName val="INPUT"/>
      <sheetName val="LOCAL RATES"/>
      <sheetName val="BOQ Distribution"/>
      <sheetName val="Detail In Door Stad"/>
      <sheetName val="Bitumen_Lead"/>
      <sheetName val="dBase"/>
      <sheetName val="FitOutConfCentre"/>
      <sheetName val="FORM-16"/>
      <sheetName val="Analysis-NH-Roads"/>
      <sheetName val="Analysis-NH-Culverts"/>
      <sheetName val=" AnalysisPCC"/>
      <sheetName val="Analysis-Drains &amp; Misc"/>
      <sheetName val="Lead Statement (PCC)"/>
      <sheetName val="Analysis-NH-Traf &amp; Trans"/>
      <sheetName val="SCHEDULE-3B"/>
      <sheetName val="SPT vs PHI"/>
      <sheetName val="concrete"/>
      <sheetName val="beam-reinft-IIInd floor"/>
      <sheetName val="Progress"/>
      <sheetName val="Transfer"/>
      <sheetName val="Embankment-RHS(rev)"/>
      <sheetName val="BOQ"/>
      <sheetName val="B2.MB_Deck"/>
      <sheetName val="NEW PCL,frl and cmaber"/>
      <sheetName val="Material &amp; Disel"/>
      <sheetName val="KSSR Infra-P&amp;M"/>
      <sheetName val="SAP-Held Up"/>
      <sheetName val="Site TS"/>
      <sheetName val="TS"/>
      <sheetName val="Escalation"/>
      <sheetName val=" Balajee Infratech"/>
      <sheetName val="Customize Your Statement"/>
      <sheetName val="공사비집계"/>
      <sheetName val="#REF"/>
      <sheetName val="BHANDUP"/>
      <sheetName val="AOC-8"/>
      <sheetName val="basdat"/>
      <sheetName val="Abstruct"/>
      <sheetName val="girder"/>
      <sheetName val="Rate Analysis"/>
      <sheetName val="jobhist"/>
      <sheetName val="C &amp; G RHS"/>
      <sheetName val="pile Fabrication"/>
      <sheetName val="Materials Cost"/>
      <sheetName val="Lead"/>
      <sheetName val="FT-05-02IsoBOM"/>
      <sheetName val="Projects"/>
      <sheetName val="REL"/>
      <sheetName val="Unit cost- Drain-Protection-2"/>
      <sheetName val="Box culvert 15m"/>
      <sheetName val="C-1"/>
      <sheetName val="Direct_cost_shed_A-2_"/>
      <sheetName val="DATA-DEP_(13-17)"/>
      <sheetName val="DATA-GCC(25-34_7)"/>
      <sheetName val="SPT_vs_PH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LK2"/>
      <sheetName val="BLK3"/>
      <sheetName val="E &amp; R"/>
      <sheetName val="INPUT SHEET"/>
      <sheetName val="RES-PLANNING"/>
      <sheetName val="radar"/>
      <sheetName val="Macro1"/>
      <sheetName val="U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Wt."/>
      <sheetName val="F.D.D."/>
      <sheetName val="Sheet4"/>
      <sheetName val="GS-2"/>
      <sheetName val="Grain Size-1"/>
      <sheetName val="Grain Size-2"/>
      <sheetName val="Grainsize-sand"/>
      <sheetName val="AIV"/>
      <sheetName val="GS-Agg"/>
      <sheetName val="LL&amp;PL"/>
      <sheetName val="C.B.R"/>
      <sheetName val="AASTHO-Classi."/>
      <sheetName val="Proctor"/>
      <sheetName val="FI&amp;EI"/>
      <sheetName val="Sp.Gr."/>
      <sheetName val="mc"/>
      <sheetName val="GS GRAPH"/>
      <sheetName val="CBR GRAPH"/>
      <sheetName val="PR GRAPH"/>
      <sheetName val="Sheet3"/>
      <sheetName val="Sheet2"/>
      <sheetName val="cont.wt.format"/>
      <sheetName val="gs-gsb"/>
      <sheetName val="GS-GSB FN"/>
      <sheetName val="wt calculation"/>
      <sheetName val="PERMEABILITY"/>
      <sheetName val="Module2"/>
    </sheetNames>
    <sheetDataSet>
      <sheetData sheetId="0">
        <row r="104">
          <cell r="B104">
            <v>12.86</v>
          </cell>
        </row>
        <row r="179">
          <cell r="B179">
            <v>27.57</v>
          </cell>
        </row>
        <row r="180">
          <cell r="B180">
            <v>34.35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dBase"/>
      <sheetName val="BLK2"/>
      <sheetName val="BLK3"/>
      <sheetName val="E &amp; R"/>
      <sheetName val="INPUT SHEET"/>
      <sheetName val="RES-PLANNING"/>
      <sheetName val="radar"/>
      <sheetName val="Macro1"/>
      <sheetName val="UG"/>
      <sheetName val="PROCTOR"/>
      <sheetName val="BHANDUP"/>
      <sheetName val="EZ"/>
      <sheetName val="girder"/>
      <sheetName val="C &amp; G RHS"/>
      <sheetName val="ANAL "/>
      <sheetName val="Analysis"/>
    </sheetNames>
    <sheetDataSet>
      <sheetData sheetId="0"/>
      <sheetData sheetId="1"/>
      <sheetData sheetId="2"/>
      <sheetData sheetId="3">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sheetData sheetId="5"/>
      <sheetData sheetId="6"/>
      <sheetData sheetId="7">
        <row r="11">
          <cell r="P11">
            <v>1297</v>
          </cell>
        </row>
        <row r="12">
          <cell r="P12">
            <v>1774</v>
          </cell>
        </row>
        <row r="13">
          <cell r="P13">
            <v>1655</v>
          </cell>
        </row>
        <row r="15">
          <cell r="P15">
            <v>1774</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Diesel Analysis"/>
      <sheetName val="WORKING"/>
      <sheetName val="ANAL-PIPE LINE"/>
      <sheetName val="MS Pipe Working"/>
      <sheetName val="costing"/>
      <sheetName val="Elect."/>
      <sheetName val="Analisa"/>
    </sheetNames>
    <sheetDataSet>
      <sheetData sheetId="0"/>
      <sheetData sheetId="1"/>
      <sheetData sheetId="2"/>
      <sheetData sheetId="3"/>
      <sheetData sheetId="4">
        <row r="12">
          <cell r="P12">
            <v>1311</v>
          </cell>
        </row>
      </sheetData>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C &amp; G RHS"/>
      <sheetName val="WORKING_2"/>
    </sheetNames>
    <sheetDataSet>
      <sheetData sheetId="0"/>
      <sheetData sheetId="1"/>
      <sheetData sheetId="2"/>
      <sheetData sheetId="3"/>
      <sheetData sheetId="4"/>
      <sheetData sheetId="5">
        <row r="11">
          <cell r="P11">
            <v>1056</v>
          </cell>
        </row>
        <row r="13">
          <cell r="P13">
            <v>1406</v>
          </cell>
        </row>
        <row r="14">
          <cell r="P14">
            <v>1565</v>
          </cell>
        </row>
      </sheetData>
      <sheetData sheetId="6"/>
      <sheetData sheetId="7"/>
      <sheetData sheetId="8"/>
      <sheetData sheetId="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oq"/>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Voucher"/>
      <sheetName val="Data"/>
      <sheetName val="Cal"/>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F)Wide 2L to 4L(c)"/>
      <sheetName val="(a)(R)Wide 2L to 4L(c)"/>
      <sheetName val="(b)(f)Wide 2L to 4L(E)"/>
      <sheetName val="(b)(R)Wide 2L to 4L(E)"/>
      <sheetName val="Bhub Bypass(F)"/>
      <sheetName val="Bhub Bypass(R)"/>
      <sheetName val="(e)F)New"/>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tro"/>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ack_Cal_for OMC"/>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bs_Road"/>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Cost of O &amp; O"/>
      <sheetName val="Material Rate Analysis"/>
      <sheetName val="Mix Design"/>
      <sheetName val="VARIOUS STONES"/>
      <sheetName val="Equipment Output"/>
      <sheetName val="Anal"/>
      <sheetName val="slab"/>
      <sheetName val="BHANDUP"/>
      <sheetName val="Sensitivity"/>
      <sheetName val="Calculations"/>
      <sheetName val="Input"/>
      <sheetName val="Phasing"/>
      <sheetName val="LOCAL RATES"/>
      <sheetName val="DATA SHEET"/>
      <sheetName val="PROCTOR"/>
      <sheetName val="A"/>
      <sheetName val="FORM-16"/>
      <sheetName val="Abs_Road"/>
      <sheetName val="hyperstatic"/>
      <sheetName val="Debit_Transit"/>
      <sheetName val="(Do not delete)"/>
    </sheetNames>
    <sheetDataSet>
      <sheetData sheetId="0"/>
      <sheetData sheetId="1">
        <row r="8">
          <cell r="F8">
            <v>16.633333333333333</v>
          </cell>
        </row>
        <row r="13">
          <cell r="F13">
            <v>91.333333333333329</v>
          </cell>
        </row>
        <row r="21">
          <cell r="F21">
            <v>36.266666666666666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CONC. ANAL"/>
      <sheetName val="Cost of O &amp; O"/>
      <sheetName val="data"/>
      <sheetName val="well"/>
      <sheetName val="BHANDUP"/>
      <sheetName val="Sensitivity"/>
      <sheetName val="Calculations"/>
      <sheetName val="Input"/>
      <sheetName val="Phasing"/>
      <sheetName val="Rate Analysis"/>
      <sheetName val="Design"/>
      <sheetName val="ANAL-PIPE LINE"/>
      <sheetName val="3MLKQ"/>
    </sheetNames>
    <sheetDataSet>
      <sheetData sheetId="0">
        <row r="9">
          <cell r="C9">
            <v>6.5</v>
          </cell>
        </row>
        <row r="18">
          <cell r="C18">
            <v>30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chinery-final"/>
      <sheetName val="Bituminous"/>
      <sheetName val="Culverts"/>
      <sheetName val="Earthwork"/>
      <sheetName val="Input"/>
      <sheetName val="Site clearance"/>
      <sheetName val="Subase"/>
      <sheetName val="basic-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uck lay bye"/>
      <sheetName val="Bus Ways"/>
      <sheetName val="passenger shelter"/>
      <sheetName val=" bus bay area"/>
      <sheetName val="dismantling of culverts"/>
      <sheetName val="Dismantling bridges "/>
      <sheetName val="length"/>
      <sheetName val="Bill No.1-site clearence"/>
      <sheetName val="Drain doq-7"/>
      <sheetName val="X-junction (med)"/>
      <sheetName val="doq-10 (Traffic)"/>
    </sheetNames>
    <sheetDataSet>
      <sheetData sheetId="0"/>
      <sheetData sheetId="1">
        <row r="9">
          <cell r="G9">
            <v>360</v>
          </cell>
        </row>
      </sheetData>
      <sheetData sheetId="2"/>
      <sheetData sheetId="3"/>
      <sheetData sheetId="4"/>
      <sheetData sheetId="5"/>
      <sheetData sheetId="6"/>
      <sheetData sheetId="7"/>
      <sheetData sheetId="8"/>
      <sheetData sheetId="9"/>
      <sheetData sheetId="1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ST"/>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ick Lead"/>
      <sheetName val="Input"/>
      <sheetName val="Borrow "/>
      <sheetName val="basic-final"/>
      <sheetName val="Traffic sign  Final"/>
      <sheetName val="Rate List"/>
      <sheetName val="Machinery-final"/>
      <sheetName val="Passenger Shelter"/>
      <sheetName val="Culverts"/>
      <sheetName val="Bridges"/>
      <sheetName val="General"/>
      <sheetName val="Site clearance"/>
      <sheetName val="Earthwork"/>
      <sheetName val="Subase"/>
      <sheetName val="Bituminous"/>
    </sheetNames>
    <sheetDataSet>
      <sheetData sheetId="0"/>
      <sheetData sheetId="1"/>
      <sheetData sheetId="2"/>
      <sheetData sheetId="3"/>
      <sheetData sheetId="4"/>
      <sheetData sheetId="5"/>
      <sheetData sheetId="6">
        <row r="12">
          <cell r="H12">
            <v>5</v>
          </cell>
        </row>
      </sheetData>
      <sheetData sheetId="7"/>
      <sheetData sheetId="8"/>
      <sheetData sheetId="9"/>
      <sheetData sheetId="10"/>
      <sheetData sheetId="11">
        <row r="85">
          <cell r="K85">
            <v>20</v>
          </cell>
        </row>
      </sheetData>
      <sheetData sheetId="12"/>
      <sheetData sheetId="13"/>
      <sheetData sheetId="1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abourRates"/>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OXCELL"/>
      <sheetName val="BOXCULVERT"/>
      <sheetName val="Cut Fill"/>
      <sheetName val="FORM5"/>
      <sheetName val="Habitation"/>
      <sheetName val="Rate"/>
      <sheetName val="Maintenance"/>
      <sheetName val="Population"/>
      <sheetName val="RET "/>
      <sheetName val="TOE"/>
      <sheetName val="Traffic"/>
      <sheetName val="Tree_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ackage-2"/>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NNEXURE-A"/>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en Info"/>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ventory"/>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D"/>
      <sheetName val="CD_All_No_"/>
    </sheetNames>
    <sheetDataSet>
      <sheetData sheetId="0" refreshError="1"/>
      <sheetData sheetId="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D"/>
      <sheetName val="CD_All_No_"/>
    </sheetNames>
    <sheetDataSet>
      <sheetData sheetId="0" refreshError="1"/>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a"/>
      <sheetName val="master"/>
    </sheetNames>
    <sheetDataSet>
      <sheetData sheetId="0" refreshError="1"/>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ates Basic"/>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Base"/>
      <sheetName val="Sheet4"/>
      <sheetName val="Datasheet"/>
      <sheetName val="test"/>
      <sheetName val="Sheet1"/>
      <sheetName val="Sheet2"/>
      <sheetName val="Sheet3"/>
      <sheetName val="PROCTOR"/>
      <sheetName val="CODE"/>
      <sheetName val="INPUT SHEET"/>
      <sheetName val="data"/>
      <sheetName val="MRATES"/>
      <sheetName val="Rates Basic"/>
      <sheetName val="INPUT"/>
      <sheetName val="Admin"/>
      <sheetName val="Rate Analysis"/>
      <sheetName val="phasing"/>
      <sheetName val="wksht"/>
      <sheetName val="ANALYSIS"/>
      <sheetName val="Z1_DATA"/>
      <sheetName val="MHNO_LEV"/>
      <sheetName val="Category A - No Material"/>
      <sheetName val="Category B - Major Works"/>
      <sheetName val="Category C - Minor Works"/>
      <sheetName val="Rates"/>
      <sheetName val="PLAN_FEB97"/>
      <sheetName val="well"/>
      <sheetName val="Staff Acco."/>
      <sheetName val="sheeet7"/>
      <sheetName val="LOCAL RATES"/>
      <sheetName val="Contractor &amp; Material Price"/>
      <sheetName val="Final VA"/>
      <sheetName val="BOQ Distribution"/>
      <sheetName val="sc-mar2000"/>
      <sheetName val="sc-sepVdec99"/>
      <sheetName val="Schedule"/>
      <sheetName val="Assmpns"/>
      <sheetName val="Cover Sheet"/>
      <sheetName val="Invoice"/>
      <sheetName val="BOQ"/>
      <sheetName val="Qty"/>
      <sheetName val="Amount"/>
      <sheetName val="Measurment"/>
      <sheetName val="DETAILED  BOQ"/>
      <sheetName val="BOQ-Roadworks"/>
      <sheetName val="doq"/>
      <sheetName val="basdat-f"/>
      <sheetName val="Basic"/>
      <sheetName val="Improvements"/>
      <sheetName val="CrRajWMM"/>
      <sheetName val="Cost of O &amp; O"/>
      <sheetName val="EEV(Prilim)"/>
      <sheetName val="Intro"/>
      <sheetName val="Detail In Door Stad"/>
      <sheetName val="Longitudinal"/>
      <sheetName val="NUM2TXT"/>
      <sheetName val="Process"/>
      <sheetName val="11 kV SWGR"/>
      <sheetName val="Rates_Basic"/>
      <sheetName val="11_kV_SWGR"/>
      <sheetName val="Analysis-NH-Roads"/>
      <sheetName val="INPUT_SHEET"/>
      <sheetName val="Rate_Analysis"/>
      <sheetName val="Category_A_-_No_Material"/>
      <sheetName val="Category_B_-_Major_Works"/>
      <sheetName val="Category_C_-_Minor_Works"/>
      <sheetName val="Cost_of_O_&amp;_O"/>
      <sheetName val="Detail_In_Door_Stad"/>
      <sheetName val="DETAILED__BOQ"/>
      <sheetName val="Staff_Acco_"/>
      <sheetName val="LOCAL_RATES"/>
      <sheetName val="Contractor_&amp;_Material_Price"/>
      <sheetName val="Final_VA"/>
      <sheetName val="BOQ_Distribution"/>
      <sheetName val="fco"/>
      <sheetName val="CABLE"/>
      <sheetName val="number"/>
      <sheetName val="SITE_DATA"/>
      <sheetName val="Bar_Budget"/>
      <sheetName val="Final_Qty"/>
      <sheetName val="Machine_HC_-_19_08_"/>
      <sheetName val="PNM_Justi"/>
      <sheetName val="Bar"/>
      <sheetName val="Analysed_rate"/>
      <sheetName val="Shutter"/>
      <sheetName val="BOQ_Backup"/>
      <sheetName val="EQUIP1000"/>
      <sheetName val="BP"/>
      <sheetName val="Voucher"/>
      <sheetName val="Grand_Summary"/>
      <sheetName val="Machinery"/>
      <sheetName val="ecc_res"/>
      <sheetName val="Config"/>
      <sheetName val="Break_Dw"/>
      <sheetName val="Cover_Sheet"/>
    </sheetNames>
    <sheetDataSet>
      <sheetData sheetId="0" refreshError="1">
        <row r="3">
          <cell r="A3" t="str">
            <v>Number</v>
          </cell>
          <cell r="B3" t="str">
            <v>Ones</v>
          </cell>
          <cell r="C3" t="str">
            <v xml:space="preserve"> Hundreds</v>
          </cell>
          <cell r="D3" t="str">
            <v xml:space="preserve"> Thousand</v>
          </cell>
          <cell r="E3" t="str">
            <v xml:space="preserve"> Lakhs</v>
          </cell>
          <cell r="F3" t="str">
            <v xml:space="preserve"> Crores</v>
          </cell>
          <cell r="G3" t="str">
            <v xml:space="preserve"> Millions</v>
          </cell>
          <cell r="H3" t="str">
            <v xml:space="preserve"> Billions</v>
          </cell>
        </row>
        <row r="4">
          <cell r="A4">
            <v>0</v>
          </cell>
          <cell r="B4" t="str">
            <v>Zero</v>
          </cell>
        </row>
        <row r="5">
          <cell r="A5">
            <v>1</v>
          </cell>
          <cell r="B5" t="str">
            <v xml:space="preserve"> one</v>
          </cell>
          <cell r="C5" t="str">
            <v xml:space="preserve"> one</v>
          </cell>
          <cell r="D5" t="str">
            <v xml:space="preserve"> one Thousand</v>
          </cell>
          <cell r="E5" t="str">
            <v xml:space="preserve"> one Lakhs</v>
          </cell>
          <cell r="F5" t="str">
            <v xml:space="preserve"> one Crores</v>
          </cell>
          <cell r="G5" t="str">
            <v xml:space="preserve"> one Millions</v>
          </cell>
          <cell r="H5" t="str">
            <v xml:space="preserve"> one Billions</v>
          </cell>
        </row>
        <row r="6">
          <cell r="A6">
            <v>2</v>
          </cell>
          <cell r="B6" t="str">
            <v xml:space="preserve"> two</v>
          </cell>
          <cell r="C6" t="str">
            <v xml:space="preserve"> two</v>
          </cell>
          <cell r="D6" t="str">
            <v xml:space="preserve"> two Thousand</v>
          </cell>
          <cell r="E6" t="str">
            <v xml:space="preserve"> two Lakhs</v>
          </cell>
          <cell r="F6" t="str">
            <v xml:space="preserve"> two Crores</v>
          </cell>
          <cell r="G6" t="str">
            <v xml:space="preserve"> two Millions</v>
          </cell>
          <cell r="H6" t="str">
            <v xml:space="preserve"> two Billions</v>
          </cell>
        </row>
        <row r="7">
          <cell r="A7">
            <v>3</v>
          </cell>
          <cell r="B7" t="str">
            <v xml:space="preserve"> three</v>
          </cell>
          <cell r="C7" t="str">
            <v xml:space="preserve"> three</v>
          </cell>
          <cell r="D7" t="str">
            <v xml:space="preserve"> three Thousand</v>
          </cell>
          <cell r="E7" t="str">
            <v xml:space="preserve"> three Lakhs</v>
          </cell>
          <cell r="F7" t="str">
            <v xml:space="preserve"> three Crores</v>
          </cell>
          <cell r="G7" t="str">
            <v xml:space="preserve"> three Millions</v>
          </cell>
          <cell r="H7" t="str">
            <v xml:space="preserve"> three Billions</v>
          </cell>
        </row>
        <row r="8">
          <cell r="A8">
            <v>4</v>
          </cell>
          <cell r="B8" t="str">
            <v xml:space="preserve"> four</v>
          </cell>
          <cell r="C8" t="str">
            <v xml:space="preserve"> four</v>
          </cell>
          <cell r="D8" t="str">
            <v xml:space="preserve"> four Thousand</v>
          </cell>
          <cell r="E8" t="str">
            <v xml:space="preserve"> four Lakhs</v>
          </cell>
          <cell r="F8" t="str">
            <v xml:space="preserve"> four Crores</v>
          </cell>
          <cell r="G8" t="str">
            <v xml:space="preserve"> four Millions</v>
          </cell>
          <cell r="H8" t="str">
            <v xml:space="preserve"> four Billions</v>
          </cell>
        </row>
        <row r="9">
          <cell r="A9">
            <v>5</v>
          </cell>
          <cell r="B9" t="str">
            <v xml:space="preserve"> five</v>
          </cell>
          <cell r="C9" t="str">
            <v xml:space="preserve"> five</v>
          </cell>
          <cell r="D9" t="str">
            <v xml:space="preserve"> five Thousand</v>
          </cell>
          <cell r="E9" t="str">
            <v xml:space="preserve"> five Lakhs</v>
          </cell>
          <cell r="F9" t="str">
            <v xml:space="preserve"> five Crores</v>
          </cell>
          <cell r="G9" t="str">
            <v xml:space="preserve"> five Millions</v>
          </cell>
          <cell r="H9" t="str">
            <v xml:space="preserve"> five Billions</v>
          </cell>
        </row>
        <row r="10">
          <cell r="A10">
            <v>6</v>
          </cell>
          <cell r="B10" t="str">
            <v xml:space="preserve"> six</v>
          </cell>
          <cell r="C10" t="str">
            <v xml:space="preserve"> six</v>
          </cell>
          <cell r="D10" t="str">
            <v xml:space="preserve"> six Thousand</v>
          </cell>
          <cell r="E10" t="str">
            <v xml:space="preserve"> six Lakhs</v>
          </cell>
          <cell r="F10" t="str">
            <v xml:space="preserve"> six Crores</v>
          </cell>
          <cell r="G10" t="str">
            <v xml:space="preserve"> six Millions</v>
          </cell>
          <cell r="H10" t="str">
            <v xml:space="preserve"> six Billions</v>
          </cell>
        </row>
        <row r="11">
          <cell r="A11">
            <v>7</v>
          </cell>
          <cell r="B11" t="str">
            <v xml:space="preserve"> seven</v>
          </cell>
          <cell r="C11" t="str">
            <v xml:space="preserve"> seven</v>
          </cell>
          <cell r="D11" t="str">
            <v xml:space="preserve"> seven Thousand</v>
          </cell>
          <cell r="E11" t="str">
            <v xml:space="preserve"> seven Lakhs</v>
          </cell>
          <cell r="F11" t="str">
            <v xml:space="preserve"> seven Crores</v>
          </cell>
          <cell r="G11" t="str">
            <v xml:space="preserve"> seven Millions</v>
          </cell>
          <cell r="H11" t="str">
            <v xml:space="preserve"> seven Billions</v>
          </cell>
        </row>
        <row r="12">
          <cell r="A12">
            <v>8</v>
          </cell>
          <cell r="B12" t="str">
            <v xml:space="preserve"> eight</v>
          </cell>
          <cell r="C12" t="str">
            <v xml:space="preserve"> eight</v>
          </cell>
          <cell r="D12" t="str">
            <v xml:space="preserve"> eight Thousand</v>
          </cell>
          <cell r="E12" t="str">
            <v xml:space="preserve"> eight Lakhs</v>
          </cell>
          <cell r="F12" t="str">
            <v xml:space="preserve"> eight Crores</v>
          </cell>
          <cell r="G12" t="str">
            <v xml:space="preserve"> eight Millions</v>
          </cell>
          <cell r="H12" t="str">
            <v xml:space="preserve"> eight Billions</v>
          </cell>
          <cell r="J12">
            <v>100000</v>
          </cell>
        </row>
        <row r="13">
          <cell r="A13">
            <v>9</v>
          </cell>
          <cell r="B13" t="str">
            <v xml:space="preserve"> nine</v>
          </cell>
          <cell r="C13" t="str">
            <v xml:space="preserve"> nine</v>
          </cell>
          <cell r="D13" t="str">
            <v xml:space="preserve"> nine Thousand</v>
          </cell>
          <cell r="E13" t="str">
            <v xml:space="preserve"> nine Lakhs</v>
          </cell>
          <cell r="F13" t="str">
            <v xml:space="preserve"> nine Crores</v>
          </cell>
          <cell r="G13" t="str">
            <v xml:space="preserve"> nine Millions</v>
          </cell>
          <cell r="H13" t="str">
            <v xml:space="preserve"> nine Billions</v>
          </cell>
        </row>
        <row r="14">
          <cell r="A14">
            <v>10</v>
          </cell>
          <cell r="B14" t="str">
            <v xml:space="preserve"> ten</v>
          </cell>
          <cell r="C14" t="str">
            <v xml:space="preserve"> ten</v>
          </cell>
          <cell r="D14" t="str">
            <v xml:space="preserve"> ten Thousand</v>
          </cell>
          <cell r="E14" t="str">
            <v xml:space="preserve"> ten Lakhs</v>
          </cell>
          <cell r="F14" t="str">
            <v xml:space="preserve"> ten Crores</v>
          </cell>
          <cell r="G14" t="str">
            <v xml:space="preserve"> ten Millions</v>
          </cell>
          <cell r="H14" t="str">
            <v xml:space="preserve"> ten Billions</v>
          </cell>
          <cell r="J14">
            <v>10000000</v>
          </cell>
        </row>
        <row r="15">
          <cell r="A15">
            <v>11</v>
          </cell>
          <cell r="B15" t="str">
            <v xml:space="preserve"> eleven</v>
          </cell>
          <cell r="C15" t="str">
            <v xml:space="preserve"> eleven</v>
          </cell>
          <cell r="D15" t="str">
            <v xml:space="preserve"> eleven Thousand</v>
          </cell>
          <cell r="E15" t="str">
            <v xml:space="preserve"> eleven Lakhs</v>
          </cell>
          <cell r="F15" t="str">
            <v xml:space="preserve"> eleven Crores</v>
          </cell>
          <cell r="G15" t="str">
            <v xml:space="preserve"> eleven Millions</v>
          </cell>
          <cell r="H15" t="str">
            <v xml:space="preserve"> eleven Billions</v>
          </cell>
        </row>
        <row r="16">
          <cell r="A16">
            <v>12</v>
          </cell>
          <cell r="B16" t="str">
            <v xml:space="preserve"> twelve</v>
          </cell>
          <cell r="C16" t="str">
            <v xml:space="preserve"> twelve</v>
          </cell>
          <cell r="D16" t="str">
            <v xml:space="preserve"> twelve Thousand</v>
          </cell>
          <cell r="E16" t="str">
            <v xml:space="preserve"> twelve Lakhs</v>
          </cell>
          <cell r="F16" t="str">
            <v xml:space="preserve"> twelve Crores</v>
          </cell>
          <cell r="G16" t="str">
            <v xml:space="preserve"> twelve Millions</v>
          </cell>
          <cell r="H16" t="str">
            <v xml:space="preserve"> twelve Billions</v>
          </cell>
        </row>
        <row r="17">
          <cell r="A17">
            <v>13</v>
          </cell>
          <cell r="B17" t="str">
            <v xml:space="preserve"> thirteen</v>
          </cell>
          <cell r="C17" t="str">
            <v xml:space="preserve"> thirteen</v>
          </cell>
          <cell r="D17" t="str">
            <v xml:space="preserve"> thirteen Thousand</v>
          </cell>
          <cell r="E17" t="str">
            <v xml:space="preserve"> thirteen Lakhs</v>
          </cell>
          <cell r="F17" t="str">
            <v xml:space="preserve"> thirteen Crores</v>
          </cell>
          <cell r="G17" t="str">
            <v xml:space="preserve"> thirteen Millions</v>
          </cell>
          <cell r="H17" t="str">
            <v xml:space="preserve"> thirteen Billions</v>
          </cell>
        </row>
        <row r="18">
          <cell r="A18">
            <v>14</v>
          </cell>
          <cell r="B18" t="str">
            <v xml:space="preserve"> fourteen</v>
          </cell>
          <cell r="C18" t="str">
            <v xml:space="preserve"> fourteen</v>
          </cell>
          <cell r="D18" t="str">
            <v xml:space="preserve"> fourteen Thousand</v>
          </cell>
          <cell r="E18" t="str">
            <v xml:space="preserve"> fourteen Lakhs</v>
          </cell>
          <cell r="F18" t="str">
            <v xml:space="preserve"> fourteen Crores</v>
          </cell>
          <cell r="G18" t="str">
            <v xml:space="preserve"> fourteen Millions</v>
          </cell>
          <cell r="H18" t="str">
            <v xml:space="preserve"> fourteen Billions</v>
          </cell>
        </row>
        <row r="19">
          <cell r="A19">
            <v>15</v>
          </cell>
          <cell r="B19" t="str">
            <v xml:space="preserve"> fifteen</v>
          </cell>
          <cell r="C19" t="str">
            <v xml:space="preserve"> fifteen</v>
          </cell>
          <cell r="D19" t="str">
            <v xml:space="preserve"> fifteen Thousand</v>
          </cell>
          <cell r="E19" t="str">
            <v xml:space="preserve"> fifteen Lakhs</v>
          </cell>
          <cell r="F19" t="str">
            <v xml:space="preserve"> fifteen Crores</v>
          </cell>
          <cell r="G19" t="str">
            <v xml:space="preserve"> fifteen Millions</v>
          </cell>
          <cell r="H19" t="str">
            <v xml:space="preserve"> fifteen Billions</v>
          </cell>
        </row>
        <row r="20">
          <cell r="A20">
            <v>16</v>
          </cell>
          <cell r="B20" t="str">
            <v xml:space="preserve"> sixteen</v>
          </cell>
          <cell r="C20" t="str">
            <v xml:space="preserve"> sixteen</v>
          </cell>
          <cell r="D20" t="str">
            <v xml:space="preserve"> sixteen Thousand</v>
          </cell>
          <cell r="E20" t="str">
            <v xml:space="preserve"> sixteen Lakhs</v>
          </cell>
          <cell r="F20" t="str">
            <v xml:space="preserve"> sixteen Crores</v>
          </cell>
          <cell r="G20" t="str">
            <v xml:space="preserve"> sixteen Millions</v>
          </cell>
          <cell r="H20" t="str">
            <v xml:space="preserve"> sixteen Billions</v>
          </cell>
        </row>
        <row r="21">
          <cell r="A21">
            <v>17</v>
          </cell>
          <cell r="B21" t="str">
            <v xml:space="preserve"> seventeen</v>
          </cell>
          <cell r="C21" t="str">
            <v xml:space="preserve"> seventeen</v>
          </cell>
          <cell r="D21" t="str">
            <v xml:space="preserve"> seventeen Thousand</v>
          </cell>
          <cell r="E21" t="str">
            <v xml:space="preserve"> seventeen Lakhs</v>
          </cell>
          <cell r="F21" t="str">
            <v xml:space="preserve"> seventeen Crores</v>
          </cell>
          <cell r="G21" t="str">
            <v xml:space="preserve"> seventeen Millions</v>
          </cell>
          <cell r="H21" t="str">
            <v xml:space="preserve"> seventeen Billions</v>
          </cell>
        </row>
        <row r="22">
          <cell r="A22">
            <v>18</v>
          </cell>
          <cell r="B22" t="str">
            <v xml:space="preserve"> eighteen</v>
          </cell>
          <cell r="C22" t="str">
            <v xml:space="preserve"> eighteen</v>
          </cell>
          <cell r="D22" t="str">
            <v xml:space="preserve"> eighteen Thousand</v>
          </cell>
          <cell r="E22" t="str">
            <v xml:space="preserve"> eighteen Lakhs</v>
          </cell>
          <cell r="F22" t="str">
            <v xml:space="preserve"> eighteen Crores</v>
          </cell>
          <cell r="G22" t="str">
            <v xml:space="preserve"> eighteen Millions</v>
          </cell>
          <cell r="H22" t="str">
            <v xml:space="preserve"> eighteen Billions</v>
          </cell>
        </row>
        <row r="23">
          <cell r="A23">
            <v>19</v>
          </cell>
          <cell r="B23" t="str">
            <v xml:space="preserve"> nineteen</v>
          </cell>
          <cell r="C23" t="str">
            <v xml:space="preserve"> nineteen</v>
          </cell>
          <cell r="D23" t="str">
            <v xml:space="preserve"> nineteen Thousand</v>
          </cell>
          <cell r="E23" t="str">
            <v xml:space="preserve"> nineteen Lakhs</v>
          </cell>
          <cell r="F23" t="str">
            <v xml:space="preserve"> nineteen Crores</v>
          </cell>
          <cell r="G23" t="str">
            <v xml:space="preserve"> nineteen Millions</v>
          </cell>
          <cell r="H23" t="str">
            <v xml:space="preserve"> nineteen Billions</v>
          </cell>
        </row>
        <row r="24">
          <cell r="A24">
            <v>20</v>
          </cell>
          <cell r="B24" t="str">
            <v xml:space="preserve"> twenty</v>
          </cell>
          <cell r="C24" t="str">
            <v xml:space="preserve"> twenty</v>
          </cell>
          <cell r="D24" t="str">
            <v xml:space="preserve"> twenty Thousand</v>
          </cell>
          <cell r="E24" t="str">
            <v xml:space="preserve"> twenty Lakhs</v>
          </cell>
          <cell r="F24" t="str">
            <v xml:space="preserve"> twenty Crores</v>
          </cell>
          <cell r="G24" t="str">
            <v xml:space="preserve"> twenty Millions</v>
          </cell>
          <cell r="H24" t="str">
            <v xml:space="preserve"> twenty Billions</v>
          </cell>
        </row>
        <row r="25">
          <cell r="A25">
            <v>21</v>
          </cell>
          <cell r="B25" t="str">
            <v xml:space="preserve"> twenty one</v>
          </cell>
          <cell r="C25" t="str">
            <v xml:space="preserve"> twenty one</v>
          </cell>
          <cell r="D25" t="str">
            <v xml:space="preserve"> twenty one Thousand</v>
          </cell>
          <cell r="E25" t="str">
            <v xml:space="preserve"> twenty one Lakhs</v>
          </cell>
          <cell r="F25" t="str">
            <v xml:space="preserve"> twenty one Crores</v>
          </cell>
          <cell r="G25" t="str">
            <v xml:space="preserve"> twenty one Millions</v>
          </cell>
          <cell r="H25" t="str">
            <v xml:space="preserve"> twenty one Billions</v>
          </cell>
        </row>
        <row r="26">
          <cell r="A26">
            <v>22</v>
          </cell>
          <cell r="B26" t="str">
            <v xml:space="preserve"> twenty two</v>
          </cell>
          <cell r="C26" t="str">
            <v xml:space="preserve"> twenty two</v>
          </cell>
          <cell r="D26" t="str">
            <v xml:space="preserve"> twenty two Thousand</v>
          </cell>
          <cell r="E26" t="str">
            <v xml:space="preserve"> twenty two Lakhs</v>
          </cell>
          <cell r="F26" t="str">
            <v xml:space="preserve"> twenty two Crores</v>
          </cell>
          <cell r="G26" t="str">
            <v xml:space="preserve"> twenty two Millions</v>
          </cell>
          <cell r="H26" t="str">
            <v xml:space="preserve"> twenty two Billions</v>
          </cell>
        </row>
        <row r="27">
          <cell r="A27">
            <v>23</v>
          </cell>
          <cell r="B27" t="str">
            <v xml:space="preserve"> twenty three</v>
          </cell>
          <cell r="C27" t="str">
            <v xml:space="preserve"> twenty three</v>
          </cell>
          <cell r="D27" t="str">
            <v xml:space="preserve"> twenty three Thousand</v>
          </cell>
          <cell r="E27" t="str">
            <v xml:space="preserve"> twenty three Lakhs</v>
          </cell>
          <cell r="F27" t="str">
            <v xml:space="preserve"> twenty three Crores</v>
          </cell>
          <cell r="G27" t="str">
            <v xml:space="preserve"> twenty three Millions</v>
          </cell>
          <cell r="H27" t="str">
            <v xml:space="preserve"> twenty three Billions</v>
          </cell>
        </row>
        <row r="28">
          <cell r="A28">
            <v>24</v>
          </cell>
          <cell r="B28" t="str">
            <v xml:space="preserve"> twenty four</v>
          </cell>
          <cell r="C28" t="str">
            <v xml:space="preserve"> twenty four</v>
          </cell>
          <cell r="D28" t="str">
            <v xml:space="preserve"> twenty four Thousand</v>
          </cell>
          <cell r="E28" t="str">
            <v xml:space="preserve"> twenty four Lakhs</v>
          </cell>
          <cell r="F28" t="str">
            <v xml:space="preserve"> twenty four Crores</v>
          </cell>
          <cell r="G28" t="str">
            <v xml:space="preserve"> twenty four Millions</v>
          </cell>
          <cell r="H28" t="str">
            <v xml:space="preserve"> twenty four Billions</v>
          </cell>
        </row>
        <row r="29">
          <cell r="A29">
            <v>25</v>
          </cell>
          <cell r="B29" t="str">
            <v xml:space="preserve"> twenty five</v>
          </cell>
          <cell r="C29" t="str">
            <v xml:space="preserve"> twenty five</v>
          </cell>
          <cell r="D29" t="str">
            <v xml:space="preserve"> twenty five Thousand</v>
          </cell>
          <cell r="E29" t="str">
            <v xml:space="preserve"> twenty five Lakhs</v>
          </cell>
          <cell r="F29" t="str">
            <v xml:space="preserve"> twenty five Crores</v>
          </cell>
          <cell r="G29" t="str">
            <v xml:space="preserve"> twenty five Millions</v>
          </cell>
          <cell r="H29" t="str">
            <v xml:space="preserve"> twenty five Billions</v>
          </cell>
        </row>
        <row r="30">
          <cell r="A30">
            <v>26</v>
          </cell>
          <cell r="B30" t="str">
            <v xml:space="preserve"> twenty six</v>
          </cell>
          <cell r="C30" t="str">
            <v xml:space="preserve"> twenty six</v>
          </cell>
          <cell r="D30" t="str">
            <v xml:space="preserve"> twenty six Thousand</v>
          </cell>
          <cell r="E30" t="str">
            <v xml:space="preserve"> twenty six Lakhs</v>
          </cell>
          <cell r="F30" t="str">
            <v xml:space="preserve"> twenty six Crores</v>
          </cell>
          <cell r="G30" t="str">
            <v xml:space="preserve"> twenty six Millions</v>
          </cell>
          <cell r="H30" t="str">
            <v xml:space="preserve"> twenty six Billions</v>
          </cell>
        </row>
        <row r="31">
          <cell r="A31">
            <v>27</v>
          </cell>
          <cell r="B31" t="str">
            <v xml:space="preserve"> twenty seven</v>
          </cell>
          <cell r="C31" t="str">
            <v xml:space="preserve"> twenty seven</v>
          </cell>
          <cell r="D31" t="str">
            <v xml:space="preserve"> twenty seven Thousand</v>
          </cell>
          <cell r="E31" t="str">
            <v xml:space="preserve"> twenty seven Lakhs</v>
          </cell>
          <cell r="F31" t="str">
            <v xml:space="preserve"> twenty seven Crores</v>
          </cell>
          <cell r="G31" t="str">
            <v xml:space="preserve"> twenty seven Millions</v>
          </cell>
          <cell r="H31" t="str">
            <v xml:space="preserve"> twenty seven Billions</v>
          </cell>
        </row>
        <row r="32">
          <cell r="A32">
            <v>28</v>
          </cell>
          <cell r="B32" t="str">
            <v xml:space="preserve"> twenty eight</v>
          </cell>
          <cell r="C32" t="str">
            <v xml:space="preserve"> twenty eight</v>
          </cell>
          <cell r="D32" t="str">
            <v xml:space="preserve"> twenty eight Thousand</v>
          </cell>
          <cell r="E32" t="str">
            <v xml:space="preserve"> twenty eight Lakhs</v>
          </cell>
          <cell r="F32" t="str">
            <v xml:space="preserve"> twenty eight Crores</v>
          </cell>
          <cell r="G32" t="str">
            <v xml:space="preserve"> twenty eight Millions</v>
          </cell>
          <cell r="H32" t="str">
            <v xml:space="preserve"> twenty eight Billions</v>
          </cell>
        </row>
        <row r="33">
          <cell r="A33">
            <v>29</v>
          </cell>
          <cell r="B33" t="str">
            <v xml:space="preserve"> twenty nine</v>
          </cell>
          <cell r="C33" t="str">
            <v xml:space="preserve"> twenty nine</v>
          </cell>
          <cell r="D33" t="str">
            <v xml:space="preserve"> twenty nine Thousand</v>
          </cell>
          <cell r="E33" t="str">
            <v xml:space="preserve"> twenty nine Lakhs</v>
          </cell>
          <cell r="F33" t="str">
            <v xml:space="preserve"> twenty nine Crores</v>
          </cell>
          <cell r="G33" t="str">
            <v xml:space="preserve"> twenty nine Millions</v>
          </cell>
          <cell r="H33" t="str">
            <v xml:space="preserve"> twenty nine Billions</v>
          </cell>
        </row>
        <row r="34">
          <cell r="A34">
            <v>30</v>
          </cell>
          <cell r="B34" t="str">
            <v xml:space="preserve"> thirty</v>
          </cell>
          <cell r="C34" t="str">
            <v xml:space="preserve"> thirty</v>
          </cell>
          <cell r="D34" t="str">
            <v xml:space="preserve"> thirty Thousand</v>
          </cell>
          <cell r="E34" t="str">
            <v xml:space="preserve"> thirty Lakhs</v>
          </cell>
          <cell r="F34" t="str">
            <v xml:space="preserve"> thirty Crores</v>
          </cell>
          <cell r="G34" t="str">
            <v xml:space="preserve"> thirty Millions</v>
          </cell>
          <cell r="H34" t="str">
            <v xml:space="preserve"> thirty Billions</v>
          </cell>
        </row>
        <row r="35">
          <cell r="A35">
            <v>31</v>
          </cell>
          <cell r="B35" t="str">
            <v xml:space="preserve"> thirty one </v>
          </cell>
          <cell r="C35" t="str">
            <v xml:space="preserve"> thirty one </v>
          </cell>
          <cell r="D35" t="str">
            <v xml:space="preserve"> thirty one  Thousand</v>
          </cell>
          <cell r="E35" t="str">
            <v xml:space="preserve"> thirty one  Lakhs</v>
          </cell>
          <cell r="F35" t="str">
            <v xml:space="preserve"> thirty one  Crores</v>
          </cell>
          <cell r="G35" t="str">
            <v xml:space="preserve"> thirty one  Millions</v>
          </cell>
          <cell r="H35" t="str">
            <v xml:space="preserve"> thirty one  Billions</v>
          </cell>
        </row>
        <row r="36">
          <cell r="A36">
            <v>32</v>
          </cell>
          <cell r="B36" t="str">
            <v xml:space="preserve"> thirty two</v>
          </cell>
          <cell r="C36" t="str">
            <v xml:space="preserve"> thirty two</v>
          </cell>
          <cell r="D36" t="str">
            <v xml:space="preserve"> thirty two Thousand</v>
          </cell>
          <cell r="E36" t="str">
            <v xml:space="preserve"> thirty two Lakhs</v>
          </cell>
          <cell r="F36" t="str">
            <v xml:space="preserve"> thirty two Crores</v>
          </cell>
          <cell r="G36" t="str">
            <v xml:space="preserve"> thirty two Millions</v>
          </cell>
          <cell r="H36" t="str">
            <v xml:space="preserve"> thirty two Billions</v>
          </cell>
        </row>
        <row r="37">
          <cell r="A37">
            <v>33</v>
          </cell>
          <cell r="B37" t="str">
            <v xml:space="preserve"> thirty three </v>
          </cell>
          <cell r="C37" t="str">
            <v xml:space="preserve"> thirty three </v>
          </cell>
          <cell r="D37" t="str">
            <v xml:space="preserve"> thirty three  Thousand</v>
          </cell>
          <cell r="E37" t="str">
            <v xml:space="preserve"> thirty three  Lakhs</v>
          </cell>
          <cell r="F37" t="str">
            <v xml:space="preserve"> thirty three  Crores</v>
          </cell>
          <cell r="G37" t="str">
            <v xml:space="preserve"> thirty three  Millions</v>
          </cell>
          <cell r="H37" t="str">
            <v xml:space="preserve"> thirty three  Billions</v>
          </cell>
        </row>
        <row r="38">
          <cell r="A38">
            <v>34</v>
          </cell>
          <cell r="B38" t="str">
            <v xml:space="preserve"> thirty four</v>
          </cell>
          <cell r="C38" t="str">
            <v xml:space="preserve"> thirty four</v>
          </cell>
          <cell r="D38" t="str">
            <v xml:space="preserve"> thirty four Thousand</v>
          </cell>
          <cell r="E38" t="str">
            <v xml:space="preserve"> thirty four Lakhs</v>
          </cell>
          <cell r="F38" t="str">
            <v xml:space="preserve"> thirty four Crores</v>
          </cell>
          <cell r="G38" t="str">
            <v xml:space="preserve"> thirty four Millions</v>
          </cell>
          <cell r="H38" t="str">
            <v xml:space="preserve"> thirty four Billions</v>
          </cell>
        </row>
        <row r="39">
          <cell r="A39">
            <v>35</v>
          </cell>
          <cell r="B39" t="str">
            <v xml:space="preserve"> thirty five</v>
          </cell>
          <cell r="C39" t="str">
            <v xml:space="preserve"> thirty five</v>
          </cell>
          <cell r="D39" t="str">
            <v xml:space="preserve"> thirty five Thousand</v>
          </cell>
          <cell r="E39" t="str">
            <v xml:space="preserve"> thirty five Lakhs</v>
          </cell>
          <cell r="F39" t="str">
            <v xml:space="preserve"> thirty five Crores</v>
          </cell>
          <cell r="G39" t="str">
            <v xml:space="preserve"> thirty five Millions</v>
          </cell>
          <cell r="H39" t="str">
            <v xml:space="preserve"> thirty five Billions</v>
          </cell>
        </row>
        <row r="40">
          <cell r="A40">
            <v>36</v>
          </cell>
          <cell r="B40" t="str">
            <v xml:space="preserve"> thirty six</v>
          </cell>
          <cell r="C40" t="str">
            <v xml:space="preserve"> thirty six</v>
          </cell>
          <cell r="D40" t="str">
            <v xml:space="preserve"> thirty six Thousand</v>
          </cell>
          <cell r="E40" t="str">
            <v xml:space="preserve"> thirty six Lakhs</v>
          </cell>
          <cell r="F40" t="str">
            <v xml:space="preserve"> thirty six Crores</v>
          </cell>
          <cell r="G40" t="str">
            <v xml:space="preserve"> thirty six Millions</v>
          </cell>
          <cell r="H40" t="str">
            <v xml:space="preserve"> thirty six Billions</v>
          </cell>
        </row>
        <row r="41">
          <cell r="A41">
            <v>37</v>
          </cell>
          <cell r="B41" t="str">
            <v xml:space="preserve"> thirty seven</v>
          </cell>
          <cell r="C41" t="str">
            <v xml:space="preserve"> thirty seven</v>
          </cell>
          <cell r="D41" t="str">
            <v xml:space="preserve"> thirty seven Thousand</v>
          </cell>
          <cell r="E41" t="str">
            <v xml:space="preserve"> thirty seven Lakhs</v>
          </cell>
          <cell r="F41" t="str">
            <v xml:space="preserve"> thirty seven Crores</v>
          </cell>
          <cell r="G41" t="str">
            <v xml:space="preserve"> thirty seven Millions</v>
          </cell>
          <cell r="H41" t="str">
            <v xml:space="preserve"> thirty seven Billions</v>
          </cell>
        </row>
        <row r="42">
          <cell r="A42">
            <v>38</v>
          </cell>
          <cell r="B42" t="str">
            <v xml:space="preserve"> thirty eight</v>
          </cell>
          <cell r="C42" t="str">
            <v xml:space="preserve"> thirty eight</v>
          </cell>
          <cell r="D42" t="str">
            <v xml:space="preserve"> thirty eight Thousand</v>
          </cell>
          <cell r="E42" t="str">
            <v xml:space="preserve"> thirty eight Lakhs</v>
          </cell>
          <cell r="F42" t="str">
            <v xml:space="preserve"> thirty eight Crores</v>
          </cell>
          <cell r="G42" t="str">
            <v xml:space="preserve"> thirty eight Millions</v>
          </cell>
          <cell r="H42" t="str">
            <v xml:space="preserve"> thirty eight Billions</v>
          </cell>
        </row>
        <row r="43">
          <cell r="A43">
            <v>39</v>
          </cell>
          <cell r="B43" t="str">
            <v xml:space="preserve"> thirty nine</v>
          </cell>
          <cell r="C43" t="str">
            <v xml:space="preserve"> thirty nine</v>
          </cell>
          <cell r="D43" t="str">
            <v xml:space="preserve"> thirty nine Thousand</v>
          </cell>
          <cell r="E43" t="str">
            <v xml:space="preserve"> thirty nine Lakhs</v>
          </cell>
          <cell r="F43" t="str">
            <v xml:space="preserve"> thirty nine Crores</v>
          </cell>
          <cell r="G43" t="str">
            <v xml:space="preserve"> thirty nine Millions</v>
          </cell>
          <cell r="H43" t="str">
            <v xml:space="preserve"> thirty nine Billions</v>
          </cell>
        </row>
        <row r="44">
          <cell r="A44">
            <v>40</v>
          </cell>
          <cell r="B44" t="str">
            <v xml:space="preserve"> forty</v>
          </cell>
          <cell r="C44" t="str">
            <v xml:space="preserve"> forty</v>
          </cell>
          <cell r="D44" t="str">
            <v xml:space="preserve"> forty Thousand</v>
          </cell>
          <cell r="E44" t="str">
            <v xml:space="preserve"> forty Lakhs</v>
          </cell>
          <cell r="F44" t="str">
            <v xml:space="preserve"> forty Crores</v>
          </cell>
          <cell r="G44" t="str">
            <v xml:space="preserve"> forty Millions</v>
          </cell>
          <cell r="H44" t="str">
            <v xml:space="preserve"> forty Billions</v>
          </cell>
        </row>
        <row r="45">
          <cell r="A45">
            <v>41</v>
          </cell>
          <cell r="B45" t="str">
            <v xml:space="preserve"> forty one</v>
          </cell>
          <cell r="C45" t="str">
            <v xml:space="preserve"> forty one</v>
          </cell>
          <cell r="D45" t="str">
            <v xml:space="preserve"> forty one Thousand</v>
          </cell>
          <cell r="E45" t="str">
            <v xml:space="preserve"> forty one Lakhs</v>
          </cell>
          <cell r="F45" t="str">
            <v xml:space="preserve"> forty one Crores</v>
          </cell>
          <cell r="G45" t="str">
            <v xml:space="preserve"> forty one Millions</v>
          </cell>
          <cell r="H45" t="str">
            <v xml:space="preserve"> forty one Billions</v>
          </cell>
        </row>
        <row r="46">
          <cell r="A46">
            <v>42</v>
          </cell>
          <cell r="B46" t="str">
            <v xml:space="preserve"> forty two</v>
          </cell>
          <cell r="C46" t="str">
            <v xml:space="preserve"> forty two</v>
          </cell>
          <cell r="D46" t="str">
            <v xml:space="preserve"> forty two Thousand</v>
          </cell>
          <cell r="E46" t="str">
            <v xml:space="preserve"> forty two Lakhs</v>
          </cell>
          <cell r="F46" t="str">
            <v xml:space="preserve"> forty two Crores</v>
          </cell>
          <cell r="G46" t="str">
            <v xml:space="preserve"> forty two Millions</v>
          </cell>
          <cell r="H46" t="str">
            <v xml:space="preserve"> forty two Billions</v>
          </cell>
        </row>
        <row r="47">
          <cell r="A47">
            <v>43</v>
          </cell>
          <cell r="B47" t="str">
            <v xml:space="preserve"> forty three</v>
          </cell>
          <cell r="C47" t="str">
            <v xml:space="preserve"> forty three</v>
          </cell>
          <cell r="D47" t="str">
            <v xml:space="preserve"> forty three Thousand</v>
          </cell>
          <cell r="E47" t="str">
            <v xml:space="preserve"> forty three Lakhs</v>
          </cell>
          <cell r="F47" t="str">
            <v xml:space="preserve"> forty three Crores</v>
          </cell>
          <cell r="G47" t="str">
            <v xml:space="preserve"> forty three Millions</v>
          </cell>
          <cell r="H47" t="str">
            <v xml:space="preserve"> forty three Billions</v>
          </cell>
        </row>
        <row r="48">
          <cell r="A48">
            <v>44</v>
          </cell>
          <cell r="B48" t="str">
            <v xml:space="preserve"> forty four</v>
          </cell>
          <cell r="C48" t="str">
            <v xml:space="preserve"> forty four</v>
          </cell>
          <cell r="D48" t="str">
            <v xml:space="preserve"> forty four Thousand</v>
          </cell>
          <cell r="E48" t="str">
            <v xml:space="preserve"> forty four Lakhs</v>
          </cell>
          <cell r="F48" t="str">
            <v xml:space="preserve"> forty four Crores</v>
          </cell>
          <cell r="G48" t="str">
            <v xml:space="preserve"> forty four Millions</v>
          </cell>
          <cell r="H48" t="str">
            <v xml:space="preserve"> forty four Billions</v>
          </cell>
        </row>
        <row r="49">
          <cell r="A49">
            <v>45</v>
          </cell>
          <cell r="B49" t="str">
            <v xml:space="preserve"> forty five</v>
          </cell>
          <cell r="C49" t="str">
            <v xml:space="preserve"> forty five</v>
          </cell>
          <cell r="D49" t="str">
            <v xml:space="preserve"> forty five Thousand</v>
          </cell>
          <cell r="E49" t="str">
            <v xml:space="preserve"> forty five Lakhs</v>
          </cell>
          <cell r="F49" t="str">
            <v xml:space="preserve"> forty five Crores</v>
          </cell>
          <cell r="G49" t="str">
            <v xml:space="preserve"> forty five Millions</v>
          </cell>
          <cell r="H49" t="str">
            <v xml:space="preserve"> forty five Billions</v>
          </cell>
        </row>
        <row r="50">
          <cell r="A50">
            <v>46</v>
          </cell>
          <cell r="B50" t="str">
            <v xml:space="preserve"> forty six</v>
          </cell>
          <cell r="C50" t="str">
            <v xml:space="preserve"> forty six</v>
          </cell>
          <cell r="D50" t="str">
            <v xml:space="preserve"> forty six Thousand</v>
          </cell>
          <cell r="E50" t="str">
            <v xml:space="preserve"> forty six Lakhs</v>
          </cell>
          <cell r="F50" t="str">
            <v xml:space="preserve"> forty six Crores</v>
          </cell>
          <cell r="G50" t="str">
            <v xml:space="preserve"> forty six Millions</v>
          </cell>
          <cell r="H50" t="str">
            <v xml:space="preserve"> forty six Billions</v>
          </cell>
        </row>
        <row r="51">
          <cell r="A51">
            <v>47</v>
          </cell>
          <cell r="B51" t="str">
            <v xml:space="preserve"> forty seven</v>
          </cell>
          <cell r="C51" t="str">
            <v xml:space="preserve"> forty seven</v>
          </cell>
          <cell r="D51" t="str">
            <v xml:space="preserve"> forty seven Thousand</v>
          </cell>
          <cell r="E51" t="str">
            <v xml:space="preserve"> forty seven Lakhs</v>
          </cell>
          <cell r="F51" t="str">
            <v xml:space="preserve"> forty seven Crores</v>
          </cell>
          <cell r="G51" t="str">
            <v xml:space="preserve"> forty seven Millions</v>
          </cell>
          <cell r="H51" t="str">
            <v xml:space="preserve"> forty seven Billions</v>
          </cell>
        </row>
        <row r="52">
          <cell r="A52">
            <v>48</v>
          </cell>
          <cell r="B52" t="str">
            <v xml:space="preserve"> forty eight</v>
          </cell>
          <cell r="C52" t="str">
            <v xml:space="preserve"> forty eight</v>
          </cell>
          <cell r="D52" t="str">
            <v xml:space="preserve"> forty eight Thousand</v>
          </cell>
          <cell r="E52" t="str">
            <v xml:space="preserve"> forty eight Lakhs</v>
          </cell>
          <cell r="F52" t="str">
            <v xml:space="preserve"> forty eight Crores</v>
          </cell>
          <cell r="G52" t="str">
            <v xml:space="preserve"> forty eight Millions</v>
          </cell>
          <cell r="H52" t="str">
            <v xml:space="preserve"> forty eight Billions</v>
          </cell>
        </row>
        <row r="53">
          <cell r="A53">
            <v>49</v>
          </cell>
          <cell r="B53" t="str">
            <v xml:space="preserve"> forty nine</v>
          </cell>
          <cell r="C53" t="str">
            <v xml:space="preserve"> forty nine</v>
          </cell>
          <cell r="D53" t="str">
            <v xml:space="preserve"> forty nine Thousand</v>
          </cell>
          <cell r="E53" t="str">
            <v xml:space="preserve"> forty nine Lakhs</v>
          </cell>
          <cell r="F53" t="str">
            <v xml:space="preserve"> forty nine Crores</v>
          </cell>
          <cell r="G53" t="str">
            <v xml:space="preserve"> forty nine Millions</v>
          </cell>
          <cell r="H53" t="str">
            <v xml:space="preserve"> forty nine Billions</v>
          </cell>
        </row>
        <row r="54">
          <cell r="A54">
            <v>50</v>
          </cell>
          <cell r="B54" t="str">
            <v xml:space="preserve"> fifty</v>
          </cell>
          <cell r="C54" t="str">
            <v xml:space="preserve"> fifty</v>
          </cell>
          <cell r="D54" t="str">
            <v xml:space="preserve"> fifty Thousand</v>
          </cell>
          <cell r="E54" t="str">
            <v xml:space="preserve"> fifty Lakhs</v>
          </cell>
          <cell r="F54" t="str">
            <v xml:space="preserve"> fifty Crores</v>
          </cell>
          <cell r="G54" t="str">
            <v xml:space="preserve"> fifty Millions</v>
          </cell>
          <cell r="H54" t="str">
            <v xml:space="preserve"> fifty Billions</v>
          </cell>
        </row>
        <row r="55">
          <cell r="A55">
            <v>51</v>
          </cell>
          <cell r="B55" t="str">
            <v xml:space="preserve"> fifty one</v>
          </cell>
          <cell r="C55" t="str">
            <v xml:space="preserve"> fifty one</v>
          </cell>
          <cell r="D55" t="str">
            <v xml:space="preserve"> fifty one Thousand</v>
          </cell>
          <cell r="E55" t="str">
            <v xml:space="preserve"> fifty one Lakhs</v>
          </cell>
          <cell r="F55" t="str">
            <v xml:space="preserve"> fifty one Crores</v>
          </cell>
          <cell r="G55" t="str">
            <v xml:space="preserve"> fifty one Millions</v>
          </cell>
          <cell r="H55" t="str">
            <v xml:space="preserve"> fifty one Billions</v>
          </cell>
        </row>
        <row r="56">
          <cell r="A56">
            <v>52</v>
          </cell>
          <cell r="B56" t="str">
            <v xml:space="preserve"> fifty two</v>
          </cell>
          <cell r="C56" t="str">
            <v xml:space="preserve"> fifty two</v>
          </cell>
          <cell r="D56" t="str">
            <v xml:space="preserve"> fifty two Thousand</v>
          </cell>
          <cell r="E56" t="str">
            <v xml:space="preserve"> fifty two Lakhs</v>
          </cell>
          <cell r="F56" t="str">
            <v xml:space="preserve"> fifty two Crores</v>
          </cell>
          <cell r="G56" t="str">
            <v xml:space="preserve"> fifty two Millions</v>
          </cell>
          <cell r="H56" t="str">
            <v xml:space="preserve"> fifty two Billions</v>
          </cell>
        </row>
        <row r="57">
          <cell r="A57">
            <v>53</v>
          </cell>
          <cell r="B57" t="str">
            <v xml:space="preserve"> fifty three</v>
          </cell>
          <cell r="C57" t="str">
            <v xml:space="preserve"> fifty three</v>
          </cell>
          <cell r="D57" t="str">
            <v xml:space="preserve"> fifty three Thousand</v>
          </cell>
          <cell r="E57" t="str">
            <v xml:space="preserve"> fifty three Lakhs</v>
          </cell>
          <cell r="F57" t="str">
            <v xml:space="preserve"> fifty three Crores</v>
          </cell>
          <cell r="G57" t="str">
            <v xml:space="preserve"> fifty three Millions</v>
          </cell>
          <cell r="H57" t="str">
            <v xml:space="preserve"> fifty three Billions</v>
          </cell>
        </row>
        <row r="58">
          <cell r="A58">
            <v>54</v>
          </cell>
          <cell r="B58" t="str">
            <v xml:space="preserve"> fifty four</v>
          </cell>
          <cell r="C58" t="str">
            <v xml:space="preserve"> fifty four</v>
          </cell>
          <cell r="D58" t="str">
            <v xml:space="preserve"> fifty four Thousand</v>
          </cell>
          <cell r="E58" t="str">
            <v xml:space="preserve"> fifty four Lakhs</v>
          </cell>
          <cell r="F58" t="str">
            <v xml:space="preserve"> fifty four Crores</v>
          </cell>
          <cell r="G58" t="str">
            <v xml:space="preserve"> fifty four Millions</v>
          </cell>
          <cell r="H58" t="str">
            <v xml:space="preserve"> fifty four Billions</v>
          </cell>
        </row>
        <row r="59">
          <cell r="A59">
            <v>55</v>
          </cell>
          <cell r="B59" t="str">
            <v xml:space="preserve"> fifty five</v>
          </cell>
          <cell r="C59" t="str">
            <v xml:space="preserve"> fifty five</v>
          </cell>
          <cell r="D59" t="str">
            <v xml:space="preserve"> fifty five Thousand</v>
          </cell>
          <cell r="E59" t="str">
            <v xml:space="preserve"> fifty five Lakhs</v>
          </cell>
          <cell r="F59" t="str">
            <v xml:space="preserve"> fifty five Crores</v>
          </cell>
          <cell r="G59" t="str">
            <v xml:space="preserve"> fifty five Millions</v>
          </cell>
          <cell r="H59" t="str">
            <v xml:space="preserve"> fifty five Billions</v>
          </cell>
        </row>
        <row r="60">
          <cell r="A60">
            <v>56</v>
          </cell>
          <cell r="B60" t="str">
            <v xml:space="preserve"> fifty six</v>
          </cell>
          <cell r="C60" t="str">
            <v xml:space="preserve"> fifty six</v>
          </cell>
          <cell r="D60" t="str">
            <v xml:space="preserve"> fifty six Thousand</v>
          </cell>
          <cell r="E60" t="str">
            <v xml:space="preserve"> fifty six Lakhs</v>
          </cell>
          <cell r="F60" t="str">
            <v xml:space="preserve"> fifty six Crores</v>
          </cell>
          <cell r="G60" t="str">
            <v xml:space="preserve"> fifty six Millions</v>
          </cell>
          <cell r="H60" t="str">
            <v xml:space="preserve"> fifty six Billions</v>
          </cell>
        </row>
        <row r="61">
          <cell r="A61">
            <v>57</v>
          </cell>
          <cell r="B61" t="str">
            <v xml:space="preserve"> fifty seven</v>
          </cell>
          <cell r="C61" t="str">
            <v xml:space="preserve"> fifty seven</v>
          </cell>
          <cell r="D61" t="str">
            <v xml:space="preserve"> fifty seven Thousand</v>
          </cell>
          <cell r="E61" t="str">
            <v xml:space="preserve"> fifty seven Lakhs</v>
          </cell>
          <cell r="F61" t="str">
            <v xml:space="preserve"> fifty seven Crores</v>
          </cell>
          <cell r="G61" t="str">
            <v xml:space="preserve"> fifty seven Millions</v>
          </cell>
          <cell r="H61" t="str">
            <v xml:space="preserve"> fifty seven Billions</v>
          </cell>
        </row>
        <row r="62">
          <cell r="A62">
            <v>58</v>
          </cell>
          <cell r="B62" t="str">
            <v xml:space="preserve"> fifty eight </v>
          </cell>
          <cell r="C62" t="str">
            <v xml:space="preserve"> fifty eight </v>
          </cell>
          <cell r="D62" t="str">
            <v xml:space="preserve"> fifty eight  Thousand</v>
          </cell>
          <cell r="E62" t="str">
            <v xml:space="preserve"> fifty eight  Lakhs</v>
          </cell>
          <cell r="F62" t="str">
            <v xml:space="preserve"> fifty eight  Crores</v>
          </cell>
          <cell r="G62" t="str">
            <v xml:space="preserve"> fifty eight  Millions</v>
          </cell>
          <cell r="H62" t="str">
            <v xml:space="preserve"> fifty eight  Billions</v>
          </cell>
        </row>
        <row r="63">
          <cell r="A63">
            <v>59</v>
          </cell>
          <cell r="B63" t="str">
            <v xml:space="preserve"> fifty nine</v>
          </cell>
          <cell r="C63" t="str">
            <v xml:space="preserve"> fifty nine</v>
          </cell>
          <cell r="D63" t="str">
            <v xml:space="preserve"> fifty nine Thousand</v>
          </cell>
          <cell r="E63" t="str">
            <v xml:space="preserve"> fifty nine Lakhs</v>
          </cell>
          <cell r="F63" t="str">
            <v xml:space="preserve"> fifty nine Crores</v>
          </cell>
          <cell r="G63" t="str">
            <v xml:space="preserve"> fifty nine Millions</v>
          </cell>
          <cell r="H63" t="str">
            <v xml:space="preserve"> fifty nine Billions</v>
          </cell>
        </row>
        <row r="64">
          <cell r="A64">
            <v>60</v>
          </cell>
          <cell r="B64" t="str">
            <v xml:space="preserve"> sixty</v>
          </cell>
          <cell r="C64" t="str">
            <v xml:space="preserve"> sixty</v>
          </cell>
          <cell r="D64" t="str">
            <v xml:space="preserve"> sixty Thousand</v>
          </cell>
          <cell r="E64" t="str">
            <v xml:space="preserve"> sixty Lakhs</v>
          </cell>
          <cell r="F64" t="str">
            <v xml:space="preserve"> sixty Crores</v>
          </cell>
          <cell r="G64" t="str">
            <v xml:space="preserve"> sixty Millions</v>
          </cell>
          <cell r="H64" t="str">
            <v xml:space="preserve"> sixty Billions</v>
          </cell>
        </row>
        <row r="65">
          <cell r="A65">
            <v>61</v>
          </cell>
          <cell r="B65" t="str">
            <v xml:space="preserve"> sixty one</v>
          </cell>
          <cell r="C65" t="str">
            <v xml:space="preserve"> sixty one</v>
          </cell>
          <cell r="D65" t="str">
            <v xml:space="preserve"> sixty one Thousand</v>
          </cell>
          <cell r="E65" t="str">
            <v xml:space="preserve"> sixty one Lakhs</v>
          </cell>
          <cell r="F65" t="str">
            <v xml:space="preserve"> sixty one Crores</v>
          </cell>
          <cell r="G65" t="str">
            <v xml:space="preserve"> sixty one Millions</v>
          </cell>
          <cell r="H65" t="str">
            <v xml:space="preserve"> sixty one Billions</v>
          </cell>
        </row>
        <row r="66">
          <cell r="A66">
            <v>62</v>
          </cell>
          <cell r="B66" t="str">
            <v xml:space="preserve"> sixty two</v>
          </cell>
          <cell r="C66" t="str">
            <v xml:space="preserve"> sixty two</v>
          </cell>
          <cell r="D66" t="str">
            <v xml:space="preserve"> sixty two Thousand</v>
          </cell>
          <cell r="E66" t="str">
            <v xml:space="preserve"> sixty two Lakhs</v>
          </cell>
          <cell r="F66" t="str">
            <v xml:space="preserve"> sixty two Crores</v>
          </cell>
          <cell r="G66" t="str">
            <v xml:space="preserve"> sixty two Millions</v>
          </cell>
          <cell r="H66" t="str">
            <v xml:space="preserve"> sixty two Billions</v>
          </cell>
        </row>
        <row r="67">
          <cell r="A67">
            <v>63</v>
          </cell>
          <cell r="B67" t="str">
            <v xml:space="preserve"> sixty three</v>
          </cell>
          <cell r="C67" t="str">
            <v xml:space="preserve"> sixty three</v>
          </cell>
          <cell r="D67" t="str">
            <v xml:space="preserve"> sixty three Thousand</v>
          </cell>
          <cell r="E67" t="str">
            <v xml:space="preserve"> sixty three Lakhs</v>
          </cell>
          <cell r="F67" t="str">
            <v xml:space="preserve"> sixty three Crores</v>
          </cell>
          <cell r="G67" t="str">
            <v xml:space="preserve"> sixty three Millions</v>
          </cell>
          <cell r="H67" t="str">
            <v xml:space="preserve"> sixty three Billions</v>
          </cell>
        </row>
        <row r="68">
          <cell r="A68">
            <v>64</v>
          </cell>
          <cell r="B68" t="str">
            <v xml:space="preserve"> sixty four</v>
          </cell>
          <cell r="C68" t="str">
            <v xml:space="preserve"> sixty four</v>
          </cell>
          <cell r="D68" t="str">
            <v xml:space="preserve"> sixty four Thousand</v>
          </cell>
          <cell r="E68" t="str">
            <v xml:space="preserve"> sixty four Lakhs</v>
          </cell>
          <cell r="F68" t="str">
            <v xml:space="preserve"> sixty four Crores</v>
          </cell>
          <cell r="G68" t="str">
            <v xml:space="preserve"> sixty four Millions</v>
          </cell>
          <cell r="H68" t="str">
            <v xml:space="preserve"> sixty four Billions</v>
          </cell>
        </row>
        <row r="69">
          <cell r="A69">
            <v>65</v>
          </cell>
          <cell r="B69" t="str">
            <v xml:space="preserve"> sixty five</v>
          </cell>
          <cell r="C69" t="str">
            <v xml:space="preserve"> sixty five</v>
          </cell>
          <cell r="D69" t="str">
            <v xml:space="preserve"> sixty five Thousand</v>
          </cell>
          <cell r="E69" t="str">
            <v xml:space="preserve"> sixty five Lakhs</v>
          </cell>
          <cell r="F69" t="str">
            <v xml:space="preserve"> sixty five Crores</v>
          </cell>
          <cell r="G69" t="str">
            <v xml:space="preserve"> sixty five Millions</v>
          </cell>
          <cell r="H69" t="str">
            <v xml:space="preserve"> sixty five Billions</v>
          </cell>
        </row>
        <row r="70">
          <cell r="A70">
            <v>66</v>
          </cell>
          <cell r="B70" t="str">
            <v xml:space="preserve"> sixty six</v>
          </cell>
          <cell r="C70" t="str">
            <v xml:space="preserve"> sixty six</v>
          </cell>
          <cell r="D70" t="str">
            <v xml:space="preserve"> sixty six Thousand</v>
          </cell>
          <cell r="E70" t="str">
            <v xml:space="preserve"> sixty six Lakhs</v>
          </cell>
          <cell r="F70" t="str">
            <v xml:space="preserve"> sixty six Crores</v>
          </cell>
          <cell r="G70" t="str">
            <v xml:space="preserve"> sixty six Millions</v>
          </cell>
          <cell r="H70" t="str">
            <v xml:space="preserve"> sixty six Billions</v>
          </cell>
        </row>
        <row r="71">
          <cell r="A71">
            <v>67</v>
          </cell>
          <cell r="B71" t="str">
            <v xml:space="preserve"> sixty seven</v>
          </cell>
          <cell r="C71" t="str">
            <v xml:space="preserve"> sixty seven</v>
          </cell>
          <cell r="D71" t="str">
            <v xml:space="preserve"> sixty seven Thousand</v>
          </cell>
          <cell r="E71" t="str">
            <v xml:space="preserve"> sixty seven Lakhs</v>
          </cell>
          <cell r="F71" t="str">
            <v xml:space="preserve"> sixty seven Crores</v>
          </cell>
          <cell r="G71" t="str">
            <v xml:space="preserve"> sixty seven Millions</v>
          </cell>
          <cell r="H71" t="str">
            <v xml:space="preserve"> sixty seven Billions</v>
          </cell>
        </row>
        <row r="72">
          <cell r="A72">
            <v>68</v>
          </cell>
          <cell r="B72" t="str">
            <v xml:space="preserve"> sixty eight</v>
          </cell>
          <cell r="C72" t="str">
            <v xml:space="preserve"> sixty eight</v>
          </cell>
          <cell r="D72" t="str">
            <v xml:space="preserve"> sixty eight Thousand</v>
          </cell>
          <cell r="E72" t="str">
            <v xml:space="preserve"> sixty eight Lakhs</v>
          </cell>
          <cell r="F72" t="str">
            <v xml:space="preserve"> sixty eight Crores</v>
          </cell>
          <cell r="G72" t="str">
            <v xml:space="preserve"> sixty eight Millions</v>
          </cell>
          <cell r="H72" t="str">
            <v xml:space="preserve"> sixty eight Billions</v>
          </cell>
        </row>
        <row r="73">
          <cell r="A73">
            <v>69</v>
          </cell>
          <cell r="B73" t="str">
            <v xml:space="preserve"> sixty nine</v>
          </cell>
          <cell r="C73" t="str">
            <v xml:space="preserve"> sixty nine</v>
          </cell>
          <cell r="D73" t="str">
            <v xml:space="preserve"> sixty nine Thousand</v>
          </cell>
          <cell r="E73" t="str">
            <v xml:space="preserve"> sixty nine Lakhs</v>
          </cell>
          <cell r="F73" t="str">
            <v xml:space="preserve"> sixty nine Crores</v>
          </cell>
          <cell r="G73" t="str">
            <v xml:space="preserve"> sixty nine Millions</v>
          </cell>
          <cell r="H73" t="str">
            <v xml:space="preserve"> sixty nine Billions</v>
          </cell>
        </row>
        <row r="74">
          <cell r="A74">
            <v>70</v>
          </cell>
          <cell r="B74" t="str">
            <v xml:space="preserve"> seventy</v>
          </cell>
          <cell r="C74" t="str">
            <v xml:space="preserve"> seventy</v>
          </cell>
          <cell r="D74" t="str">
            <v xml:space="preserve"> seventy Thousand</v>
          </cell>
          <cell r="E74" t="str">
            <v xml:space="preserve"> seventy Lakhs</v>
          </cell>
          <cell r="F74" t="str">
            <v xml:space="preserve"> seventy Crores</v>
          </cell>
          <cell r="G74" t="str">
            <v xml:space="preserve"> seventy Millions</v>
          </cell>
          <cell r="H74" t="str">
            <v xml:space="preserve"> seventy Billions</v>
          </cell>
        </row>
        <row r="75">
          <cell r="A75">
            <v>71</v>
          </cell>
          <cell r="B75" t="str">
            <v xml:space="preserve"> seventy one</v>
          </cell>
          <cell r="C75" t="str">
            <v xml:space="preserve"> seventy one</v>
          </cell>
          <cell r="D75" t="str">
            <v xml:space="preserve"> seventy one Thousand</v>
          </cell>
          <cell r="E75" t="str">
            <v xml:space="preserve"> seventy one Lakhs</v>
          </cell>
          <cell r="F75" t="str">
            <v xml:space="preserve"> seventy one Crores</v>
          </cell>
          <cell r="G75" t="str">
            <v xml:space="preserve"> seventy one Millions</v>
          </cell>
          <cell r="H75" t="str">
            <v xml:space="preserve"> seventy one Billions</v>
          </cell>
        </row>
        <row r="76">
          <cell r="A76">
            <v>72</v>
          </cell>
          <cell r="B76" t="str">
            <v xml:space="preserve"> seventy two</v>
          </cell>
          <cell r="C76" t="str">
            <v xml:space="preserve"> seventy two</v>
          </cell>
          <cell r="D76" t="str">
            <v xml:space="preserve"> seventy two Thousand</v>
          </cell>
          <cell r="E76" t="str">
            <v xml:space="preserve"> seventy two Lakhs</v>
          </cell>
          <cell r="F76" t="str">
            <v xml:space="preserve"> seventy two Crores</v>
          </cell>
          <cell r="G76" t="str">
            <v xml:space="preserve"> seventy two Millions</v>
          </cell>
          <cell r="H76" t="str">
            <v xml:space="preserve"> seventy two Billions</v>
          </cell>
        </row>
        <row r="77">
          <cell r="A77">
            <v>73</v>
          </cell>
          <cell r="B77" t="str">
            <v xml:space="preserve"> seventy three</v>
          </cell>
          <cell r="C77" t="str">
            <v xml:space="preserve"> seventy three</v>
          </cell>
          <cell r="D77" t="str">
            <v xml:space="preserve"> seventy three Thousand</v>
          </cell>
          <cell r="E77" t="str">
            <v xml:space="preserve"> seventy three Lakhs</v>
          </cell>
          <cell r="F77" t="str">
            <v xml:space="preserve"> seventy three Crores</v>
          </cell>
          <cell r="G77" t="str">
            <v xml:space="preserve"> seventy three Millions</v>
          </cell>
          <cell r="H77" t="str">
            <v xml:space="preserve"> seventy three Billions</v>
          </cell>
        </row>
        <row r="78">
          <cell r="A78">
            <v>74</v>
          </cell>
          <cell r="B78" t="str">
            <v xml:space="preserve"> seventy four</v>
          </cell>
          <cell r="C78" t="str">
            <v xml:space="preserve"> seventy four</v>
          </cell>
          <cell r="D78" t="str">
            <v xml:space="preserve"> seventy four Thousand</v>
          </cell>
          <cell r="E78" t="str">
            <v xml:space="preserve"> seventy four Lakhs</v>
          </cell>
          <cell r="F78" t="str">
            <v xml:space="preserve"> seventy four Crores</v>
          </cell>
          <cell r="G78" t="str">
            <v xml:space="preserve"> seventy four Millions</v>
          </cell>
          <cell r="H78" t="str">
            <v xml:space="preserve"> seventy four Billions</v>
          </cell>
        </row>
        <row r="79">
          <cell r="A79">
            <v>75</v>
          </cell>
          <cell r="B79" t="str">
            <v xml:space="preserve"> seventy five</v>
          </cell>
          <cell r="C79" t="str">
            <v xml:space="preserve"> seventy five</v>
          </cell>
          <cell r="D79" t="str">
            <v xml:space="preserve"> seventy five Thousand</v>
          </cell>
          <cell r="E79" t="str">
            <v xml:space="preserve"> seventy five Lakhs</v>
          </cell>
          <cell r="F79" t="str">
            <v xml:space="preserve"> seventy five Crores</v>
          </cell>
          <cell r="G79" t="str">
            <v xml:space="preserve"> seventy five Millions</v>
          </cell>
          <cell r="H79" t="str">
            <v xml:space="preserve"> seventy five Billions</v>
          </cell>
        </row>
        <row r="80">
          <cell r="A80">
            <v>76</v>
          </cell>
          <cell r="B80" t="str">
            <v xml:space="preserve"> seventy six</v>
          </cell>
          <cell r="C80" t="str">
            <v xml:space="preserve"> seventy six</v>
          </cell>
          <cell r="D80" t="str">
            <v xml:space="preserve"> seventy six Thousand</v>
          </cell>
          <cell r="E80" t="str">
            <v xml:space="preserve"> seventy six Lakhs</v>
          </cell>
          <cell r="F80" t="str">
            <v xml:space="preserve"> seventy six Crores</v>
          </cell>
          <cell r="G80" t="str">
            <v xml:space="preserve"> seventy six Millions</v>
          </cell>
          <cell r="H80" t="str">
            <v xml:space="preserve"> seventy six Billions</v>
          </cell>
        </row>
        <row r="81">
          <cell r="A81">
            <v>77</v>
          </cell>
          <cell r="B81" t="str">
            <v xml:space="preserve"> seventy seven</v>
          </cell>
          <cell r="C81" t="str">
            <v xml:space="preserve"> seventy seven</v>
          </cell>
          <cell r="D81" t="str">
            <v xml:space="preserve"> seventy seven Thousand</v>
          </cell>
          <cell r="E81" t="str">
            <v xml:space="preserve"> seventy seven Lakhs</v>
          </cell>
          <cell r="F81" t="str">
            <v xml:space="preserve"> seventy seven Crores</v>
          </cell>
          <cell r="G81" t="str">
            <v xml:space="preserve"> seventy seven Millions</v>
          </cell>
          <cell r="H81" t="str">
            <v xml:space="preserve"> seventy seven Billions</v>
          </cell>
        </row>
        <row r="82">
          <cell r="A82">
            <v>78</v>
          </cell>
          <cell r="B82" t="str">
            <v xml:space="preserve"> seventy eight</v>
          </cell>
          <cell r="C82" t="str">
            <v xml:space="preserve"> seventy eight</v>
          </cell>
          <cell r="D82" t="str">
            <v xml:space="preserve"> seventy eight Thousand</v>
          </cell>
          <cell r="E82" t="str">
            <v xml:space="preserve"> seventy eight Lakhs</v>
          </cell>
          <cell r="F82" t="str">
            <v xml:space="preserve"> seventy eight Crores</v>
          </cell>
          <cell r="G82" t="str">
            <v xml:space="preserve"> seventy eight Millions</v>
          </cell>
          <cell r="H82" t="str">
            <v xml:space="preserve"> seventy eight Billions</v>
          </cell>
        </row>
        <row r="83">
          <cell r="A83">
            <v>79</v>
          </cell>
          <cell r="B83" t="str">
            <v xml:space="preserve"> seventy nine</v>
          </cell>
          <cell r="C83" t="str">
            <v xml:space="preserve"> seventy nine</v>
          </cell>
          <cell r="D83" t="str">
            <v xml:space="preserve"> seventy nine Thousand</v>
          </cell>
          <cell r="E83" t="str">
            <v xml:space="preserve"> seventy nine Lakhs</v>
          </cell>
          <cell r="F83" t="str">
            <v xml:space="preserve"> seventy nine Crores</v>
          </cell>
          <cell r="G83" t="str">
            <v xml:space="preserve"> seventy nine Millions</v>
          </cell>
          <cell r="H83" t="str">
            <v xml:space="preserve"> seventy nine Billions</v>
          </cell>
        </row>
        <row r="84">
          <cell r="A84">
            <v>80</v>
          </cell>
          <cell r="B84" t="str">
            <v xml:space="preserve"> eighty</v>
          </cell>
          <cell r="C84" t="str">
            <v xml:space="preserve"> eighty</v>
          </cell>
          <cell r="D84" t="str">
            <v xml:space="preserve"> eighty Thousand</v>
          </cell>
          <cell r="E84" t="str">
            <v xml:space="preserve"> eighty Lakhs</v>
          </cell>
          <cell r="F84" t="str">
            <v xml:space="preserve"> eighty Crores</v>
          </cell>
          <cell r="G84" t="str">
            <v xml:space="preserve"> eighty Millions</v>
          </cell>
          <cell r="H84" t="str">
            <v xml:space="preserve"> eighty Billions</v>
          </cell>
        </row>
        <row r="85">
          <cell r="A85">
            <v>81</v>
          </cell>
          <cell r="B85" t="str">
            <v xml:space="preserve"> eighty one</v>
          </cell>
          <cell r="C85" t="str">
            <v xml:space="preserve"> eighty one</v>
          </cell>
          <cell r="D85" t="str">
            <v xml:space="preserve"> eighty one Thousand</v>
          </cell>
          <cell r="E85" t="str">
            <v xml:space="preserve"> eighty one Lakhs</v>
          </cell>
          <cell r="F85" t="str">
            <v xml:space="preserve"> eighty one Crores</v>
          </cell>
          <cell r="G85" t="str">
            <v xml:space="preserve"> eighty one Millions</v>
          </cell>
          <cell r="H85" t="str">
            <v xml:space="preserve"> eighty one Billions</v>
          </cell>
        </row>
        <row r="86">
          <cell r="A86">
            <v>82</v>
          </cell>
          <cell r="B86" t="str">
            <v xml:space="preserve"> eighty two</v>
          </cell>
          <cell r="C86" t="str">
            <v xml:space="preserve"> eighty two</v>
          </cell>
          <cell r="D86" t="str">
            <v xml:space="preserve"> eighty two Thousand</v>
          </cell>
          <cell r="E86" t="str">
            <v xml:space="preserve"> eighty two Lakhs</v>
          </cell>
          <cell r="F86" t="str">
            <v xml:space="preserve"> eighty two Crores</v>
          </cell>
          <cell r="G86" t="str">
            <v xml:space="preserve"> eighty two Millions</v>
          </cell>
          <cell r="H86" t="str">
            <v xml:space="preserve"> eighty two Billions</v>
          </cell>
        </row>
        <row r="87">
          <cell r="A87">
            <v>83</v>
          </cell>
          <cell r="B87" t="str">
            <v xml:space="preserve"> eighty three</v>
          </cell>
          <cell r="C87" t="str">
            <v xml:space="preserve"> eighty three</v>
          </cell>
          <cell r="D87" t="str">
            <v xml:space="preserve"> eighty three Thousand</v>
          </cell>
          <cell r="E87" t="str">
            <v xml:space="preserve"> eighty three Lakhs</v>
          </cell>
          <cell r="F87" t="str">
            <v xml:space="preserve"> eighty three Crores</v>
          </cell>
          <cell r="G87" t="str">
            <v xml:space="preserve"> eighty three Millions</v>
          </cell>
          <cell r="H87" t="str">
            <v xml:space="preserve"> eighty three Billions</v>
          </cell>
        </row>
        <row r="88">
          <cell r="A88">
            <v>84</v>
          </cell>
          <cell r="B88" t="str">
            <v xml:space="preserve"> eighty four</v>
          </cell>
          <cell r="C88" t="str">
            <v xml:space="preserve"> eighty four</v>
          </cell>
          <cell r="D88" t="str">
            <v xml:space="preserve"> eighty four Thousand</v>
          </cell>
          <cell r="E88" t="str">
            <v xml:space="preserve"> eighty four Lakhs</v>
          </cell>
          <cell r="F88" t="str">
            <v xml:space="preserve"> eighty four Crores</v>
          </cell>
          <cell r="G88" t="str">
            <v xml:space="preserve"> eighty four Millions</v>
          </cell>
          <cell r="H88" t="str">
            <v xml:space="preserve"> eighty four Billions</v>
          </cell>
        </row>
        <row r="89">
          <cell r="A89">
            <v>85</v>
          </cell>
          <cell r="B89" t="str">
            <v xml:space="preserve"> eighty five</v>
          </cell>
          <cell r="C89" t="str">
            <v xml:space="preserve"> eighty five</v>
          </cell>
          <cell r="D89" t="str">
            <v xml:space="preserve"> eighty five Thousand</v>
          </cell>
          <cell r="E89" t="str">
            <v xml:space="preserve"> eighty five Lakhs</v>
          </cell>
          <cell r="F89" t="str">
            <v xml:space="preserve"> eighty five Crores</v>
          </cell>
          <cell r="G89" t="str">
            <v xml:space="preserve"> eighty five Millions</v>
          </cell>
          <cell r="H89" t="str">
            <v xml:space="preserve"> eighty five Billions</v>
          </cell>
        </row>
        <row r="90">
          <cell r="A90">
            <v>86</v>
          </cell>
          <cell r="B90" t="str">
            <v xml:space="preserve"> eighty six</v>
          </cell>
          <cell r="C90" t="str">
            <v xml:space="preserve"> eighty six</v>
          </cell>
          <cell r="D90" t="str">
            <v xml:space="preserve"> eighty six Thousand</v>
          </cell>
          <cell r="E90" t="str">
            <v xml:space="preserve"> eighty six Lakhs</v>
          </cell>
          <cell r="F90" t="str">
            <v xml:space="preserve"> eighty six Crores</v>
          </cell>
          <cell r="G90" t="str">
            <v xml:space="preserve"> eighty six Millions</v>
          </cell>
          <cell r="H90" t="str">
            <v xml:space="preserve"> eighty six Billions</v>
          </cell>
        </row>
        <row r="91">
          <cell r="A91">
            <v>87</v>
          </cell>
          <cell r="B91" t="str">
            <v xml:space="preserve"> eighty seven</v>
          </cell>
          <cell r="C91" t="str">
            <v xml:space="preserve"> eighty seven</v>
          </cell>
          <cell r="D91" t="str">
            <v xml:space="preserve"> eighty seven Thousand</v>
          </cell>
          <cell r="E91" t="str">
            <v xml:space="preserve"> eighty seven Lakhs</v>
          </cell>
          <cell r="F91" t="str">
            <v xml:space="preserve"> eighty seven Crores</v>
          </cell>
          <cell r="G91" t="str">
            <v xml:space="preserve"> eighty seven Millions</v>
          </cell>
          <cell r="H91" t="str">
            <v xml:space="preserve"> eighty seven Billions</v>
          </cell>
        </row>
        <row r="92">
          <cell r="A92">
            <v>88</v>
          </cell>
          <cell r="B92" t="str">
            <v xml:space="preserve"> eighty eight</v>
          </cell>
          <cell r="C92" t="str">
            <v xml:space="preserve"> eighty eight</v>
          </cell>
          <cell r="D92" t="str">
            <v xml:space="preserve"> eighty eight Thousand</v>
          </cell>
          <cell r="E92" t="str">
            <v xml:space="preserve"> eighty eight Lakhs</v>
          </cell>
          <cell r="F92" t="str">
            <v xml:space="preserve"> eighty eight Crores</v>
          </cell>
          <cell r="G92" t="str">
            <v xml:space="preserve"> eighty eight Millions</v>
          </cell>
          <cell r="H92" t="str">
            <v xml:space="preserve"> eighty eight Billions</v>
          </cell>
        </row>
        <row r="93">
          <cell r="A93">
            <v>89</v>
          </cell>
          <cell r="B93" t="str">
            <v xml:space="preserve"> eighty nine</v>
          </cell>
          <cell r="C93" t="str">
            <v xml:space="preserve"> eighty nine</v>
          </cell>
          <cell r="D93" t="str">
            <v xml:space="preserve"> eighty nine Thousand</v>
          </cell>
          <cell r="E93" t="str">
            <v xml:space="preserve"> eighty nine Lakhs</v>
          </cell>
          <cell r="F93" t="str">
            <v xml:space="preserve"> eighty nine Crores</v>
          </cell>
          <cell r="G93" t="str">
            <v xml:space="preserve"> eighty nine Millions</v>
          </cell>
          <cell r="H93" t="str">
            <v xml:space="preserve"> eighty nine Billions</v>
          </cell>
        </row>
        <row r="94">
          <cell r="A94">
            <v>90</v>
          </cell>
          <cell r="B94" t="str">
            <v xml:space="preserve"> ninety</v>
          </cell>
          <cell r="C94" t="str">
            <v xml:space="preserve"> ninety</v>
          </cell>
          <cell r="D94" t="str">
            <v xml:space="preserve"> ninety Thousand</v>
          </cell>
          <cell r="E94" t="str">
            <v xml:space="preserve"> ninety Lakhs</v>
          </cell>
          <cell r="F94" t="str">
            <v xml:space="preserve"> ninety Crores</v>
          </cell>
          <cell r="G94" t="str">
            <v xml:space="preserve"> ninety Millions</v>
          </cell>
          <cell r="H94" t="str">
            <v xml:space="preserve"> ninety Billions</v>
          </cell>
        </row>
        <row r="95">
          <cell r="A95">
            <v>91</v>
          </cell>
          <cell r="B95" t="str">
            <v xml:space="preserve"> ninety one</v>
          </cell>
          <cell r="C95" t="str">
            <v xml:space="preserve"> ninety one</v>
          </cell>
          <cell r="D95" t="str">
            <v xml:space="preserve"> ninety one Thousand</v>
          </cell>
          <cell r="E95" t="str">
            <v xml:space="preserve"> ninety one Lakhs</v>
          </cell>
          <cell r="F95" t="str">
            <v xml:space="preserve"> ninety one Crores</v>
          </cell>
          <cell r="G95" t="str">
            <v xml:space="preserve"> ninety one Millions</v>
          </cell>
          <cell r="H95" t="str">
            <v xml:space="preserve"> ninety one Billions</v>
          </cell>
        </row>
        <row r="96">
          <cell r="A96">
            <v>92</v>
          </cell>
          <cell r="B96" t="str">
            <v xml:space="preserve"> ninety two</v>
          </cell>
          <cell r="C96" t="str">
            <v xml:space="preserve"> ninety two</v>
          </cell>
          <cell r="D96" t="str">
            <v xml:space="preserve"> ninety two Thousand</v>
          </cell>
          <cell r="E96" t="str">
            <v xml:space="preserve"> ninety two Lakhs</v>
          </cell>
          <cell r="F96" t="str">
            <v xml:space="preserve"> ninety two Crores</v>
          </cell>
          <cell r="G96" t="str">
            <v xml:space="preserve"> ninety two Millions</v>
          </cell>
          <cell r="H96" t="str">
            <v xml:space="preserve"> ninety two Billions</v>
          </cell>
        </row>
        <row r="97">
          <cell r="A97">
            <v>93</v>
          </cell>
          <cell r="B97" t="str">
            <v xml:space="preserve"> ninety three</v>
          </cell>
          <cell r="C97" t="str">
            <v xml:space="preserve"> ninety three</v>
          </cell>
          <cell r="D97" t="str">
            <v xml:space="preserve"> ninety three Thousand</v>
          </cell>
          <cell r="E97" t="str">
            <v xml:space="preserve"> ninety three Lakhs</v>
          </cell>
          <cell r="F97" t="str">
            <v xml:space="preserve"> ninety three Crores</v>
          </cell>
          <cell r="G97" t="str">
            <v xml:space="preserve"> ninety three Millions</v>
          </cell>
          <cell r="H97" t="str">
            <v xml:space="preserve"> ninety three Billions</v>
          </cell>
        </row>
        <row r="98">
          <cell r="A98">
            <v>94</v>
          </cell>
          <cell r="B98" t="str">
            <v xml:space="preserve"> ninety four</v>
          </cell>
          <cell r="C98" t="str">
            <v xml:space="preserve"> ninety four</v>
          </cell>
          <cell r="D98" t="str">
            <v xml:space="preserve"> ninety four Thousand</v>
          </cell>
          <cell r="E98" t="str">
            <v xml:space="preserve"> ninety four Lakhs</v>
          </cell>
          <cell r="F98" t="str">
            <v xml:space="preserve"> ninety four Crores</v>
          </cell>
          <cell r="G98" t="str">
            <v xml:space="preserve"> ninety four Millions</v>
          </cell>
          <cell r="H98" t="str">
            <v xml:space="preserve"> ninety four Billions</v>
          </cell>
        </row>
        <row r="99">
          <cell r="A99">
            <v>95</v>
          </cell>
          <cell r="B99" t="str">
            <v xml:space="preserve"> ninety five</v>
          </cell>
          <cell r="C99" t="str">
            <v xml:space="preserve"> ninety five</v>
          </cell>
          <cell r="D99" t="str">
            <v xml:space="preserve"> ninety five Thousand</v>
          </cell>
          <cell r="E99" t="str">
            <v xml:space="preserve"> ninety five Lakhs</v>
          </cell>
          <cell r="F99" t="str">
            <v xml:space="preserve"> ninety five Crores</v>
          </cell>
          <cell r="G99" t="str">
            <v xml:space="preserve"> ninety five Millions</v>
          </cell>
          <cell r="H99" t="str">
            <v xml:space="preserve"> ninety five Billions</v>
          </cell>
        </row>
        <row r="100">
          <cell r="A100">
            <v>96</v>
          </cell>
          <cell r="B100" t="str">
            <v xml:space="preserve"> ninety six</v>
          </cell>
          <cell r="C100" t="str">
            <v xml:space="preserve"> ninety six</v>
          </cell>
          <cell r="D100" t="str">
            <v xml:space="preserve"> ninety six Thousand</v>
          </cell>
          <cell r="E100" t="str">
            <v xml:space="preserve"> ninety six Lakhs</v>
          </cell>
          <cell r="F100" t="str">
            <v xml:space="preserve"> ninety six Crores</v>
          </cell>
          <cell r="G100" t="str">
            <v xml:space="preserve"> ninety six Millions</v>
          </cell>
          <cell r="H100" t="str">
            <v xml:space="preserve"> ninety six Billions</v>
          </cell>
        </row>
        <row r="101">
          <cell r="A101">
            <v>97</v>
          </cell>
          <cell r="B101" t="str">
            <v xml:space="preserve"> ninety seven</v>
          </cell>
          <cell r="C101" t="str">
            <v xml:space="preserve"> ninety seven</v>
          </cell>
          <cell r="D101" t="str">
            <v xml:space="preserve"> ninety seven Thousand</v>
          </cell>
          <cell r="E101" t="str">
            <v xml:space="preserve"> ninety seven Lakhs</v>
          </cell>
          <cell r="F101" t="str">
            <v xml:space="preserve"> ninety seven Crores</v>
          </cell>
          <cell r="G101" t="str">
            <v xml:space="preserve"> ninety seven Millions</v>
          </cell>
          <cell r="H101" t="str">
            <v xml:space="preserve"> ninety seven Billions</v>
          </cell>
        </row>
        <row r="102">
          <cell r="A102">
            <v>98</v>
          </cell>
          <cell r="B102" t="str">
            <v xml:space="preserve"> ninety eight</v>
          </cell>
          <cell r="C102" t="str">
            <v xml:space="preserve"> ninety eight</v>
          </cell>
          <cell r="D102" t="str">
            <v xml:space="preserve"> ninety eight Thousand</v>
          </cell>
          <cell r="E102" t="str">
            <v xml:space="preserve"> ninety eight Lakhs</v>
          </cell>
          <cell r="F102" t="str">
            <v xml:space="preserve"> ninety eight Crores</v>
          </cell>
          <cell r="G102" t="str">
            <v xml:space="preserve"> ninety eight Millions</v>
          </cell>
          <cell r="H102" t="str">
            <v xml:space="preserve"> ninety eight Billions</v>
          </cell>
        </row>
        <row r="103">
          <cell r="A103">
            <v>99</v>
          </cell>
          <cell r="B103" t="str">
            <v xml:space="preserve"> ninety nine</v>
          </cell>
          <cell r="C103" t="str">
            <v xml:space="preserve"> ninety nine</v>
          </cell>
          <cell r="D103" t="str">
            <v xml:space="preserve"> ninety nine Thousand</v>
          </cell>
          <cell r="E103" t="str">
            <v xml:space="preserve"> ninety nine Lakhs</v>
          </cell>
          <cell r="F103" t="str">
            <v xml:space="preserve"> ninety nine Crores</v>
          </cell>
          <cell r="G103" t="str">
            <v xml:space="preserve"> ninety nine Millions</v>
          </cell>
          <cell r="H103" t="str">
            <v xml:space="preserve"> ninety nine Billions</v>
          </cell>
        </row>
        <row r="104">
          <cell r="A104">
            <v>100</v>
          </cell>
          <cell r="B104" t="str">
            <v xml:space="preserve"> one hundred</v>
          </cell>
          <cell r="C104" t="str">
            <v xml:space="preserve"> one hundred</v>
          </cell>
          <cell r="D104" t="str">
            <v xml:space="preserve"> one hundred Thousand</v>
          </cell>
          <cell r="E104" t="str">
            <v xml:space="preserve"> one hundred Lakhs</v>
          </cell>
          <cell r="F104" t="str">
            <v xml:space="preserve"> one hundred Crores</v>
          </cell>
          <cell r="G104" t="str">
            <v xml:space="preserve"> one hundred Millions</v>
          </cell>
          <cell r="H104" t="str">
            <v xml:space="preserve"> one hundred Billions</v>
          </cell>
        </row>
        <row r="105">
          <cell r="A105">
            <v>101</v>
          </cell>
          <cell r="B105" t="str">
            <v xml:space="preserve"> one hundred and one</v>
          </cell>
          <cell r="C105" t="str">
            <v xml:space="preserve"> one hundred and one</v>
          </cell>
          <cell r="D105" t="str">
            <v xml:space="preserve"> one hundred and one Thousand</v>
          </cell>
          <cell r="E105" t="str">
            <v xml:space="preserve"> one hundred and one Lakhs</v>
          </cell>
          <cell r="F105" t="str">
            <v xml:space="preserve"> one hundred and one Crores</v>
          </cell>
          <cell r="G105" t="str">
            <v xml:space="preserve"> one hundred and one Millions</v>
          </cell>
          <cell r="H105" t="str">
            <v xml:space="preserve"> one hundred and one Billions</v>
          </cell>
        </row>
        <row r="106">
          <cell r="A106">
            <v>102</v>
          </cell>
          <cell r="B106" t="str">
            <v xml:space="preserve"> one hundred and two</v>
          </cell>
          <cell r="C106" t="str">
            <v xml:space="preserve"> one hundred and two</v>
          </cell>
          <cell r="D106" t="str">
            <v xml:space="preserve"> one hundred and two Thousand</v>
          </cell>
          <cell r="E106" t="str">
            <v xml:space="preserve"> one hundred and two Lakhs</v>
          </cell>
          <cell r="F106" t="str">
            <v xml:space="preserve"> one hundred and two Crores</v>
          </cell>
          <cell r="G106" t="str">
            <v xml:space="preserve"> one hundred and two Millions</v>
          </cell>
          <cell r="H106" t="str">
            <v xml:space="preserve"> one hundred and two Billions</v>
          </cell>
        </row>
        <row r="107">
          <cell r="A107">
            <v>103</v>
          </cell>
          <cell r="B107" t="str">
            <v xml:space="preserve"> one hundred and three</v>
          </cell>
          <cell r="C107" t="str">
            <v xml:space="preserve"> one hundred and three</v>
          </cell>
          <cell r="D107" t="str">
            <v xml:space="preserve"> one hundred and three Thousand</v>
          </cell>
          <cell r="E107" t="str">
            <v xml:space="preserve"> one hundred and three Lakhs</v>
          </cell>
          <cell r="F107" t="str">
            <v xml:space="preserve"> one hundred and three Crores</v>
          </cell>
          <cell r="G107" t="str">
            <v xml:space="preserve"> one hundred and three Millions</v>
          </cell>
          <cell r="H107" t="str">
            <v xml:space="preserve"> one hundred and three Billions</v>
          </cell>
        </row>
        <row r="108">
          <cell r="A108">
            <v>104</v>
          </cell>
          <cell r="B108" t="str">
            <v xml:space="preserve"> one hundred and four</v>
          </cell>
          <cell r="C108" t="str">
            <v xml:space="preserve"> one hundred and four</v>
          </cell>
          <cell r="D108" t="str">
            <v xml:space="preserve"> one hundred and four Thousand</v>
          </cell>
          <cell r="E108" t="str">
            <v xml:space="preserve"> one hundred and four Lakhs</v>
          </cell>
          <cell r="F108" t="str">
            <v xml:space="preserve"> one hundred and four Crores</v>
          </cell>
          <cell r="G108" t="str">
            <v xml:space="preserve"> one hundred and four Millions</v>
          </cell>
          <cell r="H108" t="str">
            <v xml:space="preserve"> one hundred and four Billions</v>
          </cell>
        </row>
        <row r="109">
          <cell r="A109">
            <v>105</v>
          </cell>
          <cell r="B109" t="str">
            <v xml:space="preserve"> one hundred and five</v>
          </cell>
          <cell r="C109" t="str">
            <v xml:space="preserve"> one hundred and five</v>
          </cell>
          <cell r="D109" t="str">
            <v xml:space="preserve"> one hundred and five Thousand</v>
          </cell>
          <cell r="E109" t="str">
            <v xml:space="preserve"> one hundred and five Lakhs</v>
          </cell>
          <cell r="F109" t="str">
            <v xml:space="preserve"> one hundred and five Crores</v>
          </cell>
          <cell r="G109" t="str">
            <v xml:space="preserve"> one hundred and five Millions</v>
          </cell>
          <cell r="H109" t="str">
            <v xml:space="preserve"> one hundred and five Billions</v>
          </cell>
        </row>
        <row r="110">
          <cell r="A110">
            <v>106</v>
          </cell>
          <cell r="B110" t="str">
            <v xml:space="preserve"> one hundred and six </v>
          </cell>
          <cell r="C110" t="str">
            <v xml:space="preserve"> one hundred and six </v>
          </cell>
          <cell r="D110" t="str">
            <v xml:space="preserve"> one hundred and six  Thousand</v>
          </cell>
          <cell r="E110" t="str">
            <v xml:space="preserve"> one hundred and six  Lakhs</v>
          </cell>
          <cell r="F110" t="str">
            <v xml:space="preserve"> one hundred and six  Crores</v>
          </cell>
          <cell r="G110" t="str">
            <v xml:space="preserve"> one hundred and six  Millions</v>
          </cell>
          <cell r="H110" t="str">
            <v xml:space="preserve"> one hundred and six  Billions</v>
          </cell>
        </row>
        <row r="111">
          <cell r="A111">
            <v>107</v>
          </cell>
          <cell r="B111" t="str">
            <v xml:space="preserve"> one hundred and seven</v>
          </cell>
          <cell r="C111" t="str">
            <v xml:space="preserve"> one hundred and seven</v>
          </cell>
          <cell r="D111" t="str">
            <v xml:space="preserve"> one hundred and seven Thousand</v>
          </cell>
          <cell r="E111" t="str">
            <v xml:space="preserve"> one hundred and seven Lakhs</v>
          </cell>
          <cell r="F111" t="str">
            <v xml:space="preserve"> one hundred and seven Crores</v>
          </cell>
          <cell r="G111" t="str">
            <v xml:space="preserve"> one hundred and seven Millions</v>
          </cell>
          <cell r="H111" t="str">
            <v xml:space="preserve"> one hundred and seven Billions</v>
          </cell>
        </row>
        <row r="112">
          <cell r="A112">
            <v>108</v>
          </cell>
          <cell r="B112" t="str">
            <v xml:space="preserve"> one hundred and eight</v>
          </cell>
          <cell r="C112" t="str">
            <v xml:space="preserve"> one hundred and eight</v>
          </cell>
          <cell r="D112" t="str">
            <v xml:space="preserve"> one hundred and eight Thousand</v>
          </cell>
          <cell r="E112" t="str">
            <v xml:space="preserve"> one hundred and eight Lakhs</v>
          </cell>
          <cell r="F112" t="str">
            <v xml:space="preserve"> one hundred and eight Crores</v>
          </cell>
          <cell r="G112" t="str">
            <v xml:space="preserve"> one hundred and eight Millions</v>
          </cell>
          <cell r="H112" t="str">
            <v xml:space="preserve"> one hundred and eight Billions</v>
          </cell>
        </row>
        <row r="113">
          <cell r="A113">
            <v>109</v>
          </cell>
          <cell r="B113" t="str">
            <v xml:space="preserve"> one hundred and nine</v>
          </cell>
          <cell r="C113" t="str">
            <v xml:space="preserve"> one hundred and nine</v>
          </cell>
          <cell r="D113" t="str">
            <v xml:space="preserve"> one hundred and nine Thousand</v>
          </cell>
          <cell r="E113" t="str">
            <v xml:space="preserve"> one hundred and nine Lakhs</v>
          </cell>
          <cell r="F113" t="str">
            <v xml:space="preserve"> one hundred and nine Crores</v>
          </cell>
          <cell r="G113" t="str">
            <v xml:space="preserve"> one hundred and nine Millions</v>
          </cell>
          <cell r="H113" t="str">
            <v xml:space="preserve"> one hundred and nine Billions</v>
          </cell>
        </row>
        <row r="114">
          <cell r="A114">
            <v>110</v>
          </cell>
          <cell r="B114" t="str">
            <v xml:space="preserve"> one hundred and ten</v>
          </cell>
          <cell r="C114" t="str">
            <v xml:space="preserve"> one hundred and ten</v>
          </cell>
          <cell r="D114" t="str">
            <v xml:space="preserve"> one hundred and ten Thousand</v>
          </cell>
          <cell r="E114" t="str">
            <v xml:space="preserve"> one hundred and ten Lakhs</v>
          </cell>
          <cell r="F114" t="str">
            <v xml:space="preserve"> one hundred and ten Crores</v>
          </cell>
          <cell r="G114" t="str">
            <v xml:space="preserve"> one hundred and ten Millions</v>
          </cell>
          <cell r="H114" t="str">
            <v xml:space="preserve"> one hundred and ten Billions</v>
          </cell>
        </row>
        <row r="115">
          <cell r="A115">
            <v>111</v>
          </cell>
          <cell r="B115" t="str">
            <v xml:space="preserve"> one hundred and eleven</v>
          </cell>
          <cell r="C115" t="str">
            <v xml:space="preserve"> one hundred and eleven</v>
          </cell>
          <cell r="D115" t="str">
            <v xml:space="preserve"> one hundred and eleven Thousand</v>
          </cell>
          <cell r="E115" t="str">
            <v xml:space="preserve"> one hundred and eleven Lakhs</v>
          </cell>
          <cell r="F115" t="str">
            <v xml:space="preserve"> one hundred and eleven Crores</v>
          </cell>
          <cell r="G115" t="str">
            <v xml:space="preserve"> one hundred and eleven Millions</v>
          </cell>
          <cell r="H115" t="str">
            <v xml:space="preserve"> one hundred and eleven Billions</v>
          </cell>
        </row>
        <row r="116">
          <cell r="A116">
            <v>112</v>
          </cell>
          <cell r="B116" t="str">
            <v xml:space="preserve"> one hundred and twelve</v>
          </cell>
          <cell r="C116" t="str">
            <v xml:space="preserve"> one hundred and twelve</v>
          </cell>
          <cell r="D116" t="str">
            <v xml:space="preserve"> one hundred and twelve Thousand</v>
          </cell>
          <cell r="E116" t="str">
            <v xml:space="preserve"> one hundred and twelve Lakhs</v>
          </cell>
          <cell r="F116" t="str">
            <v xml:space="preserve"> one hundred and twelve Crores</v>
          </cell>
          <cell r="G116" t="str">
            <v xml:space="preserve"> one hundred and twelve Millions</v>
          </cell>
          <cell r="H116" t="str">
            <v xml:space="preserve"> one hundred and twelve Billions</v>
          </cell>
        </row>
        <row r="117">
          <cell r="A117">
            <v>113</v>
          </cell>
          <cell r="B117" t="str">
            <v xml:space="preserve"> one hundred and thirteen</v>
          </cell>
          <cell r="C117" t="str">
            <v xml:space="preserve"> one hundred and thirteen</v>
          </cell>
          <cell r="D117" t="str">
            <v xml:space="preserve"> one hundred and thirteen Thousand</v>
          </cell>
          <cell r="E117" t="str">
            <v xml:space="preserve"> one hundred and thirteen Lakhs</v>
          </cell>
          <cell r="F117" t="str">
            <v xml:space="preserve"> one hundred and thirteen Crores</v>
          </cell>
          <cell r="G117" t="str">
            <v xml:space="preserve"> one hundred and thirteen Millions</v>
          </cell>
          <cell r="H117" t="str">
            <v xml:space="preserve"> one hundred and thirteen Billions</v>
          </cell>
        </row>
        <row r="118">
          <cell r="A118">
            <v>114</v>
          </cell>
          <cell r="B118" t="str">
            <v xml:space="preserve"> one hundred and fourteen</v>
          </cell>
          <cell r="C118" t="str">
            <v xml:space="preserve"> one hundred and fourteen</v>
          </cell>
          <cell r="D118" t="str">
            <v xml:space="preserve"> one hundred and fourteen Thousand</v>
          </cell>
          <cell r="E118" t="str">
            <v xml:space="preserve"> one hundred and fourteen Lakhs</v>
          </cell>
          <cell r="F118" t="str">
            <v xml:space="preserve"> one hundred and fourteen Crores</v>
          </cell>
          <cell r="G118" t="str">
            <v xml:space="preserve"> one hundred and fourteen Millions</v>
          </cell>
          <cell r="H118" t="str">
            <v xml:space="preserve"> one hundred and fourteen Billions</v>
          </cell>
        </row>
        <row r="119">
          <cell r="A119">
            <v>115</v>
          </cell>
          <cell r="B119" t="str">
            <v xml:space="preserve"> one hundred and fifteen</v>
          </cell>
          <cell r="C119" t="str">
            <v xml:space="preserve"> one hundred and fifteen</v>
          </cell>
          <cell r="D119" t="str">
            <v xml:space="preserve"> one hundred and fifteen Thousand</v>
          </cell>
          <cell r="E119" t="str">
            <v xml:space="preserve"> one hundred and fifteen Lakhs</v>
          </cell>
          <cell r="F119" t="str">
            <v xml:space="preserve"> one hundred and fifteen Crores</v>
          </cell>
          <cell r="G119" t="str">
            <v xml:space="preserve"> one hundred and fifteen Millions</v>
          </cell>
          <cell r="H119" t="str">
            <v xml:space="preserve"> one hundred and fifteen Billions</v>
          </cell>
        </row>
        <row r="120">
          <cell r="A120">
            <v>116</v>
          </cell>
          <cell r="B120" t="str">
            <v xml:space="preserve"> one hundred and sixteen</v>
          </cell>
          <cell r="C120" t="str">
            <v xml:space="preserve"> one hundred and sixteen</v>
          </cell>
          <cell r="D120" t="str">
            <v xml:space="preserve"> one hundred and sixteen Thousand</v>
          </cell>
          <cell r="E120" t="str">
            <v xml:space="preserve"> one hundred and sixteen Lakhs</v>
          </cell>
          <cell r="F120" t="str">
            <v xml:space="preserve"> one hundred and sixteen Crores</v>
          </cell>
          <cell r="G120" t="str">
            <v xml:space="preserve"> one hundred and sixteen Millions</v>
          </cell>
          <cell r="H120" t="str">
            <v xml:space="preserve"> one hundred and sixteen Billions</v>
          </cell>
        </row>
        <row r="121">
          <cell r="A121">
            <v>117</v>
          </cell>
          <cell r="B121" t="str">
            <v xml:space="preserve"> one hundred and seventeen</v>
          </cell>
          <cell r="C121" t="str">
            <v xml:space="preserve"> one hundred and seventeen</v>
          </cell>
          <cell r="D121" t="str">
            <v xml:space="preserve"> one hundred and seventeen Thousand</v>
          </cell>
          <cell r="E121" t="str">
            <v xml:space="preserve"> one hundred and seventeen Lakhs</v>
          </cell>
          <cell r="F121" t="str">
            <v xml:space="preserve"> one hundred and seventeen Crores</v>
          </cell>
          <cell r="G121" t="str">
            <v xml:space="preserve"> one hundred and seventeen Millions</v>
          </cell>
          <cell r="H121" t="str">
            <v xml:space="preserve"> one hundred and seventeen Billions</v>
          </cell>
        </row>
        <row r="122">
          <cell r="A122">
            <v>118</v>
          </cell>
          <cell r="B122" t="str">
            <v xml:space="preserve"> one hundred and eighteen</v>
          </cell>
          <cell r="C122" t="str">
            <v xml:space="preserve"> one hundred and eighteen</v>
          </cell>
          <cell r="D122" t="str">
            <v xml:space="preserve"> one hundred and eighteen Thousand</v>
          </cell>
          <cell r="E122" t="str">
            <v xml:space="preserve"> one hundred and eighteen Lakhs</v>
          </cell>
          <cell r="F122" t="str">
            <v xml:space="preserve"> one hundred and eighteen Crores</v>
          </cell>
          <cell r="G122" t="str">
            <v xml:space="preserve"> one hundred and eighteen Millions</v>
          </cell>
          <cell r="H122" t="str">
            <v xml:space="preserve"> one hundred and eighteen Billions</v>
          </cell>
        </row>
        <row r="123">
          <cell r="A123">
            <v>119</v>
          </cell>
          <cell r="B123" t="str">
            <v xml:space="preserve"> one hundred and nineteen</v>
          </cell>
          <cell r="C123" t="str">
            <v xml:space="preserve"> one hundred and nineteen</v>
          </cell>
          <cell r="D123" t="str">
            <v xml:space="preserve"> one hundred and nineteen Thousand</v>
          </cell>
          <cell r="E123" t="str">
            <v xml:space="preserve"> one hundred and nineteen Lakhs</v>
          </cell>
          <cell r="F123" t="str">
            <v xml:space="preserve"> one hundred and nineteen Crores</v>
          </cell>
          <cell r="G123" t="str">
            <v xml:space="preserve"> one hundred and nineteen Millions</v>
          </cell>
          <cell r="H123" t="str">
            <v xml:space="preserve"> one hundred and nineteen Billions</v>
          </cell>
        </row>
        <row r="124">
          <cell r="A124">
            <v>120</v>
          </cell>
          <cell r="B124" t="str">
            <v xml:space="preserve"> one hundred and twenty</v>
          </cell>
          <cell r="C124" t="str">
            <v xml:space="preserve"> one hundred and twenty</v>
          </cell>
          <cell r="D124" t="str">
            <v xml:space="preserve"> one hundred and twenty Thousand</v>
          </cell>
          <cell r="E124" t="str">
            <v xml:space="preserve"> one hundred and twenty Lakhs</v>
          </cell>
          <cell r="F124" t="str">
            <v xml:space="preserve"> one hundred and twenty Crores</v>
          </cell>
          <cell r="G124" t="str">
            <v xml:space="preserve"> one hundred and twenty Millions</v>
          </cell>
          <cell r="H124" t="str">
            <v xml:space="preserve"> one hundred and twenty Billions</v>
          </cell>
        </row>
        <row r="125">
          <cell r="A125">
            <v>121</v>
          </cell>
          <cell r="B125" t="str">
            <v xml:space="preserve"> one hundred and twenty one</v>
          </cell>
          <cell r="C125" t="str">
            <v xml:space="preserve"> one hundred and twenty one</v>
          </cell>
          <cell r="D125" t="str">
            <v xml:space="preserve"> one hundred and twenty one Thousand</v>
          </cell>
          <cell r="E125" t="str">
            <v xml:space="preserve"> one hundred and twenty one Lakhs</v>
          </cell>
          <cell r="F125" t="str">
            <v xml:space="preserve"> one hundred and twenty one Crores</v>
          </cell>
          <cell r="G125" t="str">
            <v xml:space="preserve"> one hundred and twenty one Millions</v>
          </cell>
          <cell r="H125" t="str">
            <v xml:space="preserve"> one hundred and twenty one Billions</v>
          </cell>
        </row>
        <row r="126">
          <cell r="A126">
            <v>122</v>
          </cell>
          <cell r="B126" t="str">
            <v xml:space="preserve"> one hundred and twenty two</v>
          </cell>
          <cell r="C126" t="str">
            <v xml:space="preserve"> one hundred and twenty two</v>
          </cell>
          <cell r="D126" t="str">
            <v xml:space="preserve"> one hundred and twenty two Thousand</v>
          </cell>
          <cell r="E126" t="str">
            <v xml:space="preserve"> one hundred and twenty two Lakhs</v>
          </cell>
          <cell r="F126" t="str">
            <v xml:space="preserve"> one hundred and twenty two Crores</v>
          </cell>
          <cell r="G126" t="str">
            <v xml:space="preserve"> one hundred and twenty two Millions</v>
          </cell>
          <cell r="H126" t="str">
            <v xml:space="preserve"> one hundred and twenty two Billions</v>
          </cell>
        </row>
        <row r="127">
          <cell r="A127">
            <v>123</v>
          </cell>
          <cell r="B127" t="str">
            <v xml:space="preserve"> one hundred and twenty three</v>
          </cell>
          <cell r="C127" t="str">
            <v xml:space="preserve"> one hundred and twenty three</v>
          </cell>
          <cell r="D127" t="str">
            <v xml:space="preserve"> one hundred and twenty three Thousand</v>
          </cell>
          <cell r="E127" t="str">
            <v xml:space="preserve"> one hundred and twenty three Lakhs</v>
          </cell>
          <cell r="F127" t="str">
            <v xml:space="preserve"> one hundred and twenty three Crores</v>
          </cell>
          <cell r="G127" t="str">
            <v xml:space="preserve"> one hundred and twenty three Millions</v>
          </cell>
          <cell r="H127" t="str">
            <v xml:space="preserve"> one hundred and twenty three Billions</v>
          </cell>
        </row>
        <row r="128">
          <cell r="A128">
            <v>124</v>
          </cell>
          <cell r="B128" t="str">
            <v xml:space="preserve"> one hundred and twenty four</v>
          </cell>
          <cell r="C128" t="str">
            <v xml:space="preserve"> one hundred and twenty four</v>
          </cell>
          <cell r="D128" t="str">
            <v xml:space="preserve"> one hundred and twenty four Thousand</v>
          </cell>
          <cell r="E128" t="str">
            <v xml:space="preserve"> one hundred and twenty four Lakhs</v>
          </cell>
          <cell r="F128" t="str">
            <v xml:space="preserve"> one hundred and twenty four Crores</v>
          </cell>
          <cell r="G128" t="str">
            <v xml:space="preserve"> one hundred and twenty four Millions</v>
          </cell>
          <cell r="H128" t="str">
            <v xml:space="preserve"> one hundred and twenty four Billions</v>
          </cell>
        </row>
        <row r="129">
          <cell r="A129">
            <v>125</v>
          </cell>
          <cell r="B129" t="str">
            <v xml:space="preserve"> one hundred and twenty five </v>
          </cell>
          <cell r="C129" t="str">
            <v xml:space="preserve"> one hundred and twenty five </v>
          </cell>
          <cell r="D129" t="str">
            <v xml:space="preserve"> one hundred and twenty five  Thousand</v>
          </cell>
          <cell r="E129" t="str">
            <v xml:space="preserve"> one hundred and twenty five  Lakhs</v>
          </cell>
          <cell r="F129" t="str">
            <v xml:space="preserve"> one hundred and twenty five  Crores</v>
          </cell>
          <cell r="G129" t="str">
            <v xml:space="preserve"> one hundred and twenty five  Millions</v>
          </cell>
          <cell r="H129" t="str">
            <v xml:space="preserve"> one hundred and twenty five  Billions</v>
          </cell>
        </row>
        <row r="130">
          <cell r="A130">
            <v>126</v>
          </cell>
          <cell r="B130" t="str">
            <v xml:space="preserve"> one hundred and twenty six</v>
          </cell>
          <cell r="C130" t="str">
            <v xml:space="preserve"> one hundred and twenty six</v>
          </cell>
          <cell r="D130" t="str">
            <v xml:space="preserve"> one hundred and twenty six Thousand</v>
          </cell>
          <cell r="E130" t="str">
            <v xml:space="preserve"> one hundred and twenty six Lakhs</v>
          </cell>
          <cell r="F130" t="str">
            <v xml:space="preserve"> one hundred and twenty six Crores</v>
          </cell>
          <cell r="G130" t="str">
            <v xml:space="preserve"> one hundred and twenty six Millions</v>
          </cell>
          <cell r="H130" t="str">
            <v xml:space="preserve"> one hundred and twenty six Billions</v>
          </cell>
        </row>
        <row r="131">
          <cell r="A131">
            <v>127</v>
          </cell>
          <cell r="B131" t="str">
            <v xml:space="preserve"> one hundred and twenty seven</v>
          </cell>
          <cell r="C131" t="str">
            <v xml:space="preserve"> one hundred and twenty seven</v>
          </cell>
          <cell r="D131" t="str">
            <v xml:space="preserve"> one hundred and twenty seven Thousand</v>
          </cell>
          <cell r="E131" t="str">
            <v xml:space="preserve"> one hundred and twenty seven Lakhs</v>
          </cell>
          <cell r="F131" t="str">
            <v xml:space="preserve"> one hundred and twenty seven Crores</v>
          </cell>
          <cell r="G131" t="str">
            <v xml:space="preserve"> one hundred and twenty seven Millions</v>
          </cell>
          <cell r="H131" t="str">
            <v xml:space="preserve"> one hundred and twenty seven Billions</v>
          </cell>
        </row>
        <row r="132">
          <cell r="A132">
            <v>128</v>
          </cell>
          <cell r="B132" t="str">
            <v xml:space="preserve"> one hundred and twenty eight </v>
          </cell>
          <cell r="C132" t="str">
            <v xml:space="preserve"> one hundred and twenty eight </v>
          </cell>
          <cell r="D132" t="str">
            <v xml:space="preserve"> one hundred and twenty eight  Thousand</v>
          </cell>
          <cell r="E132" t="str">
            <v xml:space="preserve"> one hundred and twenty eight  Lakhs</v>
          </cell>
          <cell r="F132" t="str">
            <v xml:space="preserve"> one hundred and twenty eight  Crores</v>
          </cell>
          <cell r="G132" t="str">
            <v xml:space="preserve"> one hundred and twenty eight  Millions</v>
          </cell>
          <cell r="H132" t="str">
            <v xml:space="preserve"> one hundred and twenty eight  Billions</v>
          </cell>
        </row>
        <row r="133">
          <cell r="A133">
            <v>129</v>
          </cell>
          <cell r="B133" t="str">
            <v xml:space="preserve"> one hundred and twenty nine</v>
          </cell>
          <cell r="C133" t="str">
            <v xml:space="preserve"> one hundred and twenty nine</v>
          </cell>
          <cell r="D133" t="str">
            <v xml:space="preserve"> one hundred and twenty nine Thousand</v>
          </cell>
          <cell r="E133" t="str">
            <v xml:space="preserve"> one hundred and twenty nine Lakhs</v>
          </cell>
          <cell r="F133" t="str">
            <v xml:space="preserve"> one hundred and twenty nine Crores</v>
          </cell>
          <cell r="G133" t="str">
            <v xml:space="preserve"> one hundred and twenty nine Millions</v>
          </cell>
          <cell r="H133" t="str">
            <v xml:space="preserve"> one hundred and twenty nine Billions</v>
          </cell>
        </row>
        <row r="134">
          <cell r="A134">
            <v>130</v>
          </cell>
          <cell r="B134" t="str">
            <v xml:space="preserve"> one hundred and thirty</v>
          </cell>
          <cell r="C134" t="str">
            <v xml:space="preserve"> one hundred and thirty</v>
          </cell>
          <cell r="D134" t="str">
            <v xml:space="preserve"> one hundred and thirty Thousand</v>
          </cell>
          <cell r="E134" t="str">
            <v xml:space="preserve"> one hundred and thirty Lakhs</v>
          </cell>
          <cell r="F134" t="str">
            <v xml:space="preserve"> one hundred and thirty Crores</v>
          </cell>
          <cell r="G134" t="str">
            <v xml:space="preserve"> one hundred and thirty Millions</v>
          </cell>
          <cell r="H134" t="str">
            <v xml:space="preserve"> one hundred and thirty Billions</v>
          </cell>
        </row>
        <row r="135">
          <cell r="A135">
            <v>131</v>
          </cell>
          <cell r="B135" t="str">
            <v xml:space="preserve"> one hundred and thirty one</v>
          </cell>
          <cell r="C135" t="str">
            <v xml:space="preserve"> one hundred and thirty one</v>
          </cell>
          <cell r="D135" t="str">
            <v xml:space="preserve"> one hundred and thirty one Thousand</v>
          </cell>
          <cell r="E135" t="str">
            <v xml:space="preserve"> one hundred and thirty one Lakhs</v>
          </cell>
          <cell r="F135" t="str">
            <v xml:space="preserve"> one hundred and thirty one Crores</v>
          </cell>
          <cell r="G135" t="str">
            <v xml:space="preserve"> one hundred and thirty one Millions</v>
          </cell>
          <cell r="H135" t="str">
            <v xml:space="preserve"> one hundred and thirty one Billions</v>
          </cell>
        </row>
        <row r="136">
          <cell r="A136">
            <v>132</v>
          </cell>
          <cell r="B136" t="str">
            <v xml:space="preserve"> one hundred and thirty two</v>
          </cell>
          <cell r="C136" t="str">
            <v xml:space="preserve"> one hundred and thirty two</v>
          </cell>
          <cell r="D136" t="str">
            <v xml:space="preserve"> one hundred and thirty two Thousand</v>
          </cell>
          <cell r="E136" t="str">
            <v xml:space="preserve"> one hundred and thirty two Lakhs</v>
          </cell>
          <cell r="F136" t="str">
            <v xml:space="preserve"> one hundred and thirty two Crores</v>
          </cell>
          <cell r="G136" t="str">
            <v xml:space="preserve"> one hundred and thirty two Millions</v>
          </cell>
          <cell r="H136" t="str">
            <v xml:space="preserve"> one hundred and thirty two Billions</v>
          </cell>
        </row>
        <row r="137">
          <cell r="A137">
            <v>133</v>
          </cell>
          <cell r="B137" t="str">
            <v xml:space="preserve"> one hundred and thirty three</v>
          </cell>
          <cell r="C137" t="str">
            <v xml:space="preserve"> one hundred and thirty three</v>
          </cell>
          <cell r="D137" t="str">
            <v xml:space="preserve"> one hundred and thirty three Thousand</v>
          </cell>
          <cell r="E137" t="str">
            <v xml:space="preserve"> one hundred and thirty three Lakhs</v>
          </cell>
          <cell r="F137" t="str">
            <v xml:space="preserve"> one hundred and thirty three Crores</v>
          </cell>
          <cell r="G137" t="str">
            <v xml:space="preserve"> one hundred and thirty three Millions</v>
          </cell>
          <cell r="H137" t="str">
            <v xml:space="preserve"> one hundred and thirty three Billions</v>
          </cell>
        </row>
        <row r="138">
          <cell r="A138">
            <v>134</v>
          </cell>
          <cell r="B138" t="str">
            <v xml:space="preserve"> one hundred and thirty four</v>
          </cell>
          <cell r="C138" t="str">
            <v xml:space="preserve"> one hundred and thirty four</v>
          </cell>
          <cell r="D138" t="str">
            <v xml:space="preserve"> one hundred and thirty four Thousand</v>
          </cell>
          <cell r="E138" t="str">
            <v xml:space="preserve"> one hundred and thirty four Lakhs</v>
          </cell>
          <cell r="F138" t="str">
            <v xml:space="preserve"> one hundred and thirty four Crores</v>
          </cell>
          <cell r="G138" t="str">
            <v xml:space="preserve"> one hundred and thirty four Millions</v>
          </cell>
          <cell r="H138" t="str">
            <v xml:space="preserve"> one hundred and thirty four Billions</v>
          </cell>
        </row>
        <row r="139">
          <cell r="A139">
            <v>135</v>
          </cell>
          <cell r="B139" t="str">
            <v xml:space="preserve"> one hundred and thirty five</v>
          </cell>
          <cell r="C139" t="str">
            <v xml:space="preserve"> one hundred and thirty five</v>
          </cell>
          <cell r="D139" t="str">
            <v xml:space="preserve"> one hundred and thirty five Thousand</v>
          </cell>
          <cell r="E139" t="str">
            <v xml:space="preserve"> one hundred and thirty five Lakhs</v>
          </cell>
          <cell r="F139" t="str">
            <v xml:space="preserve"> one hundred and thirty five Crores</v>
          </cell>
          <cell r="G139" t="str">
            <v xml:space="preserve"> one hundred and thirty five Millions</v>
          </cell>
          <cell r="H139" t="str">
            <v xml:space="preserve"> one hundred and thirty five Billions</v>
          </cell>
        </row>
        <row r="140">
          <cell r="A140">
            <v>136</v>
          </cell>
          <cell r="B140" t="str">
            <v xml:space="preserve"> one hundred and thirty six</v>
          </cell>
          <cell r="C140" t="str">
            <v xml:space="preserve"> one hundred and thirty six</v>
          </cell>
          <cell r="D140" t="str">
            <v xml:space="preserve"> one hundred and thirty six Thousand</v>
          </cell>
          <cell r="E140" t="str">
            <v xml:space="preserve"> one hundred and thirty six Lakhs</v>
          </cell>
          <cell r="F140" t="str">
            <v xml:space="preserve"> one hundred and thirty six Crores</v>
          </cell>
          <cell r="G140" t="str">
            <v xml:space="preserve"> one hundred and thirty six Millions</v>
          </cell>
          <cell r="H140" t="str">
            <v xml:space="preserve"> one hundred and thirty six Billions</v>
          </cell>
        </row>
        <row r="141">
          <cell r="A141">
            <v>137</v>
          </cell>
          <cell r="B141" t="str">
            <v xml:space="preserve"> one hundred and thirty seven</v>
          </cell>
          <cell r="C141" t="str">
            <v xml:space="preserve"> one hundred and thirty seven</v>
          </cell>
          <cell r="D141" t="str">
            <v xml:space="preserve"> one hundred and thirty seven Thousand</v>
          </cell>
          <cell r="E141" t="str">
            <v xml:space="preserve"> one hundred and thirty seven Lakhs</v>
          </cell>
          <cell r="F141" t="str">
            <v xml:space="preserve"> one hundred and thirty seven Crores</v>
          </cell>
          <cell r="G141" t="str">
            <v xml:space="preserve"> one hundred and thirty seven Millions</v>
          </cell>
          <cell r="H141" t="str">
            <v xml:space="preserve"> one hundred and thirty seven Billions</v>
          </cell>
        </row>
        <row r="142">
          <cell r="A142">
            <v>138</v>
          </cell>
          <cell r="B142" t="str">
            <v xml:space="preserve"> one hundred and thirty eight</v>
          </cell>
          <cell r="C142" t="str">
            <v xml:space="preserve"> one hundred and thirty eight</v>
          </cell>
          <cell r="D142" t="str">
            <v xml:space="preserve"> one hundred and thirty eight Thousand</v>
          </cell>
          <cell r="E142" t="str">
            <v xml:space="preserve"> one hundred and thirty eight Lakhs</v>
          </cell>
          <cell r="F142" t="str">
            <v xml:space="preserve"> one hundred and thirty eight Crores</v>
          </cell>
          <cell r="G142" t="str">
            <v xml:space="preserve"> one hundred and thirty eight Millions</v>
          </cell>
          <cell r="H142" t="str">
            <v xml:space="preserve"> one hundred and thirty eight Billions</v>
          </cell>
        </row>
        <row r="143">
          <cell r="A143">
            <v>139</v>
          </cell>
          <cell r="B143" t="str">
            <v xml:space="preserve"> one hundred and thirty nine</v>
          </cell>
          <cell r="C143" t="str">
            <v xml:space="preserve"> one hundred and thirty nine</v>
          </cell>
          <cell r="D143" t="str">
            <v xml:space="preserve"> one hundred and thirty nine Thousand</v>
          </cell>
          <cell r="E143" t="str">
            <v xml:space="preserve"> one hundred and thirty nine Lakhs</v>
          </cell>
          <cell r="F143" t="str">
            <v xml:space="preserve"> one hundred and thirty nine Crores</v>
          </cell>
          <cell r="G143" t="str">
            <v xml:space="preserve"> one hundred and thirty nine Millions</v>
          </cell>
          <cell r="H143" t="str">
            <v xml:space="preserve"> one hundred and thirty nine Billions</v>
          </cell>
        </row>
        <row r="144">
          <cell r="A144">
            <v>140</v>
          </cell>
          <cell r="B144" t="str">
            <v xml:space="preserve"> one hundred and forty</v>
          </cell>
          <cell r="C144" t="str">
            <v xml:space="preserve"> one hundred and forty</v>
          </cell>
          <cell r="D144" t="str">
            <v xml:space="preserve"> one hundred and forty Thousand</v>
          </cell>
          <cell r="E144" t="str">
            <v xml:space="preserve"> one hundred and forty Lakhs</v>
          </cell>
          <cell r="F144" t="str">
            <v xml:space="preserve"> one hundred and forty Crores</v>
          </cell>
          <cell r="G144" t="str">
            <v xml:space="preserve"> one hundred and forty Millions</v>
          </cell>
          <cell r="H144" t="str">
            <v xml:space="preserve"> one hundred and forty Billions</v>
          </cell>
        </row>
        <row r="145">
          <cell r="A145">
            <v>141</v>
          </cell>
          <cell r="B145" t="str">
            <v xml:space="preserve"> one hundred and forty one</v>
          </cell>
          <cell r="C145" t="str">
            <v xml:space="preserve"> one hundred and forty one</v>
          </cell>
          <cell r="D145" t="str">
            <v xml:space="preserve"> one hundred and forty one Thousand</v>
          </cell>
          <cell r="E145" t="str">
            <v xml:space="preserve"> one hundred and forty one Lakhs</v>
          </cell>
          <cell r="F145" t="str">
            <v xml:space="preserve"> one hundred and forty one Crores</v>
          </cell>
          <cell r="G145" t="str">
            <v xml:space="preserve"> one hundred and forty one Millions</v>
          </cell>
          <cell r="H145" t="str">
            <v xml:space="preserve"> one hundred and forty one Billions</v>
          </cell>
        </row>
        <row r="146">
          <cell r="A146">
            <v>142</v>
          </cell>
          <cell r="B146" t="str">
            <v xml:space="preserve"> one hundred and forty two</v>
          </cell>
          <cell r="C146" t="str">
            <v xml:space="preserve"> one hundred and forty two</v>
          </cell>
          <cell r="D146" t="str">
            <v xml:space="preserve"> one hundred and forty two Thousand</v>
          </cell>
          <cell r="E146" t="str">
            <v xml:space="preserve"> one hundred and forty two Lakhs</v>
          </cell>
          <cell r="F146" t="str">
            <v xml:space="preserve"> one hundred and forty two Crores</v>
          </cell>
          <cell r="G146" t="str">
            <v xml:space="preserve"> one hundred and forty two Millions</v>
          </cell>
          <cell r="H146" t="str">
            <v xml:space="preserve"> one hundred and forty two Billions</v>
          </cell>
        </row>
        <row r="147">
          <cell r="A147">
            <v>143</v>
          </cell>
          <cell r="B147" t="str">
            <v xml:space="preserve"> one hundred and forty three</v>
          </cell>
          <cell r="C147" t="str">
            <v xml:space="preserve"> one hundred and forty three</v>
          </cell>
          <cell r="D147" t="str">
            <v xml:space="preserve"> one hundred and forty three Thousand</v>
          </cell>
          <cell r="E147" t="str">
            <v xml:space="preserve"> one hundred and forty three Lakhs</v>
          </cell>
          <cell r="F147" t="str">
            <v xml:space="preserve"> one hundred and forty three Crores</v>
          </cell>
          <cell r="G147" t="str">
            <v xml:space="preserve"> one hundred and forty three Millions</v>
          </cell>
          <cell r="H147" t="str">
            <v xml:space="preserve"> one hundred and forty three Billions</v>
          </cell>
        </row>
        <row r="148">
          <cell r="A148">
            <v>144</v>
          </cell>
          <cell r="B148" t="str">
            <v xml:space="preserve"> one hundred and forty four</v>
          </cell>
          <cell r="C148" t="str">
            <v xml:space="preserve"> one hundred and forty four</v>
          </cell>
          <cell r="D148" t="str">
            <v xml:space="preserve"> one hundred and forty four Thousand</v>
          </cell>
          <cell r="E148" t="str">
            <v xml:space="preserve"> one hundred and forty four Lakhs</v>
          </cell>
          <cell r="F148" t="str">
            <v xml:space="preserve"> one hundred and forty four Crores</v>
          </cell>
          <cell r="G148" t="str">
            <v xml:space="preserve"> one hundred and forty four Millions</v>
          </cell>
          <cell r="H148" t="str">
            <v xml:space="preserve"> one hundred and forty four Billions</v>
          </cell>
        </row>
        <row r="149">
          <cell r="A149">
            <v>145</v>
          </cell>
          <cell r="B149" t="str">
            <v xml:space="preserve"> one hundred and forty five</v>
          </cell>
          <cell r="C149" t="str">
            <v xml:space="preserve"> one hundred and forty five</v>
          </cell>
          <cell r="D149" t="str">
            <v xml:space="preserve"> one hundred and forty five Thousand</v>
          </cell>
          <cell r="E149" t="str">
            <v xml:space="preserve"> one hundred and forty five Lakhs</v>
          </cell>
          <cell r="F149" t="str">
            <v xml:space="preserve"> one hundred and forty five Crores</v>
          </cell>
          <cell r="G149" t="str">
            <v xml:space="preserve"> one hundred and forty five Millions</v>
          </cell>
          <cell r="H149" t="str">
            <v xml:space="preserve"> one hundred and forty five Billions</v>
          </cell>
        </row>
        <row r="150">
          <cell r="A150">
            <v>146</v>
          </cell>
          <cell r="B150" t="str">
            <v xml:space="preserve"> one hundred and forty six</v>
          </cell>
          <cell r="C150" t="str">
            <v xml:space="preserve"> one hundred and forty six</v>
          </cell>
          <cell r="D150" t="str">
            <v xml:space="preserve"> one hundred and forty six Thousand</v>
          </cell>
          <cell r="E150" t="str">
            <v xml:space="preserve"> one hundred and forty six Lakhs</v>
          </cell>
          <cell r="F150" t="str">
            <v xml:space="preserve"> one hundred and forty six Crores</v>
          </cell>
          <cell r="G150" t="str">
            <v xml:space="preserve"> one hundred and forty six Millions</v>
          </cell>
          <cell r="H150" t="str">
            <v xml:space="preserve"> one hundred and forty six Billions</v>
          </cell>
        </row>
        <row r="151">
          <cell r="A151">
            <v>147</v>
          </cell>
          <cell r="B151" t="str">
            <v xml:space="preserve"> one hundred and forty seven</v>
          </cell>
          <cell r="C151" t="str">
            <v xml:space="preserve"> one hundred and forty seven</v>
          </cell>
          <cell r="D151" t="str">
            <v xml:space="preserve"> one hundred and forty seven Thousand</v>
          </cell>
          <cell r="E151" t="str">
            <v xml:space="preserve"> one hundred and forty seven Lakhs</v>
          </cell>
          <cell r="F151" t="str">
            <v xml:space="preserve"> one hundred and forty seven Crores</v>
          </cell>
          <cell r="G151" t="str">
            <v xml:space="preserve"> one hundred and forty seven Millions</v>
          </cell>
          <cell r="H151" t="str">
            <v xml:space="preserve"> one hundred and forty seven Billions</v>
          </cell>
        </row>
        <row r="152">
          <cell r="A152">
            <v>148</v>
          </cell>
          <cell r="B152" t="str">
            <v xml:space="preserve"> one hundred and forty eight</v>
          </cell>
          <cell r="C152" t="str">
            <v xml:space="preserve"> one hundred and forty eight</v>
          </cell>
          <cell r="D152" t="str">
            <v xml:space="preserve"> one hundred and forty eight Thousand</v>
          </cell>
          <cell r="E152" t="str">
            <v xml:space="preserve"> one hundred and forty eight Lakhs</v>
          </cell>
          <cell r="F152" t="str">
            <v xml:space="preserve"> one hundred and forty eight Crores</v>
          </cell>
          <cell r="G152" t="str">
            <v xml:space="preserve"> one hundred and forty eight Millions</v>
          </cell>
          <cell r="H152" t="str">
            <v xml:space="preserve"> one hundred and forty eight Billions</v>
          </cell>
        </row>
        <row r="153">
          <cell r="A153">
            <v>149</v>
          </cell>
          <cell r="B153" t="str">
            <v xml:space="preserve"> one hundred and forty nine</v>
          </cell>
          <cell r="C153" t="str">
            <v xml:space="preserve"> one hundred and forty nine</v>
          </cell>
          <cell r="D153" t="str">
            <v xml:space="preserve"> one hundred and forty nine Thousand</v>
          </cell>
          <cell r="E153" t="str">
            <v xml:space="preserve"> one hundred and forty nine Lakhs</v>
          </cell>
          <cell r="F153" t="str">
            <v xml:space="preserve"> one hundred and forty nine Crores</v>
          </cell>
          <cell r="G153" t="str">
            <v xml:space="preserve"> one hundred and forty nine Millions</v>
          </cell>
          <cell r="H153" t="str">
            <v xml:space="preserve"> one hundred and forty nine Billions</v>
          </cell>
        </row>
        <row r="154">
          <cell r="A154">
            <v>150</v>
          </cell>
          <cell r="B154" t="str">
            <v xml:space="preserve"> one hundred and fifty</v>
          </cell>
          <cell r="C154" t="str">
            <v xml:space="preserve"> one hundred and fifty</v>
          </cell>
          <cell r="D154" t="str">
            <v xml:space="preserve"> one hundred and fifty Thousand</v>
          </cell>
          <cell r="E154" t="str">
            <v xml:space="preserve"> one hundred and fifty Lakhs</v>
          </cell>
          <cell r="F154" t="str">
            <v xml:space="preserve"> one hundred and fifty Crores</v>
          </cell>
          <cell r="G154" t="str">
            <v xml:space="preserve"> one hundred and fifty Millions</v>
          </cell>
          <cell r="H154" t="str">
            <v xml:space="preserve"> one hundred and fifty Billions</v>
          </cell>
        </row>
        <row r="155">
          <cell r="A155">
            <v>151</v>
          </cell>
          <cell r="B155" t="str">
            <v xml:space="preserve"> one hundred and fifty one</v>
          </cell>
          <cell r="C155" t="str">
            <v xml:space="preserve"> one hundred and fifty one</v>
          </cell>
          <cell r="D155" t="str">
            <v xml:space="preserve"> one hundred and fifty one Thousand</v>
          </cell>
          <cell r="E155" t="str">
            <v xml:space="preserve"> one hundred and fifty one Lakhs</v>
          </cell>
          <cell r="F155" t="str">
            <v xml:space="preserve"> one hundred and fifty one Crores</v>
          </cell>
          <cell r="G155" t="str">
            <v xml:space="preserve"> one hundred and fifty one Millions</v>
          </cell>
          <cell r="H155" t="str">
            <v xml:space="preserve"> one hundred and fifty one Billions</v>
          </cell>
        </row>
        <row r="156">
          <cell r="A156">
            <v>152</v>
          </cell>
          <cell r="B156" t="str">
            <v xml:space="preserve"> one hundred and fifty two</v>
          </cell>
          <cell r="C156" t="str">
            <v xml:space="preserve"> one hundred and fifty two</v>
          </cell>
          <cell r="D156" t="str">
            <v xml:space="preserve"> one hundred and fifty two Thousand</v>
          </cell>
          <cell r="E156" t="str">
            <v xml:space="preserve"> one hundred and fifty two Lakhs</v>
          </cell>
          <cell r="F156" t="str">
            <v xml:space="preserve"> one hundred and fifty two Crores</v>
          </cell>
          <cell r="G156" t="str">
            <v xml:space="preserve"> one hundred and fifty two Millions</v>
          </cell>
          <cell r="H156" t="str">
            <v xml:space="preserve"> one hundred and fifty two Billions</v>
          </cell>
        </row>
        <row r="157">
          <cell r="A157">
            <v>153</v>
          </cell>
          <cell r="B157" t="str">
            <v xml:space="preserve"> one hundred and fifty three</v>
          </cell>
          <cell r="C157" t="str">
            <v xml:space="preserve"> one hundred and fifty three</v>
          </cell>
          <cell r="D157" t="str">
            <v xml:space="preserve"> one hundred and fifty three Thousand</v>
          </cell>
          <cell r="E157" t="str">
            <v xml:space="preserve"> one hundred and fifty three Lakhs</v>
          </cell>
          <cell r="F157" t="str">
            <v xml:space="preserve"> one hundred and fifty three Crores</v>
          </cell>
          <cell r="G157" t="str">
            <v xml:space="preserve"> one hundred and fifty three Millions</v>
          </cell>
          <cell r="H157" t="str">
            <v xml:space="preserve"> one hundred and fifty three Billions</v>
          </cell>
        </row>
        <row r="158">
          <cell r="A158">
            <v>154</v>
          </cell>
          <cell r="B158" t="str">
            <v xml:space="preserve"> one hundred and fifty four</v>
          </cell>
          <cell r="C158" t="str">
            <v xml:space="preserve"> one hundred and fifty four</v>
          </cell>
          <cell r="D158" t="str">
            <v xml:space="preserve"> one hundred and fifty four Thousand</v>
          </cell>
          <cell r="E158" t="str">
            <v xml:space="preserve"> one hundred and fifty four Lakhs</v>
          </cell>
          <cell r="F158" t="str">
            <v xml:space="preserve"> one hundred and fifty four Crores</v>
          </cell>
          <cell r="G158" t="str">
            <v xml:space="preserve"> one hundred and fifty four Millions</v>
          </cell>
          <cell r="H158" t="str">
            <v xml:space="preserve"> one hundred and fifty four Billions</v>
          </cell>
        </row>
        <row r="159">
          <cell r="A159">
            <v>155</v>
          </cell>
          <cell r="B159" t="str">
            <v xml:space="preserve"> one hundred and fifty five</v>
          </cell>
          <cell r="C159" t="str">
            <v xml:space="preserve"> one hundred and fifty five</v>
          </cell>
          <cell r="D159" t="str">
            <v xml:space="preserve"> one hundred and fifty five Thousand</v>
          </cell>
          <cell r="E159" t="str">
            <v xml:space="preserve"> one hundred and fifty five Lakhs</v>
          </cell>
          <cell r="F159" t="str">
            <v xml:space="preserve"> one hundred and fifty five Crores</v>
          </cell>
          <cell r="G159" t="str">
            <v xml:space="preserve"> one hundred and fifty five Millions</v>
          </cell>
          <cell r="H159" t="str">
            <v xml:space="preserve"> one hundred and fifty five Billions</v>
          </cell>
        </row>
        <row r="160">
          <cell r="A160">
            <v>156</v>
          </cell>
          <cell r="B160" t="str">
            <v xml:space="preserve"> one hundred and fifty six</v>
          </cell>
          <cell r="C160" t="str">
            <v xml:space="preserve"> one hundred and fifty six</v>
          </cell>
          <cell r="D160" t="str">
            <v xml:space="preserve"> one hundred and fifty six Thousand</v>
          </cell>
          <cell r="E160" t="str">
            <v xml:space="preserve"> one hundred and fifty six Lakhs</v>
          </cell>
          <cell r="F160" t="str">
            <v xml:space="preserve"> one hundred and fifty six Crores</v>
          </cell>
          <cell r="G160" t="str">
            <v xml:space="preserve"> one hundred and fifty six Millions</v>
          </cell>
          <cell r="H160" t="str">
            <v xml:space="preserve"> one hundred and fifty six Billions</v>
          </cell>
        </row>
        <row r="161">
          <cell r="A161">
            <v>157</v>
          </cell>
          <cell r="B161" t="str">
            <v xml:space="preserve"> one hundred and fifty seven</v>
          </cell>
          <cell r="C161" t="str">
            <v xml:space="preserve"> one hundred and fifty seven</v>
          </cell>
          <cell r="D161" t="str">
            <v xml:space="preserve"> one hundred and fifty seven Thousand</v>
          </cell>
          <cell r="E161" t="str">
            <v xml:space="preserve"> one hundred and fifty seven Lakhs</v>
          </cell>
          <cell r="F161" t="str">
            <v xml:space="preserve"> one hundred and fifty seven Crores</v>
          </cell>
          <cell r="G161" t="str">
            <v xml:space="preserve"> one hundred and fifty seven Millions</v>
          </cell>
          <cell r="H161" t="str">
            <v xml:space="preserve"> one hundred and fifty seven Billions</v>
          </cell>
        </row>
        <row r="162">
          <cell r="A162">
            <v>158</v>
          </cell>
          <cell r="B162" t="str">
            <v xml:space="preserve"> one hundred and fifty eight</v>
          </cell>
          <cell r="C162" t="str">
            <v xml:space="preserve"> one hundred and fifty eight</v>
          </cell>
          <cell r="D162" t="str">
            <v xml:space="preserve"> one hundred and fifty eight Thousand</v>
          </cell>
          <cell r="E162" t="str">
            <v xml:space="preserve"> one hundred and fifty eight Lakhs</v>
          </cell>
          <cell r="F162" t="str">
            <v xml:space="preserve"> one hundred and fifty eight Crores</v>
          </cell>
          <cell r="G162" t="str">
            <v xml:space="preserve"> one hundred and fifty eight Millions</v>
          </cell>
          <cell r="H162" t="str">
            <v xml:space="preserve"> one hundred and fifty eight Billions</v>
          </cell>
        </row>
        <row r="163">
          <cell r="A163">
            <v>159</v>
          </cell>
          <cell r="B163" t="str">
            <v xml:space="preserve"> one hundred and fifty nine</v>
          </cell>
          <cell r="C163" t="str">
            <v xml:space="preserve"> one hundred and fifty nine</v>
          </cell>
          <cell r="D163" t="str">
            <v xml:space="preserve"> one hundred and fifty nine Thousand</v>
          </cell>
          <cell r="E163" t="str">
            <v xml:space="preserve"> one hundred and fifty nine Lakhs</v>
          </cell>
          <cell r="F163" t="str">
            <v xml:space="preserve"> one hundred and fifty nine Crores</v>
          </cell>
          <cell r="G163" t="str">
            <v xml:space="preserve"> one hundred and fifty nine Millions</v>
          </cell>
          <cell r="H163" t="str">
            <v xml:space="preserve"> one hundred and fifty nine Billions</v>
          </cell>
        </row>
        <row r="164">
          <cell r="A164">
            <v>160</v>
          </cell>
          <cell r="B164" t="str">
            <v xml:space="preserve"> one hundred and sixty</v>
          </cell>
          <cell r="C164" t="str">
            <v xml:space="preserve"> one hundred and sixty</v>
          </cell>
          <cell r="D164" t="str">
            <v xml:space="preserve"> one hundred and sixty Thousand</v>
          </cell>
          <cell r="E164" t="str">
            <v xml:space="preserve"> one hundred and sixty Lakhs</v>
          </cell>
          <cell r="F164" t="str">
            <v xml:space="preserve"> one hundred and sixty Crores</v>
          </cell>
          <cell r="G164" t="str">
            <v xml:space="preserve"> one hundred and sixty Millions</v>
          </cell>
          <cell r="H164" t="str">
            <v xml:space="preserve"> one hundred and sixty Billions</v>
          </cell>
        </row>
        <row r="165">
          <cell r="A165">
            <v>161</v>
          </cell>
          <cell r="B165" t="str">
            <v xml:space="preserve"> one hundred and sixty one</v>
          </cell>
          <cell r="C165" t="str">
            <v xml:space="preserve"> one hundred and sixty one</v>
          </cell>
          <cell r="D165" t="str">
            <v xml:space="preserve"> one hundred and sixty one Thousand</v>
          </cell>
          <cell r="E165" t="str">
            <v xml:space="preserve"> one hundred and sixty one Lakhs</v>
          </cell>
          <cell r="F165" t="str">
            <v xml:space="preserve"> one hundred and sixty one Crores</v>
          </cell>
          <cell r="G165" t="str">
            <v xml:space="preserve"> one hundred and sixty one Millions</v>
          </cell>
          <cell r="H165" t="str">
            <v xml:space="preserve"> one hundred and sixty one Billions</v>
          </cell>
        </row>
        <row r="166">
          <cell r="A166">
            <v>162</v>
          </cell>
          <cell r="B166" t="str">
            <v xml:space="preserve"> one hundred and sixty two</v>
          </cell>
          <cell r="C166" t="str">
            <v xml:space="preserve"> one hundred and sixty two</v>
          </cell>
          <cell r="D166" t="str">
            <v xml:space="preserve"> one hundred and sixty two Thousand</v>
          </cell>
          <cell r="E166" t="str">
            <v xml:space="preserve"> one hundred and sixty two Lakhs</v>
          </cell>
          <cell r="F166" t="str">
            <v xml:space="preserve"> one hundred and sixty two Crores</v>
          </cell>
          <cell r="G166" t="str">
            <v xml:space="preserve"> one hundred and sixty two Millions</v>
          </cell>
          <cell r="H166" t="str">
            <v xml:space="preserve"> one hundred and sixty two Billions</v>
          </cell>
        </row>
        <row r="167">
          <cell r="A167">
            <v>163</v>
          </cell>
          <cell r="B167" t="str">
            <v xml:space="preserve"> one hundred and sixty three</v>
          </cell>
          <cell r="C167" t="str">
            <v xml:space="preserve"> one hundred and sixty three</v>
          </cell>
          <cell r="D167" t="str">
            <v xml:space="preserve"> one hundred and sixty three Thousand</v>
          </cell>
          <cell r="E167" t="str">
            <v xml:space="preserve"> one hundred and sixty three Lakhs</v>
          </cell>
          <cell r="F167" t="str">
            <v xml:space="preserve"> one hundred and sixty three Crores</v>
          </cell>
          <cell r="G167" t="str">
            <v xml:space="preserve"> one hundred and sixty three Millions</v>
          </cell>
          <cell r="H167" t="str">
            <v xml:space="preserve"> one hundred and sixty three Billions</v>
          </cell>
        </row>
        <row r="168">
          <cell r="A168">
            <v>164</v>
          </cell>
          <cell r="B168" t="str">
            <v xml:space="preserve"> one hundred and sixty four</v>
          </cell>
          <cell r="C168" t="str">
            <v xml:space="preserve"> one hundred and sixty four</v>
          </cell>
          <cell r="D168" t="str">
            <v xml:space="preserve"> one hundred and sixty four Thousand</v>
          </cell>
          <cell r="E168" t="str">
            <v xml:space="preserve"> one hundred and sixty four Lakhs</v>
          </cell>
          <cell r="F168" t="str">
            <v xml:space="preserve"> one hundred and sixty four Crores</v>
          </cell>
          <cell r="G168" t="str">
            <v xml:space="preserve"> one hundred and sixty four Millions</v>
          </cell>
          <cell r="H168" t="str">
            <v xml:space="preserve"> one hundred and sixty four Billions</v>
          </cell>
        </row>
        <row r="169">
          <cell r="A169">
            <v>165</v>
          </cell>
          <cell r="B169" t="str">
            <v xml:space="preserve"> one hundred and sixty five</v>
          </cell>
          <cell r="C169" t="str">
            <v xml:space="preserve"> one hundred and sixty five</v>
          </cell>
          <cell r="D169" t="str">
            <v xml:space="preserve"> one hundred and sixty five Thousand</v>
          </cell>
          <cell r="E169" t="str">
            <v xml:space="preserve"> one hundred and sixty five Lakhs</v>
          </cell>
          <cell r="F169" t="str">
            <v xml:space="preserve"> one hundred and sixty five Crores</v>
          </cell>
          <cell r="G169" t="str">
            <v xml:space="preserve"> one hundred and sixty five Millions</v>
          </cell>
          <cell r="H169" t="str">
            <v xml:space="preserve"> one hundred and sixty five Billions</v>
          </cell>
        </row>
        <row r="170">
          <cell r="A170">
            <v>166</v>
          </cell>
          <cell r="B170" t="str">
            <v xml:space="preserve"> one hundred and sixty six</v>
          </cell>
          <cell r="C170" t="str">
            <v xml:space="preserve"> one hundred and sixty six</v>
          </cell>
          <cell r="D170" t="str">
            <v xml:space="preserve"> one hundred and sixty six Thousand</v>
          </cell>
          <cell r="E170" t="str">
            <v xml:space="preserve"> one hundred and sixty six Lakhs</v>
          </cell>
          <cell r="F170" t="str">
            <v xml:space="preserve"> one hundred and sixty six Crores</v>
          </cell>
          <cell r="G170" t="str">
            <v xml:space="preserve"> one hundred and sixty six Millions</v>
          </cell>
          <cell r="H170" t="str">
            <v xml:space="preserve"> one hundred and sixty six Billions</v>
          </cell>
        </row>
        <row r="171">
          <cell r="A171">
            <v>167</v>
          </cell>
          <cell r="B171" t="str">
            <v xml:space="preserve"> one hundred and sixty seven</v>
          </cell>
          <cell r="C171" t="str">
            <v xml:space="preserve"> one hundred and sixty seven</v>
          </cell>
          <cell r="D171" t="str">
            <v xml:space="preserve"> one hundred and sixty seven Thousand</v>
          </cell>
          <cell r="E171" t="str">
            <v xml:space="preserve"> one hundred and sixty seven Lakhs</v>
          </cell>
          <cell r="F171" t="str">
            <v xml:space="preserve"> one hundred and sixty seven Crores</v>
          </cell>
          <cell r="G171" t="str">
            <v xml:space="preserve"> one hundred and sixty seven Millions</v>
          </cell>
          <cell r="H171" t="str">
            <v xml:space="preserve"> one hundred and sixty seven Billions</v>
          </cell>
        </row>
        <row r="172">
          <cell r="A172">
            <v>168</v>
          </cell>
          <cell r="B172" t="str">
            <v xml:space="preserve"> one hundred and sixty eight</v>
          </cell>
          <cell r="C172" t="str">
            <v xml:space="preserve"> one hundred and sixty eight</v>
          </cell>
          <cell r="D172" t="str">
            <v xml:space="preserve"> one hundred and sixty eight Thousand</v>
          </cell>
          <cell r="E172" t="str">
            <v xml:space="preserve"> one hundred and sixty eight Lakhs</v>
          </cell>
          <cell r="F172" t="str">
            <v xml:space="preserve"> one hundred and sixty eight Crores</v>
          </cell>
          <cell r="G172" t="str">
            <v xml:space="preserve"> one hundred and sixty eight Millions</v>
          </cell>
          <cell r="H172" t="str">
            <v xml:space="preserve"> one hundred and sixty eight Billions</v>
          </cell>
        </row>
        <row r="173">
          <cell r="A173">
            <v>169</v>
          </cell>
          <cell r="B173" t="str">
            <v xml:space="preserve"> one hundred and sixty nine</v>
          </cell>
          <cell r="C173" t="str">
            <v xml:space="preserve"> one hundred and sixty nine</v>
          </cell>
          <cell r="D173" t="str">
            <v xml:space="preserve"> one hundred and sixty nine Thousand</v>
          </cell>
          <cell r="E173" t="str">
            <v xml:space="preserve"> one hundred and sixty nine Lakhs</v>
          </cell>
          <cell r="F173" t="str">
            <v xml:space="preserve"> one hundred and sixty nine Crores</v>
          </cell>
          <cell r="G173" t="str">
            <v xml:space="preserve"> one hundred and sixty nine Millions</v>
          </cell>
          <cell r="H173" t="str">
            <v xml:space="preserve"> one hundred and sixty nine Billions</v>
          </cell>
        </row>
        <row r="174">
          <cell r="A174">
            <v>170</v>
          </cell>
          <cell r="B174" t="str">
            <v xml:space="preserve"> one hundred and seventy </v>
          </cell>
          <cell r="C174" t="str">
            <v xml:space="preserve"> one hundred and seventy </v>
          </cell>
          <cell r="D174" t="str">
            <v xml:space="preserve"> one hundred and seventy  Thousand</v>
          </cell>
          <cell r="E174" t="str">
            <v xml:space="preserve"> one hundred and seventy  Lakhs</v>
          </cell>
          <cell r="F174" t="str">
            <v xml:space="preserve"> one hundred and seventy  Crores</v>
          </cell>
          <cell r="G174" t="str">
            <v xml:space="preserve"> one hundred and seventy  Millions</v>
          </cell>
          <cell r="H174" t="str">
            <v xml:space="preserve"> one hundred and seventy  Billions</v>
          </cell>
        </row>
        <row r="175">
          <cell r="A175">
            <v>171</v>
          </cell>
          <cell r="B175" t="str">
            <v xml:space="preserve"> one hundred and seventy one</v>
          </cell>
          <cell r="C175" t="str">
            <v xml:space="preserve"> one hundred and seventy one</v>
          </cell>
          <cell r="D175" t="str">
            <v xml:space="preserve"> one hundred and seventy one Thousand</v>
          </cell>
          <cell r="E175" t="str">
            <v xml:space="preserve"> one hundred and seventy one Lakhs</v>
          </cell>
          <cell r="F175" t="str">
            <v xml:space="preserve"> one hundred and seventy one Crores</v>
          </cell>
          <cell r="G175" t="str">
            <v xml:space="preserve"> one hundred and seventy one Millions</v>
          </cell>
          <cell r="H175" t="str">
            <v xml:space="preserve"> one hundred and seventy one Billions</v>
          </cell>
        </row>
        <row r="176">
          <cell r="A176">
            <v>172</v>
          </cell>
          <cell r="B176" t="str">
            <v xml:space="preserve"> one hundred and seventy two</v>
          </cell>
          <cell r="C176" t="str">
            <v xml:space="preserve"> one hundred and seventy two</v>
          </cell>
          <cell r="D176" t="str">
            <v xml:space="preserve"> one hundred and seventy two Thousand</v>
          </cell>
          <cell r="E176" t="str">
            <v xml:space="preserve"> one hundred and seventy two Lakhs</v>
          </cell>
          <cell r="F176" t="str">
            <v xml:space="preserve"> one hundred and seventy two Crores</v>
          </cell>
          <cell r="G176" t="str">
            <v xml:space="preserve"> one hundred and seventy two Millions</v>
          </cell>
          <cell r="H176" t="str">
            <v xml:space="preserve"> one hundred and seventy two Billions</v>
          </cell>
        </row>
        <row r="177">
          <cell r="A177">
            <v>173</v>
          </cell>
          <cell r="B177" t="str">
            <v xml:space="preserve"> one hundred and seventy three</v>
          </cell>
          <cell r="C177" t="str">
            <v xml:space="preserve"> one hundred and seventy three</v>
          </cell>
          <cell r="D177" t="str">
            <v xml:space="preserve"> one hundred and seventy three Thousand</v>
          </cell>
          <cell r="E177" t="str">
            <v xml:space="preserve"> one hundred and seventy three Lakhs</v>
          </cell>
          <cell r="F177" t="str">
            <v xml:space="preserve"> one hundred and seventy three Crores</v>
          </cell>
          <cell r="G177" t="str">
            <v xml:space="preserve"> one hundred and seventy three Millions</v>
          </cell>
          <cell r="H177" t="str">
            <v xml:space="preserve"> one hundred and seventy three Billions</v>
          </cell>
        </row>
        <row r="178">
          <cell r="A178">
            <v>174</v>
          </cell>
          <cell r="B178" t="str">
            <v xml:space="preserve"> one hundred and seventy four</v>
          </cell>
          <cell r="C178" t="str">
            <v xml:space="preserve"> one hundred and seventy four</v>
          </cell>
          <cell r="D178" t="str">
            <v xml:space="preserve"> one hundred and seventy four Thousand</v>
          </cell>
          <cell r="E178" t="str">
            <v xml:space="preserve"> one hundred and seventy four Lakhs</v>
          </cell>
          <cell r="F178" t="str">
            <v xml:space="preserve"> one hundred and seventy four Crores</v>
          </cell>
          <cell r="G178" t="str">
            <v xml:space="preserve"> one hundred and seventy four Millions</v>
          </cell>
          <cell r="H178" t="str">
            <v xml:space="preserve"> one hundred and seventy four Billions</v>
          </cell>
        </row>
        <row r="179">
          <cell r="A179">
            <v>175</v>
          </cell>
          <cell r="B179" t="str">
            <v xml:space="preserve"> one hundred and seventy five</v>
          </cell>
          <cell r="C179" t="str">
            <v xml:space="preserve"> one hundred and seventy five</v>
          </cell>
          <cell r="D179" t="str">
            <v xml:space="preserve"> one hundred and seventy five Thousand</v>
          </cell>
          <cell r="E179" t="str">
            <v xml:space="preserve"> one hundred and seventy five Lakhs</v>
          </cell>
          <cell r="F179" t="str">
            <v xml:space="preserve"> one hundred and seventy five Crores</v>
          </cell>
          <cell r="G179" t="str">
            <v xml:space="preserve"> one hundred and seventy five Millions</v>
          </cell>
          <cell r="H179" t="str">
            <v xml:space="preserve"> one hundred and seventy five Billions</v>
          </cell>
        </row>
        <row r="180">
          <cell r="A180">
            <v>176</v>
          </cell>
          <cell r="B180" t="str">
            <v xml:space="preserve"> one hundred and seventy six</v>
          </cell>
          <cell r="C180" t="str">
            <v xml:space="preserve"> one hundred and seventy six</v>
          </cell>
          <cell r="D180" t="str">
            <v xml:space="preserve"> one hundred and seventy six Thousand</v>
          </cell>
          <cell r="E180" t="str">
            <v xml:space="preserve"> one hundred and seventy six Lakhs</v>
          </cell>
          <cell r="F180" t="str">
            <v xml:space="preserve"> one hundred and seventy six Crores</v>
          </cell>
          <cell r="G180" t="str">
            <v xml:space="preserve"> one hundred and seventy six Millions</v>
          </cell>
          <cell r="H180" t="str">
            <v xml:space="preserve"> one hundred and seventy six Billions</v>
          </cell>
        </row>
        <row r="181">
          <cell r="A181">
            <v>177</v>
          </cell>
          <cell r="B181" t="str">
            <v xml:space="preserve"> one hundred and seventy seven</v>
          </cell>
          <cell r="C181" t="str">
            <v xml:space="preserve"> one hundred and seventy seven</v>
          </cell>
          <cell r="D181" t="str">
            <v xml:space="preserve"> one hundred and seventy seven Thousand</v>
          </cell>
          <cell r="E181" t="str">
            <v xml:space="preserve"> one hundred and seventy seven Lakhs</v>
          </cell>
          <cell r="F181" t="str">
            <v xml:space="preserve"> one hundred and seventy seven Crores</v>
          </cell>
          <cell r="G181" t="str">
            <v xml:space="preserve"> one hundred and seventy seven Millions</v>
          </cell>
          <cell r="H181" t="str">
            <v xml:space="preserve"> one hundred and seventy seven Billions</v>
          </cell>
        </row>
        <row r="182">
          <cell r="A182">
            <v>178</v>
          </cell>
          <cell r="B182" t="str">
            <v xml:space="preserve"> one hundred and seventy eight</v>
          </cell>
          <cell r="C182" t="str">
            <v xml:space="preserve"> one hundred and seventy eight</v>
          </cell>
          <cell r="D182" t="str">
            <v xml:space="preserve"> one hundred and seventy eight Thousand</v>
          </cell>
          <cell r="E182" t="str">
            <v xml:space="preserve"> one hundred and seventy eight Lakhs</v>
          </cell>
          <cell r="F182" t="str">
            <v xml:space="preserve"> one hundred and seventy eight Crores</v>
          </cell>
          <cell r="G182" t="str">
            <v xml:space="preserve"> one hundred and seventy eight Millions</v>
          </cell>
          <cell r="H182" t="str">
            <v xml:space="preserve"> one hundred and seventy eight Billions</v>
          </cell>
        </row>
        <row r="183">
          <cell r="A183">
            <v>179</v>
          </cell>
          <cell r="B183" t="str">
            <v xml:space="preserve"> one hundred and seventy nine</v>
          </cell>
          <cell r="C183" t="str">
            <v xml:space="preserve"> one hundred and seventy nine</v>
          </cell>
          <cell r="D183" t="str">
            <v xml:space="preserve"> one hundred and seventy nine Thousand</v>
          </cell>
          <cell r="E183" t="str">
            <v xml:space="preserve"> one hundred and seventy nine Lakhs</v>
          </cell>
          <cell r="F183" t="str">
            <v xml:space="preserve"> one hundred and seventy nine Crores</v>
          </cell>
          <cell r="G183" t="str">
            <v xml:space="preserve"> one hundred and seventy nine Millions</v>
          </cell>
          <cell r="H183" t="str">
            <v xml:space="preserve"> one hundred and seventy nine Billions</v>
          </cell>
        </row>
        <row r="184">
          <cell r="A184">
            <v>180</v>
          </cell>
          <cell r="B184" t="str">
            <v xml:space="preserve"> one hundred and eighty</v>
          </cell>
          <cell r="C184" t="str">
            <v xml:space="preserve"> one hundred and eighty</v>
          </cell>
          <cell r="D184" t="str">
            <v xml:space="preserve"> one hundred and eighty Thousand</v>
          </cell>
          <cell r="E184" t="str">
            <v xml:space="preserve"> one hundred and eighty Lakhs</v>
          </cell>
          <cell r="F184" t="str">
            <v xml:space="preserve"> one hundred and eighty Crores</v>
          </cell>
          <cell r="G184" t="str">
            <v xml:space="preserve"> one hundred and eighty Millions</v>
          </cell>
          <cell r="H184" t="str">
            <v xml:space="preserve"> one hundred and eighty Billions</v>
          </cell>
        </row>
        <row r="185">
          <cell r="A185">
            <v>181</v>
          </cell>
          <cell r="B185" t="str">
            <v xml:space="preserve"> one hundred and eighty one</v>
          </cell>
          <cell r="C185" t="str">
            <v xml:space="preserve"> one hundred and eighty one</v>
          </cell>
          <cell r="D185" t="str">
            <v xml:space="preserve"> one hundred and eighty one Thousand</v>
          </cell>
          <cell r="E185" t="str">
            <v xml:space="preserve"> one hundred and eighty one Lakhs</v>
          </cell>
          <cell r="F185" t="str">
            <v xml:space="preserve"> one hundred and eighty one Crores</v>
          </cell>
          <cell r="G185" t="str">
            <v xml:space="preserve"> one hundred and eighty one Millions</v>
          </cell>
          <cell r="H185" t="str">
            <v xml:space="preserve"> one hundred and eighty one Billions</v>
          </cell>
        </row>
        <row r="186">
          <cell r="A186">
            <v>182</v>
          </cell>
          <cell r="B186" t="str">
            <v xml:space="preserve"> one hundred and eighty two</v>
          </cell>
          <cell r="C186" t="str">
            <v xml:space="preserve"> one hundred and eighty two</v>
          </cell>
          <cell r="D186" t="str">
            <v xml:space="preserve"> one hundred and eighty two Thousand</v>
          </cell>
          <cell r="E186" t="str">
            <v xml:space="preserve"> one hundred and eighty two Lakhs</v>
          </cell>
          <cell r="F186" t="str">
            <v xml:space="preserve"> one hundred and eighty two Crores</v>
          </cell>
          <cell r="G186" t="str">
            <v xml:space="preserve"> one hundred and eighty two Millions</v>
          </cell>
          <cell r="H186" t="str">
            <v xml:space="preserve"> one hundred and eighty two Billions</v>
          </cell>
        </row>
        <row r="187">
          <cell r="A187">
            <v>183</v>
          </cell>
          <cell r="B187" t="str">
            <v xml:space="preserve"> one hundred and eighty three</v>
          </cell>
          <cell r="C187" t="str">
            <v xml:space="preserve"> one hundred and eighty three</v>
          </cell>
          <cell r="D187" t="str">
            <v xml:space="preserve"> one hundred and eighty three Thousand</v>
          </cell>
          <cell r="E187" t="str">
            <v xml:space="preserve"> one hundred and eighty three Lakhs</v>
          </cell>
          <cell r="F187" t="str">
            <v xml:space="preserve"> one hundred and eighty three Crores</v>
          </cell>
          <cell r="G187" t="str">
            <v xml:space="preserve"> one hundred and eighty three Millions</v>
          </cell>
          <cell r="H187" t="str">
            <v xml:space="preserve"> one hundred and eighty three Billions</v>
          </cell>
        </row>
        <row r="188">
          <cell r="A188">
            <v>184</v>
          </cell>
          <cell r="B188" t="str">
            <v xml:space="preserve"> one hundred and eighty four</v>
          </cell>
          <cell r="C188" t="str">
            <v xml:space="preserve"> one hundred and eighty four</v>
          </cell>
          <cell r="D188" t="str">
            <v xml:space="preserve"> one hundred and eighty four Thousand</v>
          </cell>
          <cell r="E188" t="str">
            <v xml:space="preserve"> one hundred and eighty four Lakhs</v>
          </cell>
          <cell r="F188" t="str">
            <v xml:space="preserve"> one hundred and eighty four Crores</v>
          </cell>
          <cell r="G188" t="str">
            <v xml:space="preserve"> one hundred and eighty four Millions</v>
          </cell>
          <cell r="H188" t="str">
            <v xml:space="preserve"> one hundred and eighty four Billions</v>
          </cell>
        </row>
        <row r="189">
          <cell r="A189">
            <v>185</v>
          </cell>
          <cell r="B189" t="str">
            <v xml:space="preserve"> one hundred and eighty five</v>
          </cell>
          <cell r="C189" t="str">
            <v xml:space="preserve"> one hundred and eighty five</v>
          </cell>
          <cell r="D189" t="str">
            <v xml:space="preserve"> one hundred and eighty five Thousand</v>
          </cell>
          <cell r="E189" t="str">
            <v xml:space="preserve"> one hundred and eighty five Lakhs</v>
          </cell>
          <cell r="F189" t="str">
            <v xml:space="preserve"> one hundred and eighty five Crores</v>
          </cell>
          <cell r="G189" t="str">
            <v xml:space="preserve"> one hundred and eighty five Millions</v>
          </cell>
          <cell r="H189" t="str">
            <v xml:space="preserve"> one hundred and eighty five Billions</v>
          </cell>
        </row>
        <row r="190">
          <cell r="A190">
            <v>186</v>
          </cell>
          <cell r="B190" t="str">
            <v xml:space="preserve"> one hundred and eighty six</v>
          </cell>
          <cell r="C190" t="str">
            <v xml:space="preserve"> one hundred and eighty six</v>
          </cell>
          <cell r="D190" t="str">
            <v xml:space="preserve"> one hundred and eighty six Thousand</v>
          </cell>
          <cell r="E190" t="str">
            <v xml:space="preserve"> one hundred and eighty six Lakhs</v>
          </cell>
          <cell r="F190" t="str">
            <v xml:space="preserve"> one hundred and eighty six Crores</v>
          </cell>
          <cell r="G190" t="str">
            <v xml:space="preserve"> one hundred and eighty six Millions</v>
          </cell>
          <cell r="H190" t="str">
            <v xml:space="preserve"> one hundred and eighty six Billions</v>
          </cell>
        </row>
        <row r="191">
          <cell r="A191">
            <v>187</v>
          </cell>
          <cell r="B191" t="str">
            <v xml:space="preserve"> one hundred and eighty seven</v>
          </cell>
          <cell r="C191" t="str">
            <v xml:space="preserve"> one hundred and eighty seven</v>
          </cell>
          <cell r="D191" t="str">
            <v xml:space="preserve"> one hundred and eighty seven Thousand</v>
          </cell>
          <cell r="E191" t="str">
            <v xml:space="preserve"> one hundred and eighty seven Lakhs</v>
          </cell>
          <cell r="F191" t="str">
            <v xml:space="preserve"> one hundred and eighty seven Crores</v>
          </cell>
          <cell r="G191" t="str">
            <v xml:space="preserve"> one hundred and eighty seven Millions</v>
          </cell>
          <cell r="H191" t="str">
            <v xml:space="preserve"> one hundred and eighty seven Billions</v>
          </cell>
        </row>
        <row r="192">
          <cell r="A192">
            <v>188</v>
          </cell>
          <cell r="B192" t="str">
            <v xml:space="preserve"> one hundred and eighty eight</v>
          </cell>
          <cell r="C192" t="str">
            <v xml:space="preserve"> one hundred and eighty eight</v>
          </cell>
          <cell r="D192" t="str">
            <v xml:space="preserve"> one hundred and eighty eight Thousand</v>
          </cell>
          <cell r="E192" t="str">
            <v xml:space="preserve"> one hundred and eighty eight Lakhs</v>
          </cell>
          <cell r="F192" t="str">
            <v xml:space="preserve"> one hundred and eighty eight Crores</v>
          </cell>
          <cell r="G192" t="str">
            <v xml:space="preserve"> one hundred and eighty eight Millions</v>
          </cell>
          <cell r="H192" t="str">
            <v xml:space="preserve"> one hundred and eighty eight Billions</v>
          </cell>
        </row>
        <row r="193">
          <cell r="A193">
            <v>189</v>
          </cell>
          <cell r="B193" t="str">
            <v xml:space="preserve"> one hundred and eighty nine</v>
          </cell>
          <cell r="C193" t="str">
            <v xml:space="preserve"> one hundred and eighty nine</v>
          </cell>
          <cell r="D193" t="str">
            <v xml:space="preserve"> one hundred and eighty nine Thousand</v>
          </cell>
          <cell r="E193" t="str">
            <v xml:space="preserve"> one hundred and eighty nine Lakhs</v>
          </cell>
          <cell r="F193" t="str">
            <v xml:space="preserve"> one hundred and eighty nine Crores</v>
          </cell>
          <cell r="G193" t="str">
            <v xml:space="preserve"> one hundred and eighty nine Millions</v>
          </cell>
          <cell r="H193" t="str">
            <v xml:space="preserve"> one hundred and eighty nine Billions</v>
          </cell>
        </row>
        <row r="194">
          <cell r="A194">
            <v>190</v>
          </cell>
          <cell r="B194" t="str">
            <v xml:space="preserve"> one hundred and ninety</v>
          </cell>
          <cell r="C194" t="str">
            <v xml:space="preserve"> one hundred and ninety</v>
          </cell>
          <cell r="D194" t="str">
            <v xml:space="preserve"> one hundred and ninety Thousand</v>
          </cell>
          <cell r="E194" t="str">
            <v xml:space="preserve"> one hundred and ninety Lakhs</v>
          </cell>
          <cell r="F194" t="str">
            <v xml:space="preserve"> one hundred and ninety Crores</v>
          </cell>
          <cell r="G194" t="str">
            <v xml:space="preserve"> one hundred and ninety Millions</v>
          </cell>
          <cell r="H194" t="str">
            <v xml:space="preserve"> one hundred and ninety Billions</v>
          </cell>
        </row>
        <row r="195">
          <cell r="A195">
            <v>191</v>
          </cell>
          <cell r="B195" t="str">
            <v xml:space="preserve"> one hundred and ninety one</v>
          </cell>
          <cell r="C195" t="str">
            <v xml:space="preserve"> one hundred and ninety one</v>
          </cell>
          <cell r="D195" t="str">
            <v xml:space="preserve"> one hundred and ninety one Thousand</v>
          </cell>
          <cell r="E195" t="str">
            <v xml:space="preserve"> one hundred and ninety one Lakhs</v>
          </cell>
          <cell r="F195" t="str">
            <v xml:space="preserve"> one hundred and ninety one Crores</v>
          </cell>
          <cell r="G195" t="str">
            <v xml:space="preserve"> one hundred and ninety one Millions</v>
          </cell>
          <cell r="H195" t="str">
            <v xml:space="preserve"> one hundred and ninety one Billions</v>
          </cell>
        </row>
        <row r="196">
          <cell r="A196">
            <v>192</v>
          </cell>
          <cell r="B196" t="str">
            <v xml:space="preserve"> one hundred and ninety two</v>
          </cell>
          <cell r="C196" t="str">
            <v xml:space="preserve"> one hundred and ninety two</v>
          </cell>
          <cell r="D196" t="str">
            <v xml:space="preserve"> one hundred and ninety two Thousand</v>
          </cell>
          <cell r="E196" t="str">
            <v xml:space="preserve"> one hundred and ninety two Lakhs</v>
          </cell>
          <cell r="F196" t="str">
            <v xml:space="preserve"> one hundred and ninety two Crores</v>
          </cell>
          <cell r="G196" t="str">
            <v xml:space="preserve"> one hundred and ninety two Millions</v>
          </cell>
          <cell r="H196" t="str">
            <v xml:space="preserve"> one hundred and ninety two Billions</v>
          </cell>
        </row>
        <row r="197">
          <cell r="A197">
            <v>193</v>
          </cell>
          <cell r="B197" t="str">
            <v xml:space="preserve"> one hundred and ninety three</v>
          </cell>
          <cell r="C197" t="str">
            <v xml:space="preserve"> one hundred and ninety three</v>
          </cell>
          <cell r="D197" t="str">
            <v xml:space="preserve"> one hundred and ninety three Thousand</v>
          </cell>
          <cell r="E197" t="str">
            <v xml:space="preserve"> one hundred and ninety three Lakhs</v>
          </cell>
          <cell r="F197" t="str">
            <v xml:space="preserve"> one hundred and ninety three Crores</v>
          </cell>
          <cell r="G197" t="str">
            <v xml:space="preserve"> one hundred and ninety three Millions</v>
          </cell>
          <cell r="H197" t="str">
            <v xml:space="preserve"> one hundred and ninety three Billions</v>
          </cell>
        </row>
        <row r="198">
          <cell r="A198">
            <v>194</v>
          </cell>
          <cell r="B198" t="str">
            <v xml:space="preserve"> one hundred and ninety four</v>
          </cell>
          <cell r="C198" t="str">
            <v xml:space="preserve"> one hundred and ninety four</v>
          </cell>
          <cell r="D198" t="str">
            <v xml:space="preserve"> one hundred and ninety four Thousand</v>
          </cell>
          <cell r="E198" t="str">
            <v xml:space="preserve"> one hundred and ninety four Lakhs</v>
          </cell>
          <cell r="F198" t="str">
            <v xml:space="preserve"> one hundred and ninety four Crores</v>
          </cell>
          <cell r="G198" t="str">
            <v xml:space="preserve"> one hundred and ninety four Millions</v>
          </cell>
          <cell r="H198" t="str">
            <v xml:space="preserve"> one hundred and ninety four Billions</v>
          </cell>
        </row>
        <row r="199">
          <cell r="A199">
            <v>195</v>
          </cell>
          <cell r="B199" t="str">
            <v xml:space="preserve"> one hundred and ninety five</v>
          </cell>
          <cell r="C199" t="str">
            <v xml:space="preserve"> one hundred and ninety five</v>
          </cell>
          <cell r="D199" t="str">
            <v xml:space="preserve"> one hundred and ninety five Thousand</v>
          </cell>
          <cell r="E199" t="str">
            <v xml:space="preserve"> one hundred and ninety five Lakhs</v>
          </cell>
          <cell r="F199" t="str">
            <v xml:space="preserve"> one hundred and ninety five Crores</v>
          </cell>
          <cell r="G199" t="str">
            <v xml:space="preserve"> one hundred and ninety five Millions</v>
          </cell>
          <cell r="H199" t="str">
            <v xml:space="preserve"> one hundred and ninety five Billions</v>
          </cell>
        </row>
        <row r="200">
          <cell r="A200">
            <v>196</v>
          </cell>
          <cell r="B200" t="str">
            <v xml:space="preserve"> one hundred and ninety six</v>
          </cell>
          <cell r="C200" t="str">
            <v xml:space="preserve"> one hundred and ninety six</v>
          </cell>
          <cell r="D200" t="str">
            <v xml:space="preserve"> one hundred and ninety six Thousand</v>
          </cell>
          <cell r="E200" t="str">
            <v xml:space="preserve"> one hundred and ninety six Lakhs</v>
          </cell>
          <cell r="F200" t="str">
            <v xml:space="preserve"> one hundred and ninety six Crores</v>
          </cell>
          <cell r="G200" t="str">
            <v xml:space="preserve"> one hundred and ninety six Millions</v>
          </cell>
          <cell r="H200" t="str">
            <v xml:space="preserve"> one hundred and ninety six Billions</v>
          </cell>
        </row>
        <row r="201">
          <cell r="A201">
            <v>197</v>
          </cell>
          <cell r="B201" t="str">
            <v xml:space="preserve"> one hundred and ninety seven</v>
          </cell>
          <cell r="C201" t="str">
            <v xml:space="preserve"> one hundred and ninety seven</v>
          </cell>
          <cell r="D201" t="str">
            <v xml:space="preserve"> one hundred and ninety seven Thousand</v>
          </cell>
          <cell r="E201" t="str">
            <v xml:space="preserve"> one hundred and ninety seven Lakhs</v>
          </cell>
          <cell r="F201" t="str">
            <v xml:space="preserve"> one hundred and ninety seven Crores</v>
          </cell>
          <cell r="G201" t="str">
            <v xml:space="preserve"> one hundred and ninety seven Millions</v>
          </cell>
          <cell r="H201" t="str">
            <v xml:space="preserve"> one hundred and ninety seven Billions</v>
          </cell>
        </row>
        <row r="202">
          <cell r="A202">
            <v>198</v>
          </cell>
          <cell r="B202" t="str">
            <v xml:space="preserve"> one hundred and ninety eight</v>
          </cell>
          <cell r="C202" t="str">
            <v xml:space="preserve"> one hundred and ninety eight</v>
          </cell>
          <cell r="D202" t="str">
            <v xml:space="preserve"> one hundred and ninety eight Thousand</v>
          </cell>
          <cell r="E202" t="str">
            <v xml:space="preserve"> one hundred and ninety eight Lakhs</v>
          </cell>
          <cell r="F202" t="str">
            <v xml:space="preserve"> one hundred and ninety eight Crores</v>
          </cell>
          <cell r="G202" t="str">
            <v xml:space="preserve"> one hundred and ninety eight Millions</v>
          </cell>
          <cell r="H202" t="str">
            <v xml:space="preserve"> one hundred and ninety eight Billions</v>
          </cell>
        </row>
        <row r="203">
          <cell r="A203">
            <v>199</v>
          </cell>
          <cell r="B203" t="str">
            <v xml:space="preserve"> one hundred and ninety nine</v>
          </cell>
          <cell r="C203" t="str">
            <v xml:space="preserve"> one hundred and ninety nine</v>
          </cell>
          <cell r="D203" t="str">
            <v xml:space="preserve"> one hundred and ninety nine Thousand</v>
          </cell>
          <cell r="E203" t="str">
            <v xml:space="preserve"> one hundred and ninety nine Lakhs</v>
          </cell>
          <cell r="F203" t="str">
            <v xml:space="preserve"> one hundred and ninety nine Crores</v>
          </cell>
          <cell r="G203" t="str">
            <v xml:space="preserve"> one hundred and ninety nine Millions</v>
          </cell>
          <cell r="H203" t="str">
            <v xml:space="preserve"> one hundred and ninety nine Billions</v>
          </cell>
        </row>
        <row r="204">
          <cell r="A204">
            <v>200</v>
          </cell>
          <cell r="B204" t="str">
            <v xml:space="preserve"> two hundred</v>
          </cell>
          <cell r="C204" t="str">
            <v xml:space="preserve"> two hundred</v>
          </cell>
          <cell r="D204" t="str">
            <v xml:space="preserve"> two hundred Thousand</v>
          </cell>
          <cell r="E204" t="str">
            <v xml:space="preserve"> two hundred Lakhs</v>
          </cell>
          <cell r="F204" t="str">
            <v xml:space="preserve"> two hundred Crores</v>
          </cell>
          <cell r="G204" t="str">
            <v xml:space="preserve"> two hundred Millions</v>
          </cell>
          <cell r="H204" t="str">
            <v xml:space="preserve"> two hundred Billions</v>
          </cell>
        </row>
        <row r="205">
          <cell r="A205">
            <v>201</v>
          </cell>
          <cell r="B205" t="str">
            <v xml:space="preserve"> two hundred and one</v>
          </cell>
          <cell r="C205" t="str">
            <v xml:space="preserve"> two hundred and one</v>
          </cell>
          <cell r="D205" t="str">
            <v xml:space="preserve"> two hundred and one Thousand</v>
          </cell>
          <cell r="E205" t="str">
            <v xml:space="preserve"> two hundred and one Lakhs</v>
          </cell>
          <cell r="F205" t="str">
            <v xml:space="preserve"> two hundred and one Crores</v>
          </cell>
          <cell r="G205" t="str">
            <v xml:space="preserve"> two hundred and one Millions</v>
          </cell>
          <cell r="H205" t="str">
            <v xml:space="preserve"> two hundred and one Billions</v>
          </cell>
        </row>
        <row r="206">
          <cell r="A206">
            <v>202</v>
          </cell>
          <cell r="B206" t="str">
            <v xml:space="preserve"> two hundred and two</v>
          </cell>
          <cell r="C206" t="str">
            <v xml:space="preserve"> two hundred and two</v>
          </cell>
          <cell r="D206" t="str">
            <v xml:space="preserve"> two hundred and two Thousand</v>
          </cell>
          <cell r="E206" t="str">
            <v xml:space="preserve"> two hundred and two Lakhs</v>
          </cell>
          <cell r="F206" t="str">
            <v xml:space="preserve"> two hundred and two Crores</v>
          </cell>
          <cell r="G206" t="str">
            <v xml:space="preserve"> two hundred and two Millions</v>
          </cell>
          <cell r="H206" t="str">
            <v xml:space="preserve"> two hundred and two Billions</v>
          </cell>
        </row>
        <row r="207">
          <cell r="A207">
            <v>203</v>
          </cell>
          <cell r="B207" t="str">
            <v xml:space="preserve"> two hundred and three</v>
          </cell>
          <cell r="C207" t="str">
            <v xml:space="preserve"> two hundred and three</v>
          </cell>
          <cell r="D207" t="str">
            <v xml:space="preserve"> two hundred and three Thousand</v>
          </cell>
          <cell r="E207" t="str">
            <v xml:space="preserve"> two hundred and three Lakhs</v>
          </cell>
          <cell r="F207" t="str">
            <v xml:space="preserve"> two hundred and three Crores</v>
          </cell>
          <cell r="G207" t="str">
            <v xml:space="preserve"> two hundred and three Millions</v>
          </cell>
          <cell r="H207" t="str">
            <v xml:space="preserve"> two hundred and three Billions</v>
          </cell>
        </row>
        <row r="208">
          <cell r="A208">
            <v>204</v>
          </cell>
          <cell r="B208" t="str">
            <v xml:space="preserve"> two hundred and four</v>
          </cell>
          <cell r="C208" t="str">
            <v xml:space="preserve"> two hundred and four</v>
          </cell>
          <cell r="D208" t="str">
            <v xml:space="preserve"> two hundred and four Thousand</v>
          </cell>
          <cell r="E208" t="str">
            <v xml:space="preserve"> two hundred and four Lakhs</v>
          </cell>
          <cell r="F208" t="str">
            <v xml:space="preserve"> two hundred and four Crores</v>
          </cell>
          <cell r="G208" t="str">
            <v xml:space="preserve"> two hundred and four Millions</v>
          </cell>
          <cell r="H208" t="str">
            <v xml:space="preserve"> two hundred and four Billions</v>
          </cell>
        </row>
        <row r="209">
          <cell r="A209">
            <v>205</v>
          </cell>
          <cell r="B209" t="str">
            <v xml:space="preserve"> two hundred and five</v>
          </cell>
          <cell r="C209" t="str">
            <v xml:space="preserve"> two hundred and five</v>
          </cell>
          <cell r="D209" t="str">
            <v xml:space="preserve"> two hundred and five Thousand</v>
          </cell>
          <cell r="E209" t="str">
            <v xml:space="preserve"> two hundred and five Lakhs</v>
          </cell>
          <cell r="F209" t="str">
            <v xml:space="preserve"> two hundred and five Crores</v>
          </cell>
          <cell r="G209" t="str">
            <v xml:space="preserve"> two hundred and five Millions</v>
          </cell>
          <cell r="H209" t="str">
            <v xml:space="preserve"> two hundred and five Billions</v>
          </cell>
        </row>
        <row r="210">
          <cell r="A210">
            <v>206</v>
          </cell>
          <cell r="B210" t="str">
            <v xml:space="preserve"> two hundred and six</v>
          </cell>
          <cell r="C210" t="str">
            <v xml:space="preserve"> two hundred and six</v>
          </cell>
          <cell r="D210" t="str">
            <v xml:space="preserve"> two hundred and six Thousand</v>
          </cell>
          <cell r="E210" t="str">
            <v xml:space="preserve"> two hundred and six Lakhs</v>
          </cell>
          <cell r="F210" t="str">
            <v xml:space="preserve"> two hundred and six Crores</v>
          </cell>
          <cell r="G210" t="str">
            <v xml:space="preserve"> two hundred and six Millions</v>
          </cell>
          <cell r="H210" t="str">
            <v xml:space="preserve"> two hundred and six Billions</v>
          </cell>
        </row>
        <row r="211">
          <cell r="A211">
            <v>207</v>
          </cell>
          <cell r="B211" t="str">
            <v xml:space="preserve"> two hundred and seven</v>
          </cell>
          <cell r="C211" t="str">
            <v xml:space="preserve"> two hundred and seven</v>
          </cell>
          <cell r="D211" t="str">
            <v xml:space="preserve"> two hundred and seven Thousand</v>
          </cell>
          <cell r="E211" t="str">
            <v xml:space="preserve"> two hundred and seven Lakhs</v>
          </cell>
          <cell r="F211" t="str">
            <v xml:space="preserve"> two hundred and seven Crores</v>
          </cell>
          <cell r="G211" t="str">
            <v xml:space="preserve"> two hundred and seven Millions</v>
          </cell>
          <cell r="H211" t="str">
            <v xml:space="preserve"> two hundred and seven Billions</v>
          </cell>
        </row>
        <row r="212">
          <cell r="A212">
            <v>208</v>
          </cell>
          <cell r="B212" t="str">
            <v xml:space="preserve"> two hundred and eight</v>
          </cell>
          <cell r="C212" t="str">
            <v xml:space="preserve"> two hundred and eight</v>
          </cell>
          <cell r="D212" t="str">
            <v xml:space="preserve"> two hundred and eight Thousand</v>
          </cell>
          <cell r="E212" t="str">
            <v xml:space="preserve"> two hundred and eight Lakhs</v>
          </cell>
          <cell r="F212" t="str">
            <v xml:space="preserve"> two hundred and eight Crores</v>
          </cell>
          <cell r="G212" t="str">
            <v xml:space="preserve"> two hundred and eight Millions</v>
          </cell>
          <cell r="H212" t="str">
            <v xml:space="preserve"> two hundred and eight Billions</v>
          </cell>
        </row>
        <row r="213">
          <cell r="A213">
            <v>209</v>
          </cell>
          <cell r="B213" t="str">
            <v xml:space="preserve"> two hundred and nine</v>
          </cell>
          <cell r="C213" t="str">
            <v xml:space="preserve"> two hundred and nine</v>
          </cell>
          <cell r="D213" t="str">
            <v xml:space="preserve"> two hundred and nine Thousand</v>
          </cell>
          <cell r="E213" t="str">
            <v xml:space="preserve"> two hundred and nine Lakhs</v>
          </cell>
          <cell r="F213" t="str">
            <v xml:space="preserve"> two hundred and nine Crores</v>
          </cell>
          <cell r="G213" t="str">
            <v xml:space="preserve"> two hundred and nine Millions</v>
          </cell>
          <cell r="H213" t="str">
            <v xml:space="preserve"> two hundred and nine Billions</v>
          </cell>
        </row>
        <row r="214">
          <cell r="A214">
            <v>210</v>
          </cell>
          <cell r="B214" t="str">
            <v xml:space="preserve"> two hundred and ten</v>
          </cell>
          <cell r="C214" t="str">
            <v xml:space="preserve"> two hundred and ten</v>
          </cell>
          <cell r="D214" t="str">
            <v xml:space="preserve"> two hundred and ten Thousand</v>
          </cell>
          <cell r="E214" t="str">
            <v xml:space="preserve"> two hundred and ten Lakhs</v>
          </cell>
          <cell r="F214" t="str">
            <v xml:space="preserve"> two hundred and ten Crores</v>
          </cell>
          <cell r="G214" t="str">
            <v xml:space="preserve"> two hundred and ten Millions</v>
          </cell>
          <cell r="H214" t="str">
            <v xml:space="preserve"> two hundred and ten Billions</v>
          </cell>
        </row>
        <row r="215">
          <cell r="A215">
            <v>211</v>
          </cell>
          <cell r="B215" t="str">
            <v xml:space="preserve"> two hundred and eleven</v>
          </cell>
          <cell r="C215" t="str">
            <v xml:space="preserve"> two hundred and eleven</v>
          </cell>
          <cell r="D215" t="str">
            <v xml:space="preserve"> two hundred and eleven Thousand</v>
          </cell>
          <cell r="E215" t="str">
            <v xml:space="preserve"> two hundred and eleven Lakhs</v>
          </cell>
          <cell r="F215" t="str">
            <v xml:space="preserve"> two hundred and eleven Crores</v>
          </cell>
          <cell r="G215" t="str">
            <v xml:space="preserve"> two hundred and eleven Millions</v>
          </cell>
          <cell r="H215" t="str">
            <v xml:space="preserve"> two hundred and eleven Billions</v>
          </cell>
        </row>
        <row r="216">
          <cell r="A216">
            <v>212</v>
          </cell>
          <cell r="B216" t="str">
            <v xml:space="preserve"> two hundred and twelve</v>
          </cell>
          <cell r="C216" t="str">
            <v xml:space="preserve"> two hundred and twelve</v>
          </cell>
          <cell r="D216" t="str">
            <v xml:space="preserve"> two hundred and twelve Thousand</v>
          </cell>
          <cell r="E216" t="str">
            <v xml:space="preserve"> two hundred and twelve Lakhs</v>
          </cell>
          <cell r="F216" t="str">
            <v xml:space="preserve"> two hundred and twelve Crores</v>
          </cell>
          <cell r="G216" t="str">
            <v xml:space="preserve"> two hundred and twelve Millions</v>
          </cell>
          <cell r="H216" t="str">
            <v xml:space="preserve"> two hundred and twelve Billions</v>
          </cell>
        </row>
        <row r="217">
          <cell r="A217">
            <v>213</v>
          </cell>
          <cell r="B217" t="str">
            <v xml:space="preserve"> two hundred and thirteen</v>
          </cell>
          <cell r="C217" t="str">
            <v xml:space="preserve"> two hundred and thirteen</v>
          </cell>
          <cell r="D217" t="str">
            <v xml:space="preserve"> two hundred and thirteen Thousand</v>
          </cell>
          <cell r="E217" t="str">
            <v xml:space="preserve"> two hundred and thirteen Lakhs</v>
          </cell>
          <cell r="F217" t="str">
            <v xml:space="preserve"> two hundred and thirteen Crores</v>
          </cell>
          <cell r="G217" t="str">
            <v xml:space="preserve"> two hundred and thirteen Millions</v>
          </cell>
          <cell r="H217" t="str">
            <v xml:space="preserve"> two hundred and thirteen Billions</v>
          </cell>
        </row>
        <row r="218">
          <cell r="A218">
            <v>214</v>
          </cell>
          <cell r="B218" t="str">
            <v xml:space="preserve"> two hundred and fourteen</v>
          </cell>
          <cell r="C218" t="str">
            <v xml:space="preserve"> two hundred and fourteen</v>
          </cell>
          <cell r="D218" t="str">
            <v xml:space="preserve"> two hundred and fourteen Thousand</v>
          </cell>
          <cell r="E218" t="str">
            <v xml:space="preserve"> two hundred and fourteen Lakhs</v>
          </cell>
          <cell r="F218" t="str">
            <v xml:space="preserve"> two hundred and fourteen Crores</v>
          </cell>
          <cell r="G218" t="str">
            <v xml:space="preserve"> two hundred and fourteen Millions</v>
          </cell>
          <cell r="H218" t="str">
            <v xml:space="preserve"> two hundred and fourteen Billions</v>
          </cell>
        </row>
        <row r="219">
          <cell r="A219">
            <v>215</v>
          </cell>
          <cell r="B219" t="str">
            <v xml:space="preserve"> two hundred and fifteen</v>
          </cell>
          <cell r="C219" t="str">
            <v xml:space="preserve"> two hundred and fifteen</v>
          </cell>
          <cell r="D219" t="str">
            <v xml:space="preserve"> two hundred and fifteen Thousand</v>
          </cell>
          <cell r="E219" t="str">
            <v xml:space="preserve"> two hundred and fifteen Lakhs</v>
          </cell>
          <cell r="F219" t="str">
            <v xml:space="preserve"> two hundred and fifteen Crores</v>
          </cell>
          <cell r="G219" t="str">
            <v xml:space="preserve"> two hundred and fifteen Millions</v>
          </cell>
          <cell r="H219" t="str">
            <v xml:space="preserve"> two hundred and fifteen Billions</v>
          </cell>
        </row>
        <row r="220">
          <cell r="A220">
            <v>216</v>
          </cell>
          <cell r="B220" t="str">
            <v xml:space="preserve"> two hundred and sixteen</v>
          </cell>
          <cell r="C220" t="str">
            <v xml:space="preserve"> two hundred and sixteen</v>
          </cell>
          <cell r="D220" t="str">
            <v xml:space="preserve"> two hundred and sixteen Thousand</v>
          </cell>
          <cell r="E220" t="str">
            <v xml:space="preserve"> two hundred and sixteen Lakhs</v>
          </cell>
          <cell r="F220" t="str">
            <v xml:space="preserve"> two hundred and sixteen Crores</v>
          </cell>
          <cell r="G220" t="str">
            <v xml:space="preserve"> two hundred and sixteen Millions</v>
          </cell>
          <cell r="H220" t="str">
            <v xml:space="preserve"> two hundred and sixteen Billions</v>
          </cell>
        </row>
        <row r="221">
          <cell r="A221">
            <v>217</v>
          </cell>
          <cell r="B221" t="str">
            <v xml:space="preserve"> two hundred and seventeen</v>
          </cell>
          <cell r="C221" t="str">
            <v xml:space="preserve"> two hundred and seventeen</v>
          </cell>
          <cell r="D221" t="str">
            <v xml:space="preserve"> two hundred and seventeen Thousand</v>
          </cell>
          <cell r="E221" t="str">
            <v xml:space="preserve"> two hundred and seventeen Lakhs</v>
          </cell>
          <cell r="F221" t="str">
            <v xml:space="preserve"> two hundred and seventeen Crores</v>
          </cell>
          <cell r="G221" t="str">
            <v xml:space="preserve"> two hundred and seventeen Millions</v>
          </cell>
          <cell r="H221" t="str">
            <v xml:space="preserve"> two hundred and seventeen Billions</v>
          </cell>
        </row>
        <row r="222">
          <cell r="A222">
            <v>218</v>
          </cell>
          <cell r="B222" t="str">
            <v xml:space="preserve"> two hundred and eighteen</v>
          </cell>
          <cell r="C222" t="str">
            <v xml:space="preserve"> two hundred and eighteen</v>
          </cell>
          <cell r="D222" t="str">
            <v xml:space="preserve"> two hundred and eighteen Thousand</v>
          </cell>
          <cell r="E222" t="str">
            <v xml:space="preserve"> two hundred and eighteen Lakhs</v>
          </cell>
          <cell r="F222" t="str">
            <v xml:space="preserve"> two hundred and eighteen Crores</v>
          </cell>
          <cell r="G222" t="str">
            <v xml:space="preserve"> two hundred and eighteen Millions</v>
          </cell>
          <cell r="H222" t="str">
            <v xml:space="preserve"> two hundred and eighteen Billions</v>
          </cell>
        </row>
        <row r="223">
          <cell r="A223">
            <v>219</v>
          </cell>
          <cell r="B223" t="str">
            <v xml:space="preserve"> two hundred and nineteen</v>
          </cell>
          <cell r="C223" t="str">
            <v xml:space="preserve"> two hundred and nineteen</v>
          </cell>
          <cell r="D223" t="str">
            <v xml:space="preserve"> two hundred and nineteen Thousand</v>
          </cell>
          <cell r="E223" t="str">
            <v xml:space="preserve"> two hundred and nineteen Lakhs</v>
          </cell>
          <cell r="F223" t="str">
            <v xml:space="preserve"> two hundred and nineteen Crores</v>
          </cell>
          <cell r="G223" t="str">
            <v xml:space="preserve"> two hundred and nineteen Millions</v>
          </cell>
          <cell r="H223" t="str">
            <v xml:space="preserve"> two hundred and nineteen Billions</v>
          </cell>
        </row>
        <row r="224">
          <cell r="A224">
            <v>220</v>
          </cell>
          <cell r="B224" t="str">
            <v xml:space="preserve"> two hundred and twenty</v>
          </cell>
          <cell r="C224" t="str">
            <v xml:space="preserve"> two hundred and twenty</v>
          </cell>
          <cell r="D224" t="str">
            <v xml:space="preserve"> two hundred and twenty Thousand</v>
          </cell>
          <cell r="E224" t="str">
            <v xml:space="preserve"> two hundred and twenty Lakhs</v>
          </cell>
          <cell r="F224" t="str">
            <v xml:space="preserve"> two hundred and twenty Crores</v>
          </cell>
          <cell r="G224" t="str">
            <v xml:space="preserve"> two hundred and twenty Millions</v>
          </cell>
          <cell r="H224" t="str">
            <v xml:space="preserve"> two hundred and twenty Billions</v>
          </cell>
        </row>
        <row r="225">
          <cell r="A225">
            <v>221</v>
          </cell>
          <cell r="B225" t="str">
            <v xml:space="preserve"> two hundred and twenty one </v>
          </cell>
          <cell r="C225" t="str">
            <v xml:space="preserve"> two hundred and twenty one </v>
          </cell>
          <cell r="D225" t="str">
            <v xml:space="preserve"> two hundred and twenty one  Thousand</v>
          </cell>
          <cell r="E225" t="str">
            <v xml:space="preserve"> two hundred and twenty one  Lakhs</v>
          </cell>
          <cell r="F225" t="str">
            <v xml:space="preserve"> two hundred and twenty one  Crores</v>
          </cell>
          <cell r="G225" t="str">
            <v xml:space="preserve"> two hundred and twenty one  Millions</v>
          </cell>
          <cell r="H225" t="str">
            <v xml:space="preserve"> two hundred and twenty one  Billions</v>
          </cell>
        </row>
        <row r="226">
          <cell r="A226">
            <v>222</v>
          </cell>
          <cell r="B226" t="str">
            <v xml:space="preserve"> two hundred and twenty two</v>
          </cell>
          <cell r="C226" t="str">
            <v xml:space="preserve"> two hundred and twenty two</v>
          </cell>
          <cell r="D226" t="str">
            <v xml:space="preserve"> two hundred and twenty two Thousand</v>
          </cell>
          <cell r="E226" t="str">
            <v xml:space="preserve"> two hundred and twenty two Lakhs</v>
          </cell>
          <cell r="F226" t="str">
            <v xml:space="preserve"> two hundred and twenty two Crores</v>
          </cell>
          <cell r="G226" t="str">
            <v xml:space="preserve"> two hundred and twenty two Millions</v>
          </cell>
          <cell r="H226" t="str">
            <v xml:space="preserve"> two hundred and twenty two Billions</v>
          </cell>
        </row>
        <row r="227">
          <cell r="A227">
            <v>223</v>
          </cell>
          <cell r="B227" t="str">
            <v xml:space="preserve"> two hundred and twenty three</v>
          </cell>
          <cell r="C227" t="str">
            <v xml:space="preserve"> two hundred and twenty three</v>
          </cell>
          <cell r="D227" t="str">
            <v xml:space="preserve"> two hundred and twenty three Thousand</v>
          </cell>
          <cell r="E227" t="str">
            <v xml:space="preserve"> two hundred and twenty three Lakhs</v>
          </cell>
          <cell r="F227" t="str">
            <v xml:space="preserve"> two hundred and twenty three Crores</v>
          </cell>
          <cell r="G227" t="str">
            <v xml:space="preserve"> two hundred and twenty three Millions</v>
          </cell>
          <cell r="H227" t="str">
            <v xml:space="preserve"> two hundred and twenty three Billions</v>
          </cell>
        </row>
        <row r="228">
          <cell r="A228">
            <v>224</v>
          </cell>
          <cell r="B228" t="str">
            <v xml:space="preserve"> two hundred and twenty four</v>
          </cell>
          <cell r="C228" t="str">
            <v xml:space="preserve"> two hundred and twenty four</v>
          </cell>
          <cell r="D228" t="str">
            <v xml:space="preserve"> two hundred and twenty four Thousand</v>
          </cell>
          <cell r="E228" t="str">
            <v xml:space="preserve"> two hundred and twenty four Lakhs</v>
          </cell>
          <cell r="F228" t="str">
            <v xml:space="preserve"> two hundred and twenty four Crores</v>
          </cell>
          <cell r="G228" t="str">
            <v xml:space="preserve"> two hundred and twenty four Millions</v>
          </cell>
          <cell r="H228" t="str">
            <v xml:space="preserve"> two hundred and twenty four Billions</v>
          </cell>
        </row>
        <row r="229">
          <cell r="A229">
            <v>225</v>
          </cell>
          <cell r="B229" t="str">
            <v xml:space="preserve"> two hundred and twenty five</v>
          </cell>
          <cell r="C229" t="str">
            <v xml:space="preserve"> two hundred and twenty five</v>
          </cell>
          <cell r="D229" t="str">
            <v xml:space="preserve"> two hundred and twenty five Thousand</v>
          </cell>
          <cell r="E229" t="str">
            <v xml:space="preserve"> two hundred and twenty five Lakhs</v>
          </cell>
          <cell r="F229" t="str">
            <v xml:space="preserve"> two hundred and twenty five Crores</v>
          </cell>
          <cell r="G229" t="str">
            <v xml:space="preserve"> two hundred and twenty five Millions</v>
          </cell>
          <cell r="H229" t="str">
            <v xml:space="preserve"> two hundred and twenty five Billions</v>
          </cell>
        </row>
        <row r="230">
          <cell r="A230">
            <v>226</v>
          </cell>
          <cell r="B230" t="str">
            <v xml:space="preserve"> two hundred and twenty six</v>
          </cell>
          <cell r="C230" t="str">
            <v xml:space="preserve"> two hundred and twenty six</v>
          </cell>
          <cell r="D230" t="str">
            <v xml:space="preserve"> two hundred and twenty six Thousand</v>
          </cell>
          <cell r="E230" t="str">
            <v xml:space="preserve"> two hundred and twenty six Lakhs</v>
          </cell>
          <cell r="F230" t="str">
            <v xml:space="preserve"> two hundred and twenty six Crores</v>
          </cell>
          <cell r="G230" t="str">
            <v xml:space="preserve"> two hundred and twenty six Millions</v>
          </cell>
          <cell r="H230" t="str">
            <v xml:space="preserve"> two hundred and twenty six Billions</v>
          </cell>
        </row>
        <row r="231">
          <cell r="A231">
            <v>227</v>
          </cell>
          <cell r="B231" t="str">
            <v xml:space="preserve"> two hundred and twenty seven</v>
          </cell>
          <cell r="C231" t="str">
            <v xml:space="preserve"> two hundred and twenty seven</v>
          </cell>
          <cell r="D231" t="str">
            <v xml:space="preserve"> two hundred and twenty seven Thousand</v>
          </cell>
          <cell r="E231" t="str">
            <v xml:space="preserve"> two hundred and twenty seven Lakhs</v>
          </cell>
          <cell r="F231" t="str">
            <v xml:space="preserve"> two hundred and twenty seven Crores</v>
          </cell>
          <cell r="G231" t="str">
            <v xml:space="preserve"> two hundred and twenty seven Millions</v>
          </cell>
          <cell r="H231" t="str">
            <v xml:space="preserve"> two hundred and twenty seven Billions</v>
          </cell>
        </row>
        <row r="232">
          <cell r="A232">
            <v>228</v>
          </cell>
          <cell r="B232" t="str">
            <v xml:space="preserve"> two hundred and twenty eight</v>
          </cell>
          <cell r="C232" t="str">
            <v xml:space="preserve"> two hundred and twenty eight</v>
          </cell>
          <cell r="D232" t="str">
            <v xml:space="preserve"> two hundred and twenty eight Thousand</v>
          </cell>
          <cell r="E232" t="str">
            <v xml:space="preserve"> two hundred and twenty eight Lakhs</v>
          </cell>
          <cell r="F232" t="str">
            <v xml:space="preserve"> two hundred and twenty eight Crores</v>
          </cell>
          <cell r="G232" t="str">
            <v xml:space="preserve"> two hundred and twenty eight Millions</v>
          </cell>
          <cell r="H232" t="str">
            <v xml:space="preserve"> two hundred and twenty eight Billions</v>
          </cell>
        </row>
        <row r="233">
          <cell r="A233">
            <v>229</v>
          </cell>
          <cell r="B233" t="str">
            <v xml:space="preserve"> two hundred and twenty nine</v>
          </cell>
          <cell r="C233" t="str">
            <v xml:space="preserve"> two hundred and twenty nine</v>
          </cell>
          <cell r="D233" t="str">
            <v xml:space="preserve"> two hundred and twenty nine Thousand</v>
          </cell>
          <cell r="E233" t="str">
            <v xml:space="preserve"> two hundred and twenty nine Lakhs</v>
          </cell>
          <cell r="F233" t="str">
            <v xml:space="preserve"> two hundred and twenty nine Crores</v>
          </cell>
          <cell r="G233" t="str">
            <v xml:space="preserve"> two hundred and twenty nine Millions</v>
          </cell>
          <cell r="H233" t="str">
            <v xml:space="preserve"> two hundred and twenty nine Billions</v>
          </cell>
        </row>
        <row r="234">
          <cell r="A234">
            <v>230</v>
          </cell>
          <cell r="B234" t="str">
            <v xml:space="preserve"> two hundred and thirty</v>
          </cell>
          <cell r="C234" t="str">
            <v xml:space="preserve"> two hundred and thirty</v>
          </cell>
          <cell r="D234" t="str">
            <v xml:space="preserve"> two hundred and thirty Thousand</v>
          </cell>
          <cell r="E234" t="str">
            <v xml:space="preserve"> two hundred and thirty Lakhs</v>
          </cell>
          <cell r="F234" t="str">
            <v xml:space="preserve"> two hundred and thirty Crores</v>
          </cell>
          <cell r="G234" t="str">
            <v xml:space="preserve"> two hundred and thirty Millions</v>
          </cell>
          <cell r="H234" t="str">
            <v xml:space="preserve"> two hundred and thirty Billions</v>
          </cell>
        </row>
        <row r="235">
          <cell r="A235">
            <v>231</v>
          </cell>
          <cell r="B235" t="str">
            <v xml:space="preserve"> two hundred and thirty one</v>
          </cell>
          <cell r="C235" t="str">
            <v xml:space="preserve"> two hundred and thirty one</v>
          </cell>
          <cell r="D235" t="str">
            <v xml:space="preserve"> two hundred and thirty one Thousand</v>
          </cell>
          <cell r="E235" t="str">
            <v xml:space="preserve"> two hundred and thirty one Lakhs</v>
          </cell>
          <cell r="F235" t="str">
            <v xml:space="preserve"> two hundred and thirty one Crores</v>
          </cell>
          <cell r="G235" t="str">
            <v xml:space="preserve"> two hundred and thirty one Millions</v>
          </cell>
          <cell r="H235" t="str">
            <v xml:space="preserve"> two hundred and thirty one Billions</v>
          </cell>
        </row>
        <row r="236">
          <cell r="A236">
            <v>232</v>
          </cell>
          <cell r="B236" t="str">
            <v xml:space="preserve"> two hundred and thirty two</v>
          </cell>
          <cell r="C236" t="str">
            <v xml:space="preserve"> two hundred and thirty two</v>
          </cell>
          <cell r="D236" t="str">
            <v xml:space="preserve"> two hundred and thirty two Thousand</v>
          </cell>
          <cell r="E236" t="str">
            <v xml:space="preserve"> two hundred and thirty two Lakhs</v>
          </cell>
          <cell r="F236" t="str">
            <v xml:space="preserve"> two hundred and thirty two Crores</v>
          </cell>
          <cell r="G236" t="str">
            <v xml:space="preserve"> two hundred and thirty two Millions</v>
          </cell>
          <cell r="H236" t="str">
            <v xml:space="preserve"> two hundred and thirty two Billions</v>
          </cell>
        </row>
        <row r="237">
          <cell r="A237">
            <v>233</v>
          </cell>
          <cell r="B237" t="str">
            <v xml:space="preserve"> two hundred and thirty three</v>
          </cell>
          <cell r="C237" t="str">
            <v xml:space="preserve"> two hundred and thirty three</v>
          </cell>
          <cell r="D237" t="str">
            <v xml:space="preserve"> two hundred and thirty three Thousand</v>
          </cell>
          <cell r="E237" t="str">
            <v xml:space="preserve"> two hundred and thirty three Lakhs</v>
          </cell>
          <cell r="F237" t="str">
            <v xml:space="preserve"> two hundred and thirty three Crores</v>
          </cell>
          <cell r="G237" t="str">
            <v xml:space="preserve"> two hundred and thirty three Millions</v>
          </cell>
          <cell r="H237" t="str">
            <v xml:space="preserve"> two hundred and thirty three Billions</v>
          </cell>
        </row>
        <row r="238">
          <cell r="A238">
            <v>234</v>
          </cell>
          <cell r="B238" t="str">
            <v xml:space="preserve"> two hundred and thirty four</v>
          </cell>
          <cell r="C238" t="str">
            <v xml:space="preserve"> two hundred and thirty four</v>
          </cell>
          <cell r="D238" t="str">
            <v xml:space="preserve"> two hundred and thirty four Thousand</v>
          </cell>
          <cell r="E238" t="str">
            <v xml:space="preserve"> two hundred and thirty four Lakhs</v>
          </cell>
          <cell r="F238" t="str">
            <v xml:space="preserve"> two hundred and thirty four Crores</v>
          </cell>
          <cell r="G238" t="str">
            <v xml:space="preserve"> two hundred and thirty four Millions</v>
          </cell>
          <cell r="H238" t="str">
            <v xml:space="preserve"> two hundred and thirty four Billions</v>
          </cell>
        </row>
        <row r="239">
          <cell r="A239">
            <v>235</v>
          </cell>
          <cell r="B239" t="str">
            <v xml:space="preserve"> two hundred and thirty five</v>
          </cell>
          <cell r="C239" t="str">
            <v xml:space="preserve"> two hundred and thirty five</v>
          </cell>
          <cell r="D239" t="str">
            <v xml:space="preserve"> two hundred and thirty five Thousand</v>
          </cell>
          <cell r="E239" t="str">
            <v xml:space="preserve"> two hundred and thirty five Lakhs</v>
          </cell>
          <cell r="F239" t="str">
            <v xml:space="preserve"> two hundred and thirty five Crores</v>
          </cell>
          <cell r="G239" t="str">
            <v xml:space="preserve"> two hundred and thirty five Millions</v>
          </cell>
          <cell r="H239" t="str">
            <v xml:space="preserve"> two hundred and thirty five Billions</v>
          </cell>
        </row>
        <row r="240">
          <cell r="A240">
            <v>236</v>
          </cell>
          <cell r="B240" t="str">
            <v xml:space="preserve"> two hundred and thirty six</v>
          </cell>
          <cell r="C240" t="str">
            <v xml:space="preserve"> two hundred and thirty six</v>
          </cell>
          <cell r="D240" t="str">
            <v xml:space="preserve"> two hundred and thirty six Thousand</v>
          </cell>
          <cell r="E240" t="str">
            <v xml:space="preserve"> two hundred and thirty six Lakhs</v>
          </cell>
          <cell r="F240" t="str">
            <v xml:space="preserve"> two hundred and thirty six Crores</v>
          </cell>
          <cell r="G240" t="str">
            <v xml:space="preserve"> two hundred and thirty six Millions</v>
          </cell>
          <cell r="H240" t="str">
            <v xml:space="preserve"> two hundred and thirty six Billions</v>
          </cell>
        </row>
        <row r="241">
          <cell r="A241">
            <v>237</v>
          </cell>
          <cell r="B241" t="str">
            <v xml:space="preserve"> two hundred and thirty seven</v>
          </cell>
          <cell r="C241" t="str">
            <v xml:space="preserve"> two hundred and thirty seven</v>
          </cell>
          <cell r="D241" t="str">
            <v xml:space="preserve"> two hundred and thirty seven Thousand</v>
          </cell>
          <cell r="E241" t="str">
            <v xml:space="preserve"> two hundred and thirty seven Lakhs</v>
          </cell>
          <cell r="F241" t="str">
            <v xml:space="preserve"> two hundred and thirty seven Crores</v>
          </cell>
          <cell r="G241" t="str">
            <v xml:space="preserve"> two hundred and thirty seven Millions</v>
          </cell>
          <cell r="H241" t="str">
            <v xml:space="preserve"> two hundred and thirty seven Billions</v>
          </cell>
        </row>
        <row r="242">
          <cell r="A242">
            <v>238</v>
          </cell>
          <cell r="B242" t="str">
            <v xml:space="preserve"> two hundred and thirty eight</v>
          </cell>
          <cell r="C242" t="str">
            <v xml:space="preserve"> two hundred and thirty eight</v>
          </cell>
          <cell r="D242" t="str">
            <v xml:space="preserve"> two hundred and thirty eight Thousand</v>
          </cell>
          <cell r="E242" t="str">
            <v xml:space="preserve"> two hundred and thirty eight Lakhs</v>
          </cell>
          <cell r="F242" t="str">
            <v xml:space="preserve"> two hundred and thirty eight Crores</v>
          </cell>
          <cell r="G242" t="str">
            <v xml:space="preserve"> two hundred and thirty eight Millions</v>
          </cell>
          <cell r="H242" t="str">
            <v xml:space="preserve"> two hundred and thirty eight Billions</v>
          </cell>
        </row>
        <row r="243">
          <cell r="A243">
            <v>239</v>
          </cell>
          <cell r="B243" t="str">
            <v xml:space="preserve"> two hundred and thirty nine</v>
          </cell>
          <cell r="C243" t="str">
            <v xml:space="preserve"> two hundred and thirty nine</v>
          </cell>
          <cell r="D243" t="str">
            <v xml:space="preserve"> two hundred and thirty nine Thousand</v>
          </cell>
          <cell r="E243" t="str">
            <v xml:space="preserve"> two hundred and thirty nine Lakhs</v>
          </cell>
          <cell r="F243" t="str">
            <v xml:space="preserve"> two hundred and thirty nine Crores</v>
          </cell>
          <cell r="G243" t="str">
            <v xml:space="preserve"> two hundred and thirty nine Millions</v>
          </cell>
          <cell r="H243" t="str">
            <v xml:space="preserve"> two hundred and thirty nine Billions</v>
          </cell>
        </row>
        <row r="244">
          <cell r="A244">
            <v>240</v>
          </cell>
          <cell r="B244" t="str">
            <v xml:space="preserve"> two hundred and forty</v>
          </cell>
          <cell r="C244" t="str">
            <v xml:space="preserve"> two hundred and forty</v>
          </cell>
          <cell r="D244" t="str">
            <v xml:space="preserve"> two hundred and forty Thousand</v>
          </cell>
          <cell r="E244" t="str">
            <v xml:space="preserve"> two hundred and forty Lakhs</v>
          </cell>
          <cell r="F244" t="str">
            <v xml:space="preserve"> two hundred and forty Crores</v>
          </cell>
          <cell r="G244" t="str">
            <v xml:space="preserve"> two hundred and forty Millions</v>
          </cell>
          <cell r="H244" t="str">
            <v xml:space="preserve"> two hundred and forty Billions</v>
          </cell>
        </row>
        <row r="245">
          <cell r="A245">
            <v>241</v>
          </cell>
          <cell r="B245" t="str">
            <v xml:space="preserve"> two hundred and forty one</v>
          </cell>
          <cell r="C245" t="str">
            <v xml:space="preserve"> two hundred and forty one</v>
          </cell>
          <cell r="D245" t="str">
            <v xml:space="preserve"> two hundred and forty one Thousand</v>
          </cell>
          <cell r="E245" t="str">
            <v xml:space="preserve"> two hundred and forty one Lakhs</v>
          </cell>
          <cell r="F245" t="str">
            <v xml:space="preserve"> two hundred and forty one Crores</v>
          </cell>
          <cell r="G245" t="str">
            <v xml:space="preserve"> two hundred and forty one Millions</v>
          </cell>
          <cell r="H245" t="str">
            <v xml:space="preserve"> two hundred and forty one Billions</v>
          </cell>
        </row>
        <row r="246">
          <cell r="A246">
            <v>242</v>
          </cell>
          <cell r="B246" t="str">
            <v xml:space="preserve"> two hundred and forty two</v>
          </cell>
          <cell r="C246" t="str">
            <v xml:space="preserve"> two hundred and forty two</v>
          </cell>
          <cell r="D246" t="str">
            <v xml:space="preserve"> two hundred and forty two Thousand</v>
          </cell>
          <cell r="E246" t="str">
            <v xml:space="preserve"> two hundred and forty two Lakhs</v>
          </cell>
          <cell r="F246" t="str">
            <v xml:space="preserve"> two hundred and forty two Crores</v>
          </cell>
          <cell r="G246" t="str">
            <v xml:space="preserve"> two hundred and forty two Millions</v>
          </cell>
          <cell r="H246" t="str">
            <v xml:space="preserve"> two hundred and forty two Billions</v>
          </cell>
        </row>
        <row r="247">
          <cell r="A247">
            <v>243</v>
          </cell>
          <cell r="B247" t="str">
            <v xml:space="preserve"> two hundred and forty three</v>
          </cell>
          <cell r="C247" t="str">
            <v xml:space="preserve"> two hundred and forty three</v>
          </cell>
          <cell r="D247" t="str">
            <v xml:space="preserve"> two hundred and forty three Thousand</v>
          </cell>
          <cell r="E247" t="str">
            <v xml:space="preserve"> two hundred and forty three Lakhs</v>
          </cell>
          <cell r="F247" t="str">
            <v xml:space="preserve"> two hundred and forty three Crores</v>
          </cell>
          <cell r="G247" t="str">
            <v xml:space="preserve"> two hundred and forty three Millions</v>
          </cell>
          <cell r="H247" t="str">
            <v xml:space="preserve"> two hundred and forty three Billions</v>
          </cell>
        </row>
        <row r="248">
          <cell r="A248">
            <v>244</v>
          </cell>
          <cell r="B248" t="str">
            <v xml:space="preserve"> two hundred and forty four</v>
          </cell>
          <cell r="C248" t="str">
            <v xml:space="preserve"> two hundred and forty four</v>
          </cell>
          <cell r="D248" t="str">
            <v xml:space="preserve"> two hundred and forty four Thousand</v>
          </cell>
          <cell r="E248" t="str">
            <v xml:space="preserve"> two hundred and forty four Lakhs</v>
          </cell>
          <cell r="F248" t="str">
            <v xml:space="preserve"> two hundred and forty four Crores</v>
          </cell>
          <cell r="G248" t="str">
            <v xml:space="preserve"> two hundred and forty four Millions</v>
          </cell>
          <cell r="H248" t="str">
            <v xml:space="preserve"> two hundred and forty four Billions</v>
          </cell>
        </row>
        <row r="249">
          <cell r="A249">
            <v>245</v>
          </cell>
          <cell r="B249" t="str">
            <v xml:space="preserve"> two hundred and forty five</v>
          </cell>
          <cell r="C249" t="str">
            <v xml:space="preserve"> two hundred and forty five</v>
          </cell>
          <cell r="D249" t="str">
            <v xml:space="preserve"> two hundred and forty five Thousand</v>
          </cell>
          <cell r="E249" t="str">
            <v xml:space="preserve"> two hundred and forty five Lakhs</v>
          </cell>
          <cell r="F249" t="str">
            <v xml:space="preserve"> two hundred and forty five Crores</v>
          </cell>
          <cell r="G249" t="str">
            <v xml:space="preserve"> two hundred and forty five Millions</v>
          </cell>
          <cell r="H249" t="str">
            <v xml:space="preserve"> two hundred and forty five Billions</v>
          </cell>
        </row>
        <row r="250">
          <cell r="A250">
            <v>246</v>
          </cell>
          <cell r="B250" t="str">
            <v xml:space="preserve"> two hundred and forty six</v>
          </cell>
          <cell r="C250" t="str">
            <v xml:space="preserve"> two hundred and forty six</v>
          </cell>
          <cell r="D250" t="str">
            <v xml:space="preserve"> two hundred and forty six Thousand</v>
          </cell>
          <cell r="E250" t="str">
            <v xml:space="preserve"> two hundred and forty six Lakhs</v>
          </cell>
          <cell r="F250" t="str">
            <v xml:space="preserve"> two hundred and forty six Crores</v>
          </cell>
          <cell r="G250" t="str">
            <v xml:space="preserve"> two hundred and forty six Millions</v>
          </cell>
          <cell r="H250" t="str">
            <v xml:space="preserve"> two hundred and forty six Billions</v>
          </cell>
        </row>
        <row r="251">
          <cell r="A251">
            <v>247</v>
          </cell>
          <cell r="B251" t="str">
            <v xml:space="preserve"> two hundred and forty seven</v>
          </cell>
          <cell r="C251" t="str">
            <v xml:space="preserve"> two hundred and forty seven</v>
          </cell>
          <cell r="D251" t="str">
            <v xml:space="preserve"> two hundred and forty seven Thousand</v>
          </cell>
          <cell r="E251" t="str">
            <v xml:space="preserve"> two hundred and forty seven Lakhs</v>
          </cell>
          <cell r="F251" t="str">
            <v xml:space="preserve"> two hundred and forty seven Crores</v>
          </cell>
          <cell r="G251" t="str">
            <v xml:space="preserve"> two hundred and forty seven Millions</v>
          </cell>
          <cell r="H251" t="str">
            <v xml:space="preserve"> two hundred and forty seven Billions</v>
          </cell>
        </row>
        <row r="252">
          <cell r="A252">
            <v>248</v>
          </cell>
          <cell r="B252" t="str">
            <v xml:space="preserve"> two hundred and forty eight</v>
          </cell>
          <cell r="C252" t="str">
            <v xml:space="preserve"> two hundred and forty eight</v>
          </cell>
          <cell r="D252" t="str">
            <v xml:space="preserve"> two hundred and forty eight Thousand</v>
          </cell>
          <cell r="E252" t="str">
            <v xml:space="preserve"> two hundred and forty eight Lakhs</v>
          </cell>
          <cell r="F252" t="str">
            <v xml:space="preserve"> two hundred and forty eight Crores</v>
          </cell>
          <cell r="G252" t="str">
            <v xml:space="preserve"> two hundred and forty eight Millions</v>
          </cell>
          <cell r="H252" t="str">
            <v xml:space="preserve"> two hundred and forty eight Billions</v>
          </cell>
        </row>
        <row r="253">
          <cell r="A253">
            <v>249</v>
          </cell>
          <cell r="B253" t="str">
            <v xml:space="preserve"> two hundred and forty nine</v>
          </cell>
          <cell r="C253" t="str">
            <v xml:space="preserve"> two hundred and forty nine</v>
          </cell>
          <cell r="D253" t="str">
            <v xml:space="preserve"> two hundred and forty nine Thousand</v>
          </cell>
          <cell r="E253" t="str">
            <v xml:space="preserve"> two hundred and forty nine Lakhs</v>
          </cell>
          <cell r="F253" t="str">
            <v xml:space="preserve"> two hundred and forty nine Crores</v>
          </cell>
          <cell r="G253" t="str">
            <v xml:space="preserve"> two hundred and forty nine Millions</v>
          </cell>
          <cell r="H253" t="str">
            <v xml:space="preserve"> two hundred and forty nine Billions</v>
          </cell>
        </row>
        <row r="254">
          <cell r="A254">
            <v>250</v>
          </cell>
          <cell r="B254" t="str">
            <v xml:space="preserve"> two hundred and fifty</v>
          </cell>
          <cell r="C254" t="str">
            <v xml:space="preserve"> two hundred and fifty</v>
          </cell>
          <cell r="D254" t="str">
            <v xml:space="preserve"> two hundred and fifty Thousand</v>
          </cell>
          <cell r="E254" t="str">
            <v xml:space="preserve"> two hundred and fifty Lakhs</v>
          </cell>
          <cell r="F254" t="str">
            <v xml:space="preserve"> two hundred and fifty Crores</v>
          </cell>
          <cell r="G254" t="str">
            <v xml:space="preserve"> two hundred and fifty Millions</v>
          </cell>
          <cell r="H254" t="str">
            <v xml:space="preserve"> two hundred and fifty Billions</v>
          </cell>
        </row>
        <row r="255">
          <cell r="A255">
            <v>251</v>
          </cell>
          <cell r="B255" t="str">
            <v xml:space="preserve"> two hundred and fifty one</v>
          </cell>
          <cell r="C255" t="str">
            <v xml:space="preserve"> two hundred and fifty one</v>
          </cell>
          <cell r="D255" t="str">
            <v xml:space="preserve"> two hundred and fifty one Thousand</v>
          </cell>
          <cell r="E255" t="str">
            <v xml:space="preserve"> two hundred and fifty one Lakhs</v>
          </cell>
          <cell r="F255" t="str">
            <v xml:space="preserve"> two hundred and fifty one Crores</v>
          </cell>
          <cell r="G255" t="str">
            <v xml:space="preserve"> two hundred and fifty one Millions</v>
          </cell>
          <cell r="H255" t="str">
            <v xml:space="preserve"> two hundred and fifty one Billions</v>
          </cell>
        </row>
        <row r="256">
          <cell r="A256">
            <v>252</v>
          </cell>
          <cell r="B256" t="str">
            <v xml:space="preserve"> two hundred and fifty two</v>
          </cell>
          <cell r="C256" t="str">
            <v xml:space="preserve"> two hundred and fifty two</v>
          </cell>
          <cell r="D256" t="str">
            <v xml:space="preserve"> two hundred and fifty two Thousand</v>
          </cell>
          <cell r="E256" t="str">
            <v xml:space="preserve"> two hundred and fifty two Lakhs</v>
          </cell>
          <cell r="F256" t="str">
            <v xml:space="preserve"> two hundred and fifty two Crores</v>
          </cell>
          <cell r="G256" t="str">
            <v xml:space="preserve"> two hundred and fifty two Millions</v>
          </cell>
          <cell r="H256" t="str">
            <v xml:space="preserve"> two hundred and fifty two Billions</v>
          </cell>
        </row>
        <row r="257">
          <cell r="A257">
            <v>253</v>
          </cell>
          <cell r="B257" t="str">
            <v xml:space="preserve"> two hundred and fifty three</v>
          </cell>
          <cell r="C257" t="str">
            <v xml:space="preserve"> two hundred and fifty three</v>
          </cell>
          <cell r="D257" t="str">
            <v xml:space="preserve"> two hundred and fifty three Thousand</v>
          </cell>
          <cell r="E257" t="str">
            <v xml:space="preserve"> two hundred and fifty three Lakhs</v>
          </cell>
          <cell r="F257" t="str">
            <v xml:space="preserve"> two hundred and fifty three Crores</v>
          </cell>
          <cell r="G257" t="str">
            <v xml:space="preserve"> two hundred and fifty three Millions</v>
          </cell>
          <cell r="H257" t="str">
            <v xml:space="preserve"> two hundred and fifty three Billions</v>
          </cell>
        </row>
        <row r="258">
          <cell r="A258">
            <v>254</v>
          </cell>
          <cell r="B258" t="str">
            <v xml:space="preserve"> two hundred and fifty four</v>
          </cell>
          <cell r="C258" t="str">
            <v xml:space="preserve"> two hundred and fifty four</v>
          </cell>
          <cell r="D258" t="str">
            <v xml:space="preserve"> two hundred and fifty four Thousand</v>
          </cell>
          <cell r="E258" t="str">
            <v xml:space="preserve"> two hundred and fifty four Lakhs</v>
          </cell>
          <cell r="F258" t="str">
            <v xml:space="preserve"> two hundred and fifty four Crores</v>
          </cell>
          <cell r="G258" t="str">
            <v xml:space="preserve"> two hundred and fifty four Millions</v>
          </cell>
          <cell r="H258" t="str">
            <v xml:space="preserve"> two hundred and fifty four Billions</v>
          </cell>
        </row>
        <row r="259">
          <cell r="A259">
            <v>255</v>
          </cell>
          <cell r="B259" t="str">
            <v xml:space="preserve"> two hundred and fifty five</v>
          </cell>
          <cell r="C259" t="str">
            <v xml:space="preserve"> two hundred and fifty five</v>
          </cell>
          <cell r="D259" t="str">
            <v xml:space="preserve"> two hundred and fifty five Thousand</v>
          </cell>
          <cell r="E259" t="str">
            <v xml:space="preserve"> two hundred and fifty five Lakhs</v>
          </cell>
          <cell r="F259" t="str">
            <v xml:space="preserve"> two hundred and fifty five Crores</v>
          </cell>
          <cell r="G259" t="str">
            <v xml:space="preserve"> two hundred and fifty five Millions</v>
          </cell>
          <cell r="H259" t="str">
            <v xml:space="preserve"> two hundred and fifty five Billions</v>
          </cell>
        </row>
        <row r="260">
          <cell r="A260">
            <v>256</v>
          </cell>
          <cell r="B260" t="str">
            <v xml:space="preserve"> two hundred and fifty six</v>
          </cell>
          <cell r="C260" t="str">
            <v xml:space="preserve"> two hundred and fifty six</v>
          </cell>
          <cell r="D260" t="str">
            <v xml:space="preserve"> two hundred and fifty six Thousand</v>
          </cell>
          <cell r="E260" t="str">
            <v xml:space="preserve"> two hundred and fifty six Lakhs</v>
          </cell>
          <cell r="F260" t="str">
            <v xml:space="preserve"> two hundred and fifty six Crores</v>
          </cell>
          <cell r="G260" t="str">
            <v xml:space="preserve"> two hundred and fifty six Millions</v>
          </cell>
          <cell r="H260" t="str">
            <v xml:space="preserve"> two hundred and fifty six Billions</v>
          </cell>
        </row>
        <row r="261">
          <cell r="A261">
            <v>257</v>
          </cell>
          <cell r="B261" t="str">
            <v xml:space="preserve"> two hundred and fifty seven</v>
          </cell>
          <cell r="C261" t="str">
            <v xml:space="preserve"> two hundred and fifty seven</v>
          </cell>
          <cell r="D261" t="str">
            <v xml:space="preserve"> two hundred and fifty seven Thousand</v>
          </cell>
          <cell r="E261" t="str">
            <v xml:space="preserve"> two hundred and fifty seven Lakhs</v>
          </cell>
          <cell r="F261" t="str">
            <v xml:space="preserve"> two hundred and fifty seven Crores</v>
          </cell>
          <cell r="G261" t="str">
            <v xml:space="preserve"> two hundred and fifty seven Millions</v>
          </cell>
          <cell r="H261" t="str">
            <v xml:space="preserve"> two hundred and fifty seven Billions</v>
          </cell>
        </row>
        <row r="262">
          <cell r="A262">
            <v>258</v>
          </cell>
          <cell r="B262" t="str">
            <v xml:space="preserve"> two hundred and fifty eight</v>
          </cell>
          <cell r="C262" t="str">
            <v xml:space="preserve"> two hundred and fifty eight</v>
          </cell>
          <cell r="D262" t="str">
            <v xml:space="preserve"> two hundred and fifty eight Thousand</v>
          </cell>
          <cell r="E262" t="str">
            <v xml:space="preserve"> two hundred and fifty eight Lakhs</v>
          </cell>
          <cell r="F262" t="str">
            <v xml:space="preserve"> two hundred and fifty eight Crores</v>
          </cell>
          <cell r="G262" t="str">
            <v xml:space="preserve"> two hundred and fifty eight Millions</v>
          </cell>
          <cell r="H262" t="str">
            <v xml:space="preserve"> two hundred and fifty eight Billions</v>
          </cell>
        </row>
        <row r="263">
          <cell r="A263">
            <v>259</v>
          </cell>
          <cell r="B263" t="str">
            <v xml:space="preserve"> two hundred and fifty nine</v>
          </cell>
          <cell r="C263" t="str">
            <v xml:space="preserve"> two hundred and fifty nine</v>
          </cell>
          <cell r="D263" t="str">
            <v xml:space="preserve"> two hundred and fifty nine Thousand</v>
          </cell>
          <cell r="E263" t="str">
            <v xml:space="preserve"> two hundred and fifty nine Lakhs</v>
          </cell>
          <cell r="F263" t="str">
            <v xml:space="preserve"> two hundred and fifty nine Crores</v>
          </cell>
          <cell r="G263" t="str">
            <v xml:space="preserve"> two hundred and fifty nine Millions</v>
          </cell>
          <cell r="H263" t="str">
            <v xml:space="preserve"> two hundred and fifty nine Billions</v>
          </cell>
        </row>
        <row r="264">
          <cell r="A264">
            <v>260</v>
          </cell>
          <cell r="B264" t="str">
            <v xml:space="preserve"> two hundred and sixty</v>
          </cell>
          <cell r="C264" t="str">
            <v xml:space="preserve"> two hundred and sixty</v>
          </cell>
          <cell r="D264" t="str">
            <v xml:space="preserve"> two hundred and sixty Thousand</v>
          </cell>
          <cell r="E264" t="str">
            <v xml:space="preserve"> two hundred and sixty Lakhs</v>
          </cell>
          <cell r="F264" t="str">
            <v xml:space="preserve"> two hundred and sixty Crores</v>
          </cell>
          <cell r="G264" t="str">
            <v xml:space="preserve"> two hundred and sixty Millions</v>
          </cell>
          <cell r="H264" t="str">
            <v xml:space="preserve"> two hundred and sixty Billions</v>
          </cell>
        </row>
        <row r="265">
          <cell r="A265">
            <v>261</v>
          </cell>
          <cell r="B265" t="str">
            <v xml:space="preserve"> two hundred and sixty one </v>
          </cell>
          <cell r="C265" t="str">
            <v xml:space="preserve"> two hundred and sixty one </v>
          </cell>
          <cell r="D265" t="str">
            <v xml:space="preserve"> two hundred and sixty one  Thousand</v>
          </cell>
          <cell r="E265" t="str">
            <v xml:space="preserve"> two hundred and sixty one  Lakhs</v>
          </cell>
          <cell r="F265" t="str">
            <v xml:space="preserve"> two hundred and sixty one  Crores</v>
          </cell>
          <cell r="G265" t="str">
            <v xml:space="preserve"> two hundred and sixty one  Millions</v>
          </cell>
          <cell r="H265" t="str">
            <v xml:space="preserve"> two hundred and sixty one  Billions</v>
          </cell>
        </row>
        <row r="266">
          <cell r="A266">
            <v>262</v>
          </cell>
          <cell r="B266" t="str">
            <v xml:space="preserve"> two hundred and sixty two</v>
          </cell>
          <cell r="C266" t="str">
            <v xml:space="preserve"> two hundred and sixty two</v>
          </cell>
          <cell r="D266" t="str">
            <v xml:space="preserve"> two hundred and sixty two Thousand</v>
          </cell>
          <cell r="E266" t="str">
            <v xml:space="preserve"> two hundred and sixty two Lakhs</v>
          </cell>
          <cell r="F266" t="str">
            <v xml:space="preserve"> two hundred and sixty two Crores</v>
          </cell>
          <cell r="G266" t="str">
            <v xml:space="preserve"> two hundred and sixty two Millions</v>
          </cell>
          <cell r="H266" t="str">
            <v xml:space="preserve"> two hundred and sixty two Billions</v>
          </cell>
        </row>
        <row r="267">
          <cell r="A267">
            <v>263</v>
          </cell>
          <cell r="B267" t="str">
            <v xml:space="preserve"> two hundred and sixty three</v>
          </cell>
          <cell r="C267" t="str">
            <v xml:space="preserve"> two hundred and sixty three</v>
          </cell>
          <cell r="D267" t="str">
            <v xml:space="preserve"> two hundred and sixty three Thousand</v>
          </cell>
          <cell r="E267" t="str">
            <v xml:space="preserve"> two hundred and sixty three Lakhs</v>
          </cell>
          <cell r="F267" t="str">
            <v xml:space="preserve"> two hundred and sixty three Crores</v>
          </cell>
          <cell r="G267" t="str">
            <v xml:space="preserve"> two hundred and sixty three Millions</v>
          </cell>
          <cell r="H267" t="str">
            <v xml:space="preserve"> two hundred and sixty three Billions</v>
          </cell>
        </row>
        <row r="268">
          <cell r="A268">
            <v>264</v>
          </cell>
          <cell r="B268" t="str">
            <v xml:space="preserve"> two hundred and sixty four</v>
          </cell>
          <cell r="C268" t="str">
            <v xml:space="preserve"> two hundred and sixty four</v>
          </cell>
          <cell r="D268" t="str">
            <v xml:space="preserve"> two hundred and sixty four Thousand</v>
          </cell>
          <cell r="E268" t="str">
            <v xml:space="preserve"> two hundred and sixty four Lakhs</v>
          </cell>
          <cell r="F268" t="str">
            <v xml:space="preserve"> two hundred and sixty four Crores</v>
          </cell>
          <cell r="G268" t="str">
            <v xml:space="preserve"> two hundred and sixty four Millions</v>
          </cell>
          <cell r="H268" t="str">
            <v xml:space="preserve"> two hundred and sixty four Billions</v>
          </cell>
        </row>
        <row r="269">
          <cell r="A269">
            <v>265</v>
          </cell>
          <cell r="B269" t="str">
            <v xml:space="preserve"> two hundred and sixty five</v>
          </cell>
          <cell r="C269" t="str">
            <v xml:space="preserve"> two hundred and sixty five</v>
          </cell>
          <cell r="D269" t="str">
            <v xml:space="preserve"> two hundred and sixty five Thousand</v>
          </cell>
          <cell r="E269" t="str">
            <v xml:space="preserve"> two hundred and sixty five Lakhs</v>
          </cell>
          <cell r="F269" t="str">
            <v xml:space="preserve"> two hundred and sixty five Crores</v>
          </cell>
          <cell r="G269" t="str">
            <v xml:space="preserve"> two hundred and sixty five Millions</v>
          </cell>
          <cell r="H269" t="str">
            <v xml:space="preserve"> two hundred and sixty five Billions</v>
          </cell>
        </row>
        <row r="270">
          <cell r="A270">
            <v>266</v>
          </cell>
          <cell r="B270" t="str">
            <v xml:space="preserve"> two hundred and sixty six</v>
          </cell>
          <cell r="C270" t="str">
            <v xml:space="preserve"> two hundred and sixty six</v>
          </cell>
          <cell r="D270" t="str">
            <v xml:space="preserve"> two hundred and sixty six Thousand</v>
          </cell>
          <cell r="E270" t="str">
            <v xml:space="preserve"> two hundred and sixty six Lakhs</v>
          </cell>
          <cell r="F270" t="str">
            <v xml:space="preserve"> two hundred and sixty six Crores</v>
          </cell>
          <cell r="G270" t="str">
            <v xml:space="preserve"> two hundred and sixty six Millions</v>
          </cell>
          <cell r="H270" t="str">
            <v xml:space="preserve"> two hundred and sixty six Billions</v>
          </cell>
        </row>
        <row r="271">
          <cell r="A271">
            <v>267</v>
          </cell>
          <cell r="B271" t="str">
            <v xml:space="preserve"> two hundred and sixty seven</v>
          </cell>
          <cell r="C271" t="str">
            <v xml:space="preserve"> two hundred and sixty seven</v>
          </cell>
          <cell r="D271" t="str">
            <v xml:space="preserve"> two hundred and sixty seven Thousand</v>
          </cell>
          <cell r="E271" t="str">
            <v xml:space="preserve"> two hundred and sixty seven Lakhs</v>
          </cell>
          <cell r="F271" t="str">
            <v xml:space="preserve"> two hundred and sixty seven Crores</v>
          </cell>
          <cell r="G271" t="str">
            <v xml:space="preserve"> two hundred and sixty seven Millions</v>
          </cell>
          <cell r="H271" t="str">
            <v xml:space="preserve"> two hundred and sixty seven Billions</v>
          </cell>
        </row>
        <row r="272">
          <cell r="A272">
            <v>268</v>
          </cell>
          <cell r="B272" t="str">
            <v xml:space="preserve"> two hundred and sixty eight</v>
          </cell>
          <cell r="C272" t="str">
            <v xml:space="preserve"> two hundred and sixty eight</v>
          </cell>
          <cell r="D272" t="str">
            <v xml:space="preserve"> two hundred and sixty eight Thousand</v>
          </cell>
          <cell r="E272" t="str">
            <v xml:space="preserve"> two hundred and sixty eight Lakhs</v>
          </cell>
          <cell r="F272" t="str">
            <v xml:space="preserve"> two hundred and sixty eight Crores</v>
          </cell>
          <cell r="G272" t="str">
            <v xml:space="preserve"> two hundred and sixty eight Millions</v>
          </cell>
          <cell r="H272" t="str">
            <v xml:space="preserve"> two hundred and sixty eight Billions</v>
          </cell>
        </row>
        <row r="273">
          <cell r="A273">
            <v>269</v>
          </cell>
          <cell r="B273" t="str">
            <v xml:space="preserve"> two hundred and sixty nine</v>
          </cell>
          <cell r="C273" t="str">
            <v xml:space="preserve"> two hundred and sixty nine</v>
          </cell>
          <cell r="D273" t="str">
            <v xml:space="preserve"> two hundred and sixty nine Thousand</v>
          </cell>
          <cell r="E273" t="str">
            <v xml:space="preserve"> two hundred and sixty nine Lakhs</v>
          </cell>
          <cell r="F273" t="str">
            <v xml:space="preserve"> two hundred and sixty nine Crores</v>
          </cell>
          <cell r="G273" t="str">
            <v xml:space="preserve"> two hundred and sixty nine Millions</v>
          </cell>
          <cell r="H273" t="str">
            <v xml:space="preserve"> two hundred and sixty nine Billions</v>
          </cell>
        </row>
        <row r="274">
          <cell r="A274">
            <v>270</v>
          </cell>
          <cell r="B274" t="str">
            <v xml:space="preserve"> two hundred and seventy</v>
          </cell>
          <cell r="C274" t="str">
            <v xml:space="preserve"> two hundred and seventy</v>
          </cell>
          <cell r="D274" t="str">
            <v xml:space="preserve"> two hundred and seventy Thousand</v>
          </cell>
          <cell r="E274" t="str">
            <v xml:space="preserve"> two hundred and seventy Lakhs</v>
          </cell>
          <cell r="F274" t="str">
            <v xml:space="preserve"> two hundred and seventy Crores</v>
          </cell>
          <cell r="G274" t="str">
            <v xml:space="preserve"> two hundred and seventy Millions</v>
          </cell>
          <cell r="H274" t="str">
            <v xml:space="preserve"> two hundred and seventy Billions</v>
          </cell>
        </row>
        <row r="275">
          <cell r="A275">
            <v>271</v>
          </cell>
          <cell r="B275" t="str">
            <v xml:space="preserve"> two hundred and seventy one</v>
          </cell>
          <cell r="C275" t="str">
            <v xml:space="preserve"> two hundred and seventy one</v>
          </cell>
          <cell r="D275" t="str">
            <v xml:space="preserve"> two hundred and seventy one Thousand</v>
          </cell>
          <cell r="E275" t="str">
            <v xml:space="preserve"> two hundred and seventy one Lakhs</v>
          </cell>
          <cell r="F275" t="str">
            <v xml:space="preserve"> two hundred and seventy one Crores</v>
          </cell>
          <cell r="G275" t="str">
            <v xml:space="preserve"> two hundred and seventy one Millions</v>
          </cell>
          <cell r="H275" t="str">
            <v xml:space="preserve"> two hundred and seventy one Billions</v>
          </cell>
        </row>
        <row r="276">
          <cell r="A276">
            <v>272</v>
          </cell>
          <cell r="B276" t="str">
            <v xml:space="preserve"> two hundred and seventy two </v>
          </cell>
          <cell r="C276" t="str">
            <v xml:space="preserve"> two hundred and seventy two </v>
          </cell>
          <cell r="D276" t="str">
            <v xml:space="preserve"> two hundred and seventy two  Thousand</v>
          </cell>
          <cell r="E276" t="str">
            <v xml:space="preserve"> two hundred and seventy two  Lakhs</v>
          </cell>
          <cell r="F276" t="str">
            <v xml:space="preserve"> two hundred and seventy two  Crores</v>
          </cell>
          <cell r="G276" t="str">
            <v xml:space="preserve"> two hundred and seventy two  Millions</v>
          </cell>
          <cell r="H276" t="str">
            <v xml:space="preserve"> two hundred and seventy two  Billions</v>
          </cell>
        </row>
        <row r="277">
          <cell r="A277">
            <v>273</v>
          </cell>
          <cell r="B277" t="str">
            <v xml:space="preserve"> two hundred and seventy three</v>
          </cell>
          <cell r="C277" t="str">
            <v xml:space="preserve"> two hundred and seventy three</v>
          </cell>
          <cell r="D277" t="str">
            <v xml:space="preserve"> two hundred and seventy three Thousand</v>
          </cell>
          <cell r="E277" t="str">
            <v xml:space="preserve"> two hundred and seventy three Lakhs</v>
          </cell>
          <cell r="F277" t="str">
            <v xml:space="preserve"> two hundred and seventy three Crores</v>
          </cell>
          <cell r="G277" t="str">
            <v xml:space="preserve"> two hundred and seventy three Millions</v>
          </cell>
          <cell r="H277" t="str">
            <v xml:space="preserve"> two hundred and seventy three Billions</v>
          </cell>
        </row>
        <row r="278">
          <cell r="A278">
            <v>274</v>
          </cell>
          <cell r="B278" t="str">
            <v xml:space="preserve"> two hundred and seventy four</v>
          </cell>
          <cell r="C278" t="str">
            <v xml:space="preserve"> two hundred and seventy four</v>
          </cell>
          <cell r="D278" t="str">
            <v xml:space="preserve"> two hundred and seventy four Thousand</v>
          </cell>
          <cell r="E278" t="str">
            <v xml:space="preserve"> two hundred and seventy four Lakhs</v>
          </cell>
          <cell r="F278" t="str">
            <v xml:space="preserve"> two hundred and seventy four Crores</v>
          </cell>
          <cell r="G278" t="str">
            <v xml:space="preserve"> two hundred and seventy four Millions</v>
          </cell>
          <cell r="H278" t="str">
            <v xml:space="preserve"> two hundred and seventy four Billions</v>
          </cell>
        </row>
        <row r="279">
          <cell r="A279">
            <v>275</v>
          </cell>
          <cell r="B279" t="str">
            <v xml:space="preserve"> two hundred and seventy five</v>
          </cell>
          <cell r="C279" t="str">
            <v xml:space="preserve"> two hundred and seventy five</v>
          </cell>
          <cell r="D279" t="str">
            <v xml:space="preserve"> two hundred and seventy five Thousand</v>
          </cell>
          <cell r="E279" t="str">
            <v xml:space="preserve"> two hundred and seventy five Lakhs</v>
          </cell>
          <cell r="F279" t="str">
            <v xml:space="preserve"> two hundred and seventy five Crores</v>
          </cell>
          <cell r="G279" t="str">
            <v xml:space="preserve"> two hundred and seventy five Millions</v>
          </cell>
          <cell r="H279" t="str">
            <v xml:space="preserve"> two hundred and seventy five Billions</v>
          </cell>
        </row>
        <row r="280">
          <cell r="A280">
            <v>276</v>
          </cell>
          <cell r="B280" t="str">
            <v xml:space="preserve"> two hundred and seventy six</v>
          </cell>
          <cell r="C280" t="str">
            <v xml:space="preserve"> two hundred and seventy six</v>
          </cell>
          <cell r="D280" t="str">
            <v xml:space="preserve"> two hundred and seventy six Thousand</v>
          </cell>
          <cell r="E280" t="str">
            <v xml:space="preserve"> two hundred and seventy six Lakhs</v>
          </cell>
          <cell r="F280" t="str">
            <v xml:space="preserve"> two hundred and seventy six Crores</v>
          </cell>
          <cell r="G280" t="str">
            <v xml:space="preserve"> two hundred and seventy six Millions</v>
          </cell>
          <cell r="H280" t="str">
            <v xml:space="preserve"> two hundred and seventy six Billions</v>
          </cell>
        </row>
        <row r="281">
          <cell r="A281">
            <v>277</v>
          </cell>
          <cell r="B281" t="str">
            <v xml:space="preserve"> two hundred and seventy seven</v>
          </cell>
          <cell r="C281" t="str">
            <v xml:space="preserve"> two hundred and seventy seven</v>
          </cell>
          <cell r="D281" t="str">
            <v xml:space="preserve"> two hundred and seventy seven Thousand</v>
          </cell>
          <cell r="E281" t="str">
            <v xml:space="preserve"> two hundred and seventy seven Lakhs</v>
          </cell>
          <cell r="F281" t="str">
            <v xml:space="preserve"> two hundred and seventy seven Crores</v>
          </cell>
          <cell r="G281" t="str">
            <v xml:space="preserve"> two hundred and seventy seven Millions</v>
          </cell>
          <cell r="H281" t="str">
            <v xml:space="preserve"> two hundred and seventy seven Billions</v>
          </cell>
        </row>
        <row r="282">
          <cell r="A282">
            <v>278</v>
          </cell>
          <cell r="B282" t="str">
            <v xml:space="preserve"> two hundred and seventy eight</v>
          </cell>
          <cell r="C282" t="str">
            <v xml:space="preserve"> two hundred and seventy eight</v>
          </cell>
          <cell r="D282" t="str">
            <v xml:space="preserve"> two hundred and seventy eight Thousand</v>
          </cell>
          <cell r="E282" t="str">
            <v xml:space="preserve"> two hundred and seventy eight Lakhs</v>
          </cell>
          <cell r="F282" t="str">
            <v xml:space="preserve"> two hundred and seventy eight Crores</v>
          </cell>
          <cell r="G282" t="str">
            <v xml:space="preserve"> two hundred and seventy eight Millions</v>
          </cell>
          <cell r="H282" t="str">
            <v xml:space="preserve"> two hundred and seventy eight Billions</v>
          </cell>
        </row>
        <row r="283">
          <cell r="A283">
            <v>279</v>
          </cell>
          <cell r="B283" t="str">
            <v xml:space="preserve"> two hundred and seventy nine</v>
          </cell>
          <cell r="C283" t="str">
            <v xml:space="preserve"> two hundred and seventy nine</v>
          </cell>
          <cell r="D283" t="str">
            <v xml:space="preserve"> two hundred and seventy nine Thousand</v>
          </cell>
          <cell r="E283" t="str">
            <v xml:space="preserve"> two hundred and seventy nine Lakhs</v>
          </cell>
          <cell r="F283" t="str">
            <v xml:space="preserve"> two hundred and seventy nine Crores</v>
          </cell>
          <cell r="G283" t="str">
            <v xml:space="preserve"> two hundred and seventy nine Millions</v>
          </cell>
          <cell r="H283" t="str">
            <v xml:space="preserve"> two hundred and seventy nine Billions</v>
          </cell>
        </row>
        <row r="284">
          <cell r="A284">
            <v>280</v>
          </cell>
          <cell r="B284" t="str">
            <v xml:space="preserve"> two hundred and eighty</v>
          </cell>
          <cell r="C284" t="str">
            <v xml:space="preserve"> two hundred and eighty</v>
          </cell>
          <cell r="D284" t="str">
            <v xml:space="preserve"> two hundred and eighty Thousand</v>
          </cell>
          <cell r="E284" t="str">
            <v xml:space="preserve"> two hundred and eighty Lakhs</v>
          </cell>
          <cell r="F284" t="str">
            <v xml:space="preserve"> two hundred and eighty Crores</v>
          </cell>
          <cell r="G284" t="str">
            <v xml:space="preserve"> two hundred and eighty Millions</v>
          </cell>
          <cell r="H284" t="str">
            <v xml:space="preserve"> two hundred and eighty Billions</v>
          </cell>
        </row>
        <row r="285">
          <cell r="A285">
            <v>281</v>
          </cell>
          <cell r="B285" t="str">
            <v xml:space="preserve"> two hundred and eighty one</v>
          </cell>
          <cell r="C285" t="str">
            <v xml:space="preserve"> two hundred and eighty one</v>
          </cell>
          <cell r="D285" t="str">
            <v xml:space="preserve"> two hundred and eighty one Thousand</v>
          </cell>
          <cell r="E285" t="str">
            <v xml:space="preserve"> two hundred and eighty one Lakhs</v>
          </cell>
          <cell r="F285" t="str">
            <v xml:space="preserve"> two hundred and eighty one Crores</v>
          </cell>
          <cell r="G285" t="str">
            <v xml:space="preserve"> two hundred and eighty one Millions</v>
          </cell>
          <cell r="H285" t="str">
            <v xml:space="preserve"> two hundred and eighty one Billions</v>
          </cell>
        </row>
        <row r="286">
          <cell r="A286">
            <v>282</v>
          </cell>
          <cell r="B286" t="str">
            <v xml:space="preserve"> two hundred and eighty two</v>
          </cell>
          <cell r="C286" t="str">
            <v xml:space="preserve"> two hundred and eighty two</v>
          </cell>
          <cell r="D286" t="str">
            <v xml:space="preserve"> two hundred and eighty two Thousand</v>
          </cell>
          <cell r="E286" t="str">
            <v xml:space="preserve"> two hundred and eighty two Lakhs</v>
          </cell>
          <cell r="F286" t="str">
            <v xml:space="preserve"> two hundred and eighty two Crores</v>
          </cell>
          <cell r="G286" t="str">
            <v xml:space="preserve"> two hundred and eighty two Millions</v>
          </cell>
          <cell r="H286" t="str">
            <v xml:space="preserve"> two hundred and eighty two Billions</v>
          </cell>
        </row>
        <row r="287">
          <cell r="A287">
            <v>283</v>
          </cell>
          <cell r="B287" t="str">
            <v xml:space="preserve"> two hundred and eighty three</v>
          </cell>
          <cell r="C287" t="str">
            <v xml:space="preserve"> two hundred and eighty three</v>
          </cell>
          <cell r="D287" t="str">
            <v xml:space="preserve"> two hundred and eighty three Thousand</v>
          </cell>
          <cell r="E287" t="str">
            <v xml:space="preserve"> two hundred and eighty three Lakhs</v>
          </cell>
          <cell r="F287" t="str">
            <v xml:space="preserve"> two hundred and eighty three Crores</v>
          </cell>
          <cell r="G287" t="str">
            <v xml:space="preserve"> two hundred and eighty three Millions</v>
          </cell>
          <cell r="H287" t="str">
            <v xml:space="preserve"> two hundred and eighty three Billions</v>
          </cell>
        </row>
        <row r="288">
          <cell r="A288">
            <v>284</v>
          </cell>
          <cell r="B288" t="str">
            <v xml:space="preserve"> two hundred and eighty four</v>
          </cell>
          <cell r="C288" t="str">
            <v xml:space="preserve"> two hundred and eighty four</v>
          </cell>
          <cell r="D288" t="str">
            <v xml:space="preserve"> two hundred and eighty four Thousand</v>
          </cell>
          <cell r="E288" t="str">
            <v xml:space="preserve"> two hundred and eighty four Lakhs</v>
          </cell>
          <cell r="F288" t="str">
            <v xml:space="preserve"> two hundred and eighty four Crores</v>
          </cell>
          <cell r="G288" t="str">
            <v xml:space="preserve"> two hundred and eighty four Millions</v>
          </cell>
          <cell r="H288" t="str">
            <v xml:space="preserve"> two hundred and eighty four Billions</v>
          </cell>
        </row>
        <row r="289">
          <cell r="A289">
            <v>285</v>
          </cell>
          <cell r="B289" t="str">
            <v xml:space="preserve"> two hundred and eighty five</v>
          </cell>
          <cell r="C289" t="str">
            <v xml:space="preserve"> two hundred and eighty five</v>
          </cell>
          <cell r="D289" t="str">
            <v xml:space="preserve"> two hundred and eighty five Thousand</v>
          </cell>
          <cell r="E289" t="str">
            <v xml:space="preserve"> two hundred and eighty five Lakhs</v>
          </cell>
          <cell r="F289" t="str">
            <v xml:space="preserve"> two hundred and eighty five Crores</v>
          </cell>
          <cell r="G289" t="str">
            <v xml:space="preserve"> two hundred and eighty five Millions</v>
          </cell>
          <cell r="H289" t="str">
            <v xml:space="preserve"> two hundred and eighty five Billions</v>
          </cell>
        </row>
        <row r="290">
          <cell r="A290">
            <v>286</v>
          </cell>
          <cell r="B290" t="str">
            <v xml:space="preserve"> two hundred and eighty six</v>
          </cell>
          <cell r="C290" t="str">
            <v xml:space="preserve"> two hundred and eighty six</v>
          </cell>
          <cell r="D290" t="str">
            <v xml:space="preserve"> two hundred and eighty six Thousand</v>
          </cell>
          <cell r="E290" t="str">
            <v xml:space="preserve"> two hundred and eighty six Lakhs</v>
          </cell>
          <cell r="F290" t="str">
            <v xml:space="preserve"> two hundred and eighty six Crores</v>
          </cell>
          <cell r="G290" t="str">
            <v xml:space="preserve"> two hundred and eighty six Millions</v>
          </cell>
          <cell r="H290" t="str">
            <v xml:space="preserve"> two hundred and eighty six Billions</v>
          </cell>
        </row>
        <row r="291">
          <cell r="A291">
            <v>287</v>
          </cell>
          <cell r="B291" t="str">
            <v xml:space="preserve"> two hundred and eighty seven</v>
          </cell>
          <cell r="C291" t="str">
            <v xml:space="preserve"> two hundred and eighty seven</v>
          </cell>
          <cell r="D291" t="str">
            <v xml:space="preserve"> two hundred and eighty seven Thousand</v>
          </cell>
          <cell r="E291" t="str">
            <v xml:space="preserve"> two hundred and eighty seven Lakhs</v>
          </cell>
          <cell r="F291" t="str">
            <v xml:space="preserve"> two hundred and eighty seven Crores</v>
          </cell>
          <cell r="G291" t="str">
            <v xml:space="preserve"> two hundred and eighty seven Millions</v>
          </cell>
          <cell r="H291" t="str">
            <v xml:space="preserve"> two hundred and eighty seven Billions</v>
          </cell>
        </row>
        <row r="292">
          <cell r="A292">
            <v>288</v>
          </cell>
          <cell r="B292" t="str">
            <v xml:space="preserve"> two hundred and eighty eight</v>
          </cell>
          <cell r="C292" t="str">
            <v xml:space="preserve"> two hundred and eighty eight</v>
          </cell>
          <cell r="D292" t="str">
            <v xml:space="preserve"> two hundred and eighty eight Thousand</v>
          </cell>
          <cell r="E292" t="str">
            <v xml:space="preserve"> two hundred and eighty eight Lakhs</v>
          </cell>
          <cell r="F292" t="str">
            <v xml:space="preserve"> two hundred and eighty eight Crores</v>
          </cell>
          <cell r="G292" t="str">
            <v xml:space="preserve"> two hundred and eighty eight Millions</v>
          </cell>
          <cell r="H292" t="str">
            <v xml:space="preserve"> two hundred and eighty eight Billions</v>
          </cell>
        </row>
        <row r="293">
          <cell r="A293">
            <v>289</v>
          </cell>
          <cell r="B293" t="str">
            <v xml:space="preserve"> two hundred and eighty nine</v>
          </cell>
          <cell r="C293" t="str">
            <v xml:space="preserve"> two hundred and eighty nine</v>
          </cell>
          <cell r="D293" t="str">
            <v xml:space="preserve"> two hundred and eighty nine Thousand</v>
          </cell>
          <cell r="E293" t="str">
            <v xml:space="preserve"> two hundred and eighty nine Lakhs</v>
          </cell>
          <cell r="F293" t="str">
            <v xml:space="preserve"> two hundred and eighty nine Crores</v>
          </cell>
          <cell r="G293" t="str">
            <v xml:space="preserve"> two hundred and eighty nine Millions</v>
          </cell>
          <cell r="H293" t="str">
            <v xml:space="preserve"> two hundred and eighty nine Billions</v>
          </cell>
        </row>
        <row r="294">
          <cell r="A294">
            <v>290</v>
          </cell>
          <cell r="B294" t="str">
            <v xml:space="preserve"> two hundred and ninety</v>
          </cell>
          <cell r="C294" t="str">
            <v xml:space="preserve"> two hundred and ninety</v>
          </cell>
          <cell r="D294" t="str">
            <v xml:space="preserve"> two hundred and ninety Thousand</v>
          </cell>
          <cell r="E294" t="str">
            <v xml:space="preserve"> two hundred and ninety Lakhs</v>
          </cell>
          <cell r="F294" t="str">
            <v xml:space="preserve"> two hundred and ninety Crores</v>
          </cell>
          <cell r="G294" t="str">
            <v xml:space="preserve"> two hundred and ninety Millions</v>
          </cell>
          <cell r="H294" t="str">
            <v xml:space="preserve"> two hundred and ninety Billions</v>
          </cell>
        </row>
        <row r="295">
          <cell r="A295">
            <v>291</v>
          </cell>
          <cell r="B295" t="str">
            <v xml:space="preserve"> two hundred and ninety one</v>
          </cell>
          <cell r="C295" t="str">
            <v xml:space="preserve"> two hundred and ninety one</v>
          </cell>
          <cell r="D295" t="str">
            <v xml:space="preserve"> two hundred and ninety one Thousand</v>
          </cell>
          <cell r="E295" t="str">
            <v xml:space="preserve"> two hundred and ninety one Lakhs</v>
          </cell>
          <cell r="F295" t="str">
            <v xml:space="preserve"> two hundred and ninety one Crores</v>
          </cell>
          <cell r="G295" t="str">
            <v xml:space="preserve"> two hundred and ninety one Millions</v>
          </cell>
          <cell r="H295" t="str">
            <v xml:space="preserve"> two hundred and ninety one Billions</v>
          </cell>
        </row>
        <row r="296">
          <cell r="A296">
            <v>292</v>
          </cell>
          <cell r="B296" t="str">
            <v xml:space="preserve"> two hundred and ninety two</v>
          </cell>
          <cell r="C296" t="str">
            <v xml:space="preserve"> two hundred and ninety two</v>
          </cell>
          <cell r="D296" t="str">
            <v xml:space="preserve"> two hundred and ninety two Thousand</v>
          </cell>
          <cell r="E296" t="str">
            <v xml:space="preserve"> two hundred and ninety two Lakhs</v>
          </cell>
          <cell r="F296" t="str">
            <v xml:space="preserve"> two hundred and ninety two Crores</v>
          </cell>
          <cell r="G296" t="str">
            <v xml:space="preserve"> two hundred and ninety two Millions</v>
          </cell>
          <cell r="H296" t="str">
            <v xml:space="preserve"> two hundred and ninety two Billions</v>
          </cell>
        </row>
        <row r="297">
          <cell r="A297">
            <v>293</v>
          </cell>
          <cell r="B297" t="str">
            <v xml:space="preserve"> two hundred and ninety three</v>
          </cell>
          <cell r="C297" t="str">
            <v xml:space="preserve"> two hundred and ninety three</v>
          </cell>
          <cell r="D297" t="str">
            <v xml:space="preserve"> two hundred and ninety three Thousand</v>
          </cell>
          <cell r="E297" t="str">
            <v xml:space="preserve"> two hundred and ninety three Lakhs</v>
          </cell>
          <cell r="F297" t="str">
            <v xml:space="preserve"> two hundred and ninety three Crores</v>
          </cell>
          <cell r="G297" t="str">
            <v xml:space="preserve"> two hundred and ninety three Millions</v>
          </cell>
          <cell r="H297" t="str">
            <v xml:space="preserve"> two hundred and ninety three Billions</v>
          </cell>
        </row>
        <row r="298">
          <cell r="A298">
            <v>294</v>
          </cell>
          <cell r="B298" t="str">
            <v xml:space="preserve"> two hundred and ninety four</v>
          </cell>
          <cell r="C298" t="str">
            <v xml:space="preserve"> two hundred and ninety four</v>
          </cell>
          <cell r="D298" t="str">
            <v xml:space="preserve"> two hundred and ninety four Thousand</v>
          </cell>
          <cell r="E298" t="str">
            <v xml:space="preserve"> two hundred and ninety four Lakhs</v>
          </cell>
          <cell r="F298" t="str">
            <v xml:space="preserve"> two hundred and ninety four Crores</v>
          </cell>
          <cell r="G298" t="str">
            <v xml:space="preserve"> two hundred and ninety four Millions</v>
          </cell>
          <cell r="H298" t="str">
            <v xml:space="preserve"> two hundred and ninety four Billions</v>
          </cell>
        </row>
        <row r="299">
          <cell r="A299">
            <v>295</v>
          </cell>
          <cell r="B299" t="str">
            <v xml:space="preserve"> two hundred and ninety five</v>
          </cell>
          <cell r="C299" t="str">
            <v xml:space="preserve"> two hundred and ninety five</v>
          </cell>
          <cell r="D299" t="str">
            <v xml:space="preserve"> two hundred and ninety five Thousand</v>
          </cell>
          <cell r="E299" t="str">
            <v xml:space="preserve"> two hundred and ninety five Lakhs</v>
          </cell>
          <cell r="F299" t="str">
            <v xml:space="preserve"> two hundred and ninety five Crores</v>
          </cell>
          <cell r="G299" t="str">
            <v xml:space="preserve"> two hundred and ninety five Millions</v>
          </cell>
          <cell r="H299" t="str">
            <v xml:space="preserve"> two hundred and ninety five Billions</v>
          </cell>
        </row>
        <row r="300">
          <cell r="A300">
            <v>296</v>
          </cell>
          <cell r="B300" t="str">
            <v xml:space="preserve"> two hundred and ninety six</v>
          </cell>
          <cell r="C300" t="str">
            <v xml:space="preserve"> two hundred and ninety six</v>
          </cell>
          <cell r="D300" t="str">
            <v xml:space="preserve"> two hundred and ninety six Thousand</v>
          </cell>
          <cell r="E300" t="str">
            <v xml:space="preserve"> two hundred and ninety six Lakhs</v>
          </cell>
          <cell r="F300" t="str">
            <v xml:space="preserve"> two hundred and ninety six Crores</v>
          </cell>
          <cell r="G300" t="str">
            <v xml:space="preserve"> two hundred and ninety six Millions</v>
          </cell>
          <cell r="H300" t="str">
            <v xml:space="preserve"> two hundred and ninety six Billions</v>
          </cell>
        </row>
        <row r="301">
          <cell r="A301">
            <v>297</v>
          </cell>
          <cell r="B301" t="str">
            <v xml:space="preserve"> two hundred and ninety seven</v>
          </cell>
          <cell r="C301" t="str">
            <v xml:space="preserve"> two hundred and ninety seven</v>
          </cell>
          <cell r="D301" t="str">
            <v xml:space="preserve"> two hundred and ninety seven Thousand</v>
          </cell>
          <cell r="E301" t="str">
            <v xml:space="preserve"> two hundred and ninety seven Lakhs</v>
          </cell>
          <cell r="F301" t="str">
            <v xml:space="preserve"> two hundred and ninety seven Crores</v>
          </cell>
          <cell r="G301" t="str">
            <v xml:space="preserve"> two hundred and ninety seven Millions</v>
          </cell>
          <cell r="H301" t="str">
            <v xml:space="preserve"> two hundred and ninety seven Billions</v>
          </cell>
        </row>
        <row r="302">
          <cell r="A302">
            <v>298</v>
          </cell>
          <cell r="B302" t="str">
            <v xml:space="preserve"> two hundred and ninety eight</v>
          </cell>
          <cell r="C302" t="str">
            <v xml:space="preserve"> two hundred and ninety eight</v>
          </cell>
          <cell r="D302" t="str">
            <v xml:space="preserve"> two hundred and ninety eight Thousand</v>
          </cell>
          <cell r="E302" t="str">
            <v xml:space="preserve"> two hundred and ninety eight Lakhs</v>
          </cell>
          <cell r="F302" t="str">
            <v xml:space="preserve"> two hundred and ninety eight Crores</v>
          </cell>
          <cell r="G302" t="str">
            <v xml:space="preserve"> two hundred and ninety eight Millions</v>
          </cell>
          <cell r="H302" t="str">
            <v xml:space="preserve"> two hundred and ninety eight Billions</v>
          </cell>
        </row>
        <row r="303">
          <cell r="A303">
            <v>299</v>
          </cell>
          <cell r="B303" t="str">
            <v xml:space="preserve"> two hundred and ninety nine</v>
          </cell>
          <cell r="C303" t="str">
            <v xml:space="preserve"> two hundred and ninety nine</v>
          </cell>
          <cell r="D303" t="str">
            <v xml:space="preserve"> two hundred and ninety nine Thousand</v>
          </cell>
          <cell r="E303" t="str">
            <v xml:space="preserve"> two hundred and ninety nine Lakhs</v>
          </cell>
          <cell r="F303" t="str">
            <v xml:space="preserve"> two hundred and ninety nine Crores</v>
          </cell>
          <cell r="G303" t="str">
            <v xml:space="preserve"> two hundred and ninety nine Millions</v>
          </cell>
          <cell r="H303" t="str">
            <v xml:space="preserve"> two hundred and ninety nine Billions</v>
          </cell>
        </row>
        <row r="304">
          <cell r="A304">
            <v>300</v>
          </cell>
          <cell r="B304" t="str">
            <v xml:space="preserve"> three hundred </v>
          </cell>
          <cell r="C304" t="str">
            <v xml:space="preserve"> three hundred </v>
          </cell>
          <cell r="D304" t="str">
            <v xml:space="preserve"> three hundred  Thousand</v>
          </cell>
          <cell r="E304" t="str">
            <v xml:space="preserve"> three hundred  Lakhs</v>
          </cell>
          <cell r="F304" t="str">
            <v xml:space="preserve"> three hundred  Crores</v>
          </cell>
          <cell r="G304" t="str">
            <v xml:space="preserve"> three hundred  Millions</v>
          </cell>
          <cell r="H304" t="str">
            <v xml:space="preserve"> three hundred  Billions</v>
          </cell>
        </row>
        <row r="305">
          <cell r="A305">
            <v>301</v>
          </cell>
          <cell r="B305" t="str">
            <v xml:space="preserve"> three hundred and one </v>
          </cell>
          <cell r="C305" t="str">
            <v xml:space="preserve"> three hundred and one </v>
          </cell>
          <cell r="D305" t="str">
            <v xml:space="preserve"> three hundred and one  Thousand</v>
          </cell>
          <cell r="E305" t="str">
            <v xml:space="preserve"> three hundred and one  Lakhs</v>
          </cell>
          <cell r="F305" t="str">
            <v xml:space="preserve"> three hundred and one  Crores</v>
          </cell>
          <cell r="G305" t="str">
            <v xml:space="preserve"> three hundred and one  Millions</v>
          </cell>
          <cell r="H305" t="str">
            <v xml:space="preserve"> three hundred and one  Billions</v>
          </cell>
        </row>
        <row r="306">
          <cell r="A306">
            <v>302</v>
          </cell>
          <cell r="B306" t="str">
            <v xml:space="preserve"> three hundred and two</v>
          </cell>
          <cell r="C306" t="str">
            <v xml:space="preserve"> three hundred and two</v>
          </cell>
          <cell r="D306" t="str">
            <v xml:space="preserve"> three hundred and two Thousand</v>
          </cell>
          <cell r="E306" t="str">
            <v xml:space="preserve"> three hundred and two Lakhs</v>
          </cell>
          <cell r="F306" t="str">
            <v xml:space="preserve"> three hundred and two Crores</v>
          </cell>
          <cell r="G306" t="str">
            <v xml:space="preserve"> three hundred and two Millions</v>
          </cell>
          <cell r="H306" t="str">
            <v xml:space="preserve"> three hundred and two Billions</v>
          </cell>
        </row>
        <row r="307">
          <cell r="A307">
            <v>303</v>
          </cell>
          <cell r="B307" t="str">
            <v xml:space="preserve"> three hundred and three</v>
          </cell>
          <cell r="C307" t="str">
            <v xml:space="preserve"> three hundred and three</v>
          </cell>
          <cell r="D307" t="str">
            <v xml:space="preserve"> three hundred and three Thousand</v>
          </cell>
          <cell r="E307" t="str">
            <v xml:space="preserve"> three hundred and three Lakhs</v>
          </cell>
          <cell r="F307" t="str">
            <v xml:space="preserve"> three hundred and three Crores</v>
          </cell>
          <cell r="G307" t="str">
            <v xml:space="preserve"> three hundred and three Millions</v>
          </cell>
          <cell r="H307" t="str">
            <v xml:space="preserve"> three hundred and three Billions</v>
          </cell>
        </row>
        <row r="308">
          <cell r="A308">
            <v>304</v>
          </cell>
          <cell r="B308" t="str">
            <v xml:space="preserve"> three hundred and four</v>
          </cell>
          <cell r="C308" t="str">
            <v xml:space="preserve"> three hundred and four</v>
          </cell>
          <cell r="D308" t="str">
            <v xml:space="preserve"> three hundred and four Thousand</v>
          </cell>
          <cell r="E308" t="str">
            <v xml:space="preserve"> three hundred and four Lakhs</v>
          </cell>
          <cell r="F308" t="str">
            <v xml:space="preserve"> three hundred and four Crores</v>
          </cell>
          <cell r="G308" t="str">
            <v xml:space="preserve"> three hundred and four Millions</v>
          </cell>
          <cell r="H308" t="str">
            <v xml:space="preserve"> three hundred and four Billions</v>
          </cell>
        </row>
        <row r="309">
          <cell r="A309">
            <v>305</v>
          </cell>
          <cell r="B309" t="str">
            <v xml:space="preserve"> three hundred and five</v>
          </cell>
          <cell r="C309" t="str">
            <v xml:space="preserve"> three hundred and five</v>
          </cell>
          <cell r="D309" t="str">
            <v xml:space="preserve"> three hundred and five Thousand</v>
          </cell>
          <cell r="E309" t="str">
            <v xml:space="preserve"> three hundred and five Lakhs</v>
          </cell>
          <cell r="F309" t="str">
            <v xml:space="preserve"> three hundred and five Crores</v>
          </cell>
          <cell r="G309" t="str">
            <v xml:space="preserve"> three hundred and five Millions</v>
          </cell>
          <cell r="H309" t="str">
            <v xml:space="preserve"> three hundred and five Billions</v>
          </cell>
        </row>
        <row r="310">
          <cell r="A310">
            <v>306</v>
          </cell>
          <cell r="B310" t="str">
            <v xml:space="preserve"> three hundred and six</v>
          </cell>
          <cell r="C310" t="str">
            <v xml:space="preserve"> three hundred and six</v>
          </cell>
          <cell r="D310" t="str">
            <v xml:space="preserve"> three hundred and six Thousand</v>
          </cell>
          <cell r="E310" t="str">
            <v xml:space="preserve"> three hundred and six Lakhs</v>
          </cell>
          <cell r="F310" t="str">
            <v xml:space="preserve"> three hundred and six Crores</v>
          </cell>
          <cell r="G310" t="str">
            <v xml:space="preserve"> three hundred and six Millions</v>
          </cell>
          <cell r="H310" t="str">
            <v xml:space="preserve"> three hundred and six Billions</v>
          </cell>
        </row>
        <row r="311">
          <cell r="A311">
            <v>307</v>
          </cell>
          <cell r="B311" t="str">
            <v xml:space="preserve"> three hundred and seven</v>
          </cell>
          <cell r="C311" t="str">
            <v xml:space="preserve"> three hundred and seven</v>
          </cell>
          <cell r="D311" t="str">
            <v xml:space="preserve"> three hundred and seven Thousand</v>
          </cell>
          <cell r="E311" t="str">
            <v xml:space="preserve"> three hundred and seven Lakhs</v>
          </cell>
          <cell r="F311" t="str">
            <v xml:space="preserve"> three hundred and seven Crores</v>
          </cell>
          <cell r="G311" t="str">
            <v xml:space="preserve"> three hundred and seven Millions</v>
          </cell>
          <cell r="H311" t="str">
            <v xml:space="preserve"> three hundred and seven Billions</v>
          </cell>
        </row>
        <row r="312">
          <cell r="A312">
            <v>308</v>
          </cell>
          <cell r="B312" t="str">
            <v xml:space="preserve"> three hundred and eight</v>
          </cell>
          <cell r="C312" t="str">
            <v xml:space="preserve"> three hundred and eight</v>
          </cell>
          <cell r="D312" t="str">
            <v xml:space="preserve"> three hundred and eight Thousand</v>
          </cell>
          <cell r="E312" t="str">
            <v xml:space="preserve"> three hundred and eight Lakhs</v>
          </cell>
          <cell r="F312" t="str">
            <v xml:space="preserve"> three hundred and eight Crores</v>
          </cell>
          <cell r="G312" t="str">
            <v xml:space="preserve"> three hundred and eight Millions</v>
          </cell>
          <cell r="H312" t="str">
            <v xml:space="preserve"> three hundred and eight Billions</v>
          </cell>
        </row>
        <row r="313">
          <cell r="A313">
            <v>309</v>
          </cell>
          <cell r="B313" t="str">
            <v xml:space="preserve"> three hundred and nine</v>
          </cell>
          <cell r="C313" t="str">
            <v xml:space="preserve"> three hundred and nine</v>
          </cell>
          <cell r="D313" t="str">
            <v xml:space="preserve"> three hundred and nine Thousand</v>
          </cell>
          <cell r="E313" t="str">
            <v xml:space="preserve"> three hundred and nine Lakhs</v>
          </cell>
          <cell r="F313" t="str">
            <v xml:space="preserve"> three hundred and nine Crores</v>
          </cell>
          <cell r="G313" t="str">
            <v xml:space="preserve"> three hundred and nine Millions</v>
          </cell>
          <cell r="H313" t="str">
            <v xml:space="preserve"> three hundred and nine Billions</v>
          </cell>
        </row>
        <row r="314">
          <cell r="A314">
            <v>310</v>
          </cell>
          <cell r="B314" t="str">
            <v xml:space="preserve"> three hundred and ten</v>
          </cell>
          <cell r="C314" t="str">
            <v xml:space="preserve"> three hundred and ten</v>
          </cell>
          <cell r="D314" t="str">
            <v xml:space="preserve"> three hundred and ten Thousand</v>
          </cell>
          <cell r="E314" t="str">
            <v xml:space="preserve"> three hundred and ten Lakhs</v>
          </cell>
          <cell r="F314" t="str">
            <v xml:space="preserve"> three hundred and ten Crores</v>
          </cell>
          <cell r="G314" t="str">
            <v xml:space="preserve"> three hundred and ten Millions</v>
          </cell>
          <cell r="H314" t="str">
            <v xml:space="preserve"> three hundred and ten Billions</v>
          </cell>
        </row>
        <row r="315">
          <cell r="A315">
            <v>311</v>
          </cell>
          <cell r="B315" t="str">
            <v xml:space="preserve"> three hundred and eleven</v>
          </cell>
          <cell r="C315" t="str">
            <v xml:space="preserve"> three hundred and eleven</v>
          </cell>
          <cell r="D315" t="str">
            <v xml:space="preserve"> three hundred and eleven Thousand</v>
          </cell>
          <cell r="E315" t="str">
            <v xml:space="preserve"> three hundred and eleven Lakhs</v>
          </cell>
          <cell r="F315" t="str">
            <v xml:space="preserve"> three hundred and eleven Crores</v>
          </cell>
          <cell r="G315" t="str">
            <v xml:space="preserve"> three hundred and eleven Millions</v>
          </cell>
          <cell r="H315" t="str">
            <v xml:space="preserve"> three hundred and eleven Billions</v>
          </cell>
        </row>
        <row r="316">
          <cell r="A316">
            <v>312</v>
          </cell>
          <cell r="B316" t="str">
            <v xml:space="preserve"> three hundred and twelve</v>
          </cell>
          <cell r="C316" t="str">
            <v xml:space="preserve"> three hundred and twelve</v>
          </cell>
          <cell r="D316" t="str">
            <v xml:space="preserve"> three hundred and twelve Thousand</v>
          </cell>
          <cell r="E316" t="str">
            <v xml:space="preserve"> three hundred and twelve Lakhs</v>
          </cell>
          <cell r="F316" t="str">
            <v xml:space="preserve"> three hundred and twelve Crores</v>
          </cell>
          <cell r="G316" t="str">
            <v xml:space="preserve"> three hundred and twelve Millions</v>
          </cell>
          <cell r="H316" t="str">
            <v xml:space="preserve"> three hundred and twelve Billions</v>
          </cell>
        </row>
        <row r="317">
          <cell r="A317">
            <v>313</v>
          </cell>
          <cell r="B317" t="str">
            <v xml:space="preserve"> three hundred and thirteen</v>
          </cell>
          <cell r="C317" t="str">
            <v xml:space="preserve"> three hundred and thirteen</v>
          </cell>
          <cell r="D317" t="str">
            <v xml:space="preserve"> three hundred and thirteen Thousand</v>
          </cell>
          <cell r="E317" t="str">
            <v xml:space="preserve"> three hundred and thirteen Lakhs</v>
          </cell>
          <cell r="F317" t="str">
            <v xml:space="preserve"> three hundred and thirteen Crores</v>
          </cell>
          <cell r="G317" t="str">
            <v xml:space="preserve"> three hundred and thirteen Millions</v>
          </cell>
          <cell r="H317" t="str">
            <v xml:space="preserve"> three hundred and thirteen Billions</v>
          </cell>
        </row>
        <row r="318">
          <cell r="A318">
            <v>314</v>
          </cell>
          <cell r="B318" t="str">
            <v xml:space="preserve"> three hundred and fourteen</v>
          </cell>
          <cell r="C318" t="str">
            <v xml:space="preserve"> three hundred and fourteen</v>
          </cell>
          <cell r="D318" t="str">
            <v xml:space="preserve"> three hundred and fourteen Thousand</v>
          </cell>
          <cell r="E318" t="str">
            <v xml:space="preserve"> three hundred and fourteen Lakhs</v>
          </cell>
          <cell r="F318" t="str">
            <v xml:space="preserve"> three hundred and fourteen Crores</v>
          </cell>
          <cell r="G318" t="str">
            <v xml:space="preserve"> three hundred and fourteen Millions</v>
          </cell>
          <cell r="H318" t="str">
            <v xml:space="preserve"> three hundred and fourteen Billions</v>
          </cell>
        </row>
        <row r="319">
          <cell r="A319">
            <v>315</v>
          </cell>
          <cell r="B319" t="str">
            <v xml:space="preserve"> three hundred and fifteen</v>
          </cell>
          <cell r="C319" t="str">
            <v xml:space="preserve"> three hundred and fifteen</v>
          </cell>
          <cell r="D319" t="str">
            <v xml:space="preserve"> three hundred and fifteen Thousand</v>
          </cell>
          <cell r="E319" t="str">
            <v xml:space="preserve"> three hundred and fifteen Lakhs</v>
          </cell>
          <cell r="F319" t="str">
            <v xml:space="preserve"> three hundred and fifteen Crores</v>
          </cell>
          <cell r="G319" t="str">
            <v xml:space="preserve"> three hundred and fifteen Millions</v>
          </cell>
          <cell r="H319" t="str">
            <v xml:space="preserve"> three hundred and fifteen Billions</v>
          </cell>
        </row>
        <row r="320">
          <cell r="A320">
            <v>316</v>
          </cell>
          <cell r="B320" t="str">
            <v xml:space="preserve"> three hundred and sixteen</v>
          </cell>
          <cell r="C320" t="str">
            <v xml:space="preserve"> three hundred and sixteen</v>
          </cell>
          <cell r="D320" t="str">
            <v xml:space="preserve"> three hundred and sixteen Thousand</v>
          </cell>
          <cell r="E320" t="str">
            <v xml:space="preserve"> three hundred and sixteen Lakhs</v>
          </cell>
          <cell r="F320" t="str">
            <v xml:space="preserve"> three hundred and sixteen Crores</v>
          </cell>
          <cell r="G320" t="str">
            <v xml:space="preserve"> three hundred and sixteen Millions</v>
          </cell>
          <cell r="H320" t="str">
            <v xml:space="preserve"> three hundred and sixteen Billions</v>
          </cell>
        </row>
        <row r="321">
          <cell r="A321">
            <v>317</v>
          </cell>
          <cell r="B321" t="str">
            <v xml:space="preserve"> three hundred and seventeen</v>
          </cell>
          <cell r="C321" t="str">
            <v xml:space="preserve"> three hundred and seventeen</v>
          </cell>
          <cell r="D321" t="str">
            <v xml:space="preserve"> three hundred and seventeen Thousand</v>
          </cell>
          <cell r="E321" t="str">
            <v xml:space="preserve"> three hundred and seventeen Lakhs</v>
          </cell>
          <cell r="F321" t="str">
            <v xml:space="preserve"> three hundred and seventeen Crores</v>
          </cell>
          <cell r="G321" t="str">
            <v xml:space="preserve"> three hundred and seventeen Millions</v>
          </cell>
          <cell r="H321" t="str">
            <v xml:space="preserve"> three hundred and seventeen Billions</v>
          </cell>
        </row>
        <row r="322">
          <cell r="A322">
            <v>318</v>
          </cell>
          <cell r="B322" t="str">
            <v xml:space="preserve"> three hundred and eighteen</v>
          </cell>
          <cell r="C322" t="str">
            <v xml:space="preserve"> three hundred and eighteen</v>
          </cell>
          <cell r="D322" t="str">
            <v xml:space="preserve"> three hundred and eighteen Thousand</v>
          </cell>
          <cell r="E322" t="str">
            <v xml:space="preserve"> three hundred and eighteen Lakhs</v>
          </cell>
          <cell r="F322" t="str">
            <v xml:space="preserve"> three hundred and eighteen Crores</v>
          </cell>
          <cell r="G322" t="str">
            <v xml:space="preserve"> three hundred and eighteen Millions</v>
          </cell>
          <cell r="H322" t="str">
            <v xml:space="preserve"> three hundred and eighteen Billions</v>
          </cell>
        </row>
        <row r="323">
          <cell r="A323">
            <v>319</v>
          </cell>
          <cell r="B323" t="str">
            <v xml:space="preserve"> three hundred and nineteen</v>
          </cell>
          <cell r="C323" t="str">
            <v xml:space="preserve"> three hundred and nineteen</v>
          </cell>
          <cell r="D323" t="str">
            <v xml:space="preserve"> three hundred and nineteen Thousand</v>
          </cell>
          <cell r="E323" t="str">
            <v xml:space="preserve"> three hundred and nineteen Lakhs</v>
          </cell>
          <cell r="F323" t="str">
            <v xml:space="preserve"> three hundred and nineteen Crores</v>
          </cell>
          <cell r="G323" t="str">
            <v xml:space="preserve"> three hundred and nineteen Millions</v>
          </cell>
          <cell r="H323" t="str">
            <v xml:space="preserve"> three hundred and nineteen Billions</v>
          </cell>
        </row>
        <row r="324">
          <cell r="A324">
            <v>320</v>
          </cell>
          <cell r="B324" t="str">
            <v xml:space="preserve"> three hundred and twenty </v>
          </cell>
          <cell r="C324" t="str">
            <v xml:space="preserve"> three hundred and twenty </v>
          </cell>
          <cell r="D324" t="str">
            <v xml:space="preserve"> three hundred and twenty  Thousand</v>
          </cell>
          <cell r="E324" t="str">
            <v xml:space="preserve"> three hundred and twenty  Lakhs</v>
          </cell>
          <cell r="F324" t="str">
            <v xml:space="preserve"> three hundred and twenty  Crores</v>
          </cell>
          <cell r="G324" t="str">
            <v xml:space="preserve"> three hundred and twenty  Millions</v>
          </cell>
          <cell r="H324" t="str">
            <v xml:space="preserve"> three hundred and twenty  Billions</v>
          </cell>
        </row>
        <row r="325">
          <cell r="A325">
            <v>321</v>
          </cell>
          <cell r="B325" t="str">
            <v xml:space="preserve"> three hundred and twenty one</v>
          </cell>
          <cell r="C325" t="str">
            <v xml:space="preserve"> three hundred and twenty one</v>
          </cell>
          <cell r="D325" t="str">
            <v xml:space="preserve"> three hundred and twenty one Thousand</v>
          </cell>
          <cell r="E325" t="str">
            <v xml:space="preserve"> three hundred and twenty one Lakhs</v>
          </cell>
          <cell r="F325" t="str">
            <v xml:space="preserve"> three hundred and twenty one Crores</v>
          </cell>
          <cell r="G325" t="str">
            <v xml:space="preserve"> three hundred and twenty one Millions</v>
          </cell>
          <cell r="H325" t="str">
            <v xml:space="preserve"> three hundred and twenty one Billions</v>
          </cell>
        </row>
        <row r="326">
          <cell r="A326">
            <v>322</v>
          </cell>
          <cell r="B326" t="str">
            <v xml:space="preserve"> three hundred and twenty two</v>
          </cell>
          <cell r="C326" t="str">
            <v xml:space="preserve"> three hundred and twenty two</v>
          </cell>
          <cell r="D326" t="str">
            <v xml:space="preserve"> three hundred and twenty two Thousand</v>
          </cell>
          <cell r="E326" t="str">
            <v xml:space="preserve"> three hundred and twenty two Lakhs</v>
          </cell>
          <cell r="F326" t="str">
            <v xml:space="preserve"> three hundred and twenty two Crores</v>
          </cell>
          <cell r="G326" t="str">
            <v xml:space="preserve"> three hundred and twenty two Millions</v>
          </cell>
          <cell r="H326" t="str">
            <v xml:space="preserve"> three hundred and twenty two Billions</v>
          </cell>
        </row>
        <row r="327">
          <cell r="A327">
            <v>323</v>
          </cell>
          <cell r="B327" t="str">
            <v xml:space="preserve"> three hundred and twenty three</v>
          </cell>
          <cell r="C327" t="str">
            <v xml:space="preserve"> three hundred and twenty three</v>
          </cell>
          <cell r="D327" t="str">
            <v xml:space="preserve"> three hundred and twenty three Thousand</v>
          </cell>
          <cell r="E327" t="str">
            <v xml:space="preserve"> three hundred and twenty three Lakhs</v>
          </cell>
          <cell r="F327" t="str">
            <v xml:space="preserve"> three hundred and twenty three Crores</v>
          </cell>
          <cell r="G327" t="str">
            <v xml:space="preserve"> three hundred and twenty three Millions</v>
          </cell>
          <cell r="H327" t="str">
            <v xml:space="preserve"> three hundred and twenty three Billions</v>
          </cell>
        </row>
        <row r="328">
          <cell r="A328">
            <v>324</v>
          </cell>
          <cell r="B328" t="str">
            <v xml:space="preserve"> three hundred and twenty four</v>
          </cell>
          <cell r="C328" t="str">
            <v xml:space="preserve"> three hundred and twenty four</v>
          </cell>
          <cell r="D328" t="str">
            <v xml:space="preserve"> three hundred and twenty four Thousand</v>
          </cell>
          <cell r="E328" t="str">
            <v xml:space="preserve"> three hundred and twenty four Lakhs</v>
          </cell>
          <cell r="F328" t="str">
            <v xml:space="preserve"> three hundred and twenty four Crores</v>
          </cell>
          <cell r="G328" t="str">
            <v xml:space="preserve"> three hundred and twenty four Millions</v>
          </cell>
          <cell r="H328" t="str">
            <v xml:space="preserve"> three hundred and twenty four Billions</v>
          </cell>
        </row>
        <row r="329">
          <cell r="A329">
            <v>325</v>
          </cell>
          <cell r="B329" t="str">
            <v xml:space="preserve"> three hundred and twenty five</v>
          </cell>
          <cell r="C329" t="str">
            <v xml:space="preserve"> three hundred and twenty five</v>
          </cell>
          <cell r="D329" t="str">
            <v xml:space="preserve"> three hundred and twenty five Thousand</v>
          </cell>
          <cell r="E329" t="str">
            <v xml:space="preserve"> three hundred and twenty five Lakhs</v>
          </cell>
          <cell r="F329" t="str">
            <v xml:space="preserve"> three hundred and twenty five Crores</v>
          </cell>
          <cell r="G329" t="str">
            <v xml:space="preserve"> three hundred and twenty five Millions</v>
          </cell>
          <cell r="H329" t="str">
            <v xml:space="preserve"> three hundred and twenty five Billions</v>
          </cell>
        </row>
        <row r="330">
          <cell r="A330">
            <v>326</v>
          </cell>
          <cell r="B330" t="str">
            <v xml:space="preserve"> three hundred and twenty six</v>
          </cell>
          <cell r="C330" t="str">
            <v xml:space="preserve"> three hundred and twenty six</v>
          </cell>
          <cell r="D330" t="str">
            <v xml:space="preserve"> three hundred and twenty six Thousand</v>
          </cell>
          <cell r="E330" t="str">
            <v xml:space="preserve"> three hundred and twenty six Lakhs</v>
          </cell>
          <cell r="F330" t="str">
            <v xml:space="preserve"> three hundred and twenty six Crores</v>
          </cell>
          <cell r="G330" t="str">
            <v xml:space="preserve"> three hundred and twenty six Millions</v>
          </cell>
          <cell r="H330" t="str">
            <v xml:space="preserve"> three hundred and twenty six Billions</v>
          </cell>
        </row>
        <row r="331">
          <cell r="A331">
            <v>327</v>
          </cell>
          <cell r="B331" t="str">
            <v xml:space="preserve"> three hundred and twenty seven</v>
          </cell>
          <cell r="C331" t="str">
            <v xml:space="preserve"> three hundred and twenty seven</v>
          </cell>
          <cell r="D331" t="str">
            <v xml:space="preserve"> three hundred and twenty seven Thousand</v>
          </cell>
          <cell r="E331" t="str">
            <v xml:space="preserve"> three hundred and twenty seven Lakhs</v>
          </cell>
          <cell r="F331" t="str">
            <v xml:space="preserve"> three hundred and twenty seven Crores</v>
          </cell>
          <cell r="G331" t="str">
            <v xml:space="preserve"> three hundred and twenty seven Millions</v>
          </cell>
          <cell r="H331" t="str">
            <v xml:space="preserve"> three hundred and twenty seven Billions</v>
          </cell>
        </row>
        <row r="332">
          <cell r="A332">
            <v>328</v>
          </cell>
          <cell r="B332" t="str">
            <v xml:space="preserve"> three hundred and twenty eight</v>
          </cell>
          <cell r="C332" t="str">
            <v xml:space="preserve"> three hundred and twenty eight</v>
          </cell>
          <cell r="D332" t="str">
            <v xml:space="preserve"> three hundred and twenty eight Thousand</v>
          </cell>
          <cell r="E332" t="str">
            <v xml:space="preserve"> three hundred and twenty eight Lakhs</v>
          </cell>
          <cell r="F332" t="str">
            <v xml:space="preserve"> three hundred and twenty eight Crores</v>
          </cell>
          <cell r="G332" t="str">
            <v xml:space="preserve"> three hundred and twenty eight Millions</v>
          </cell>
          <cell r="H332" t="str">
            <v xml:space="preserve"> three hundred and twenty eight Billions</v>
          </cell>
        </row>
        <row r="333">
          <cell r="A333">
            <v>329</v>
          </cell>
          <cell r="B333" t="str">
            <v xml:space="preserve"> three hundred and twenty nine</v>
          </cell>
          <cell r="C333" t="str">
            <v xml:space="preserve"> three hundred and twenty nine</v>
          </cell>
          <cell r="D333" t="str">
            <v xml:space="preserve"> three hundred and twenty nine Thousand</v>
          </cell>
          <cell r="E333" t="str">
            <v xml:space="preserve"> three hundred and twenty nine Lakhs</v>
          </cell>
          <cell r="F333" t="str">
            <v xml:space="preserve"> three hundred and twenty nine Crores</v>
          </cell>
          <cell r="G333" t="str">
            <v xml:space="preserve"> three hundred and twenty nine Millions</v>
          </cell>
          <cell r="H333" t="str">
            <v xml:space="preserve"> three hundred and twenty nine Billions</v>
          </cell>
        </row>
        <row r="334">
          <cell r="A334">
            <v>330</v>
          </cell>
          <cell r="B334" t="str">
            <v xml:space="preserve"> three hundred and thirty</v>
          </cell>
          <cell r="C334" t="str">
            <v xml:space="preserve"> three hundred and thirty</v>
          </cell>
          <cell r="D334" t="str">
            <v xml:space="preserve"> three hundred and thirty Thousand</v>
          </cell>
          <cell r="E334" t="str">
            <v xml:space="preserve"> three hundred and thirty Lakhs</v>
          </cell>
          <cell r="F334" t="str">
            <v xml:space="preserve"> three hundred and thirty Crores</v>
          </cell>
          <cell r="G334" t="str">
            <v xml:space="preserve"> three hundred and thirty Millions</v>
          </cell>
          <cell r="H334" t="str">
            <v xml:space="preserve"> three hundred and thirty Billions</v>
          </cell>
        </row>
        <row r="335">
          <cell r="A335">
            <v>331</v>
          </cell>
          <cell r="B335" t="str">
            <v xml:space="preserve"> three hundred and thirty one</v>
          </cell>
          <cell r="C335" t="str">
            <v xml:space="preserve"> three hundred and thirty one</v>
          </cell>
          <cell r="D335" t="str">
            <v xml:space="preserve"> three hundred and thirty one Thousand</v>
          </cell>
          <cell r="E335" t="str">
            <v xml:space="preserve"> three hundred and thirty one Lakhs</v>
          </cell>
          <cell r="F335" t="str">
            <v xml:space="preserve"> three hundred and thirty one Crores</v>
          </cell>
          <cell r="G335" t="str">
            <v xml:space="preserve"> three hundred and thirty one Millions</v>
          </cell>
          <cell r="H335" t="str">
            <v xml:space="preserve"> three hundred and thirty one Billions</v>
          </cell>
        </row>
        <row r="336">
          <cell r="A336">
            <v>332</v>
          </cell>
          <cell r="B336" t="str">
            <v xml:space="preserve"> three hundred and thirty two</v>
          </cell>
          <cell r="C336" t="str">
            <v xml:space="preserve"> three hundred and thirty two</v>
          </cell>
          <cell r="D336" t="str">
            <v xml:space="preserve"> three hundred and thirty two Thousand</v>
          </cell>
          <cell r="E336" t="str">
            <v xml:space="preserve"> three hundred and thirty two Lakhs</v>
          </cell>
          <cell r="F336" t="str">
            <v xml:space="preserve"> three hundred and thirty two Crores</v>
          </cell>
          <cell r="G336" t="str">
            <v xml:space="preserve"> three hundred and thirty two Millions</v>
          </cell>
          <cell r="H336" t="str">
            <v xml:space="preserve"> three hundred and thirty two Billions</v>
          </cell>
        </row>
        <row r="337">
          <cell r="A337">
            <v>333</v>
          </cell>
          <cell r="B337" t="str">
            <v xml:space="preserve"> three hundred and thirty three</v>
          </cell>
          <cell r="C337" t="str">
            <v xml:space="preserve"> three hundred and thirty three</v>
          </cell>
          <cell r="D337" t="str">
            <v xml:space="preserve"> three hundred and thirty three Thousand</v>
          </cell>
          <cell r="E337" t="str">
            <v xml:space="preserve"> three hundred and thirty three Lakhs</v>
          </cell>
          <cell r="F337" t="str">
            <v xml:space="preserve"> three hundred and thirty three Crores</v>
          </cell>
          <cell r="G337" t="str">
            <v xml:space="preserve"> three hundred and thirty three Millions</v>
          </cell>
          <cell r="H337" t="str">
            <v xml:space="preserve"> three hundred and thirty three Billions</v>
          </cell>
        </row>
        <row r="338">
          <cell r="A338">
            <v>334</v>
          </cell>
          <cell r="B338" t="str">
            <v xml:space="preserve"> three hundred and thirty four</v>
          </cell>
          <cell r="C338" t="str">
            <v xml:space="preserve"> three hundred and thirty four</v>
          </cell>
          <cell r="D338" t="str">
            <v xml:space="preserve"> three hundred and thirty four Thousand</v>
          </cell>
          <cell r="E338" t="str">
            <v xml:space="preserve"> three hundred and thirty four Lakhs</v>
          </cell>
          <cell r="F338" t="str">
            <v xml:space="preserve"> three hundred and thirty four Crores</v>
          </cell>
          <cell r="G338" t="str">
            <v xml:space="preserve"> three hundred and thirty four Millions</v>
          </cell>
          <cell r="H338" t="str">
            <v xml:space="preserve"> three hundred and thirty four Billions</v>
          </cell>
        </row>
        <row r="339">
          <cell r="A339">
            <v>335</v>
          </cell>
          <cell r="B339" t="str">
            <v xml:space="preserve"> three hundred and thirty five</v>
          </cell>
          <cell r="C339" t="str">
            <v xml:space="preserve"> three hundred and thirty five</v>
          </cell>
          <cell r="D339" t="str">
            <v xml:space="preserve"> three hundred and thirty five Thousand</v>
          </cell>
          <cell r="E339" t="str">
            <v xml:space="preserve"> three hundred and thirty five Lakhs</v>
          </cell>
          <cell r="F339" t="str">
            <v xml:space="preserve"> three hundred and thirty five Crores</v>
          </cell>
          <cell r="G339" t="str">
            <v xml:space="preserve"> three hundred and thirty five Millions</v>
          </cell>
          <cell r="H339" t="str">
            <v xml:space="preserve"> three hundred and thirty five Billions</v>
          </cell>
        </row>
        <row r="340">
          <cell r="A340">
            <v>336</v>
          </cell>
          <cell r="B340" t="str">
            <v xml:space="preserve"> three hundred and thirty six</v>
          </cell>
          <cell r="C340" t="str">
            <v xml:space="preserve"> three hundred and thirty six</v>
          </cell>
          <cell r="D340" t="str">
            <v xml:space="preserve"> three hundred and thirty six Thousand</v>
          </cell>
          <cell r="E340" t="str">
            <v xml:space="preserve"> three hundred and thirty six Lakhs</v>
          </cell>
          <cell r="F340" t="str">
            <v xml:space="preserve"> three hundred and thirty six Crores</v>
          </cell>
          <cell r="G340" t="str">
            <v xml:space="preserve"> three hundred and thirty six Millions</v>
          </cell>
          <cell r="H340" t="str">
            <v xml:space="preserve"> three hundred and thirty six Billions</v>
          </cell>
        </row>
        <row r="341">
          <cell r="A341">
            <v>337</v>
          </cell>
          <cell r="B341" t="str">
            <v xml:space="preserve"> three hundred and thirty seven</v>
          </cell>
          <cell r="C341" t="str">
            <v xml:space="preserve"> three hundred and thirty seven</v>
          </cell>
          <cell r="D341" t="str">
            <v xml:space="preserve"> three hundred and thirty seven Thousand</v>
          </cell>
          <cell r="E341" t="str">
            <v xml:space="preserve"> three hundred and thirty seven Lakhs</v>
          </cell>
          <cell r="F341" t="str">
            <v xml:space="preserve"> three hundred and thirty seven Crores</v>
          </cell>
          <cell r="G341" t="str">
            <v xml:space="preserve"> three hundred and thirty seven Millions</v>
          </cell>
          <cell r="H341" t="str">
            <v xml:space="preserve"> three hundred and thirty seven Billions</v>
          </cell>
        </row>
        <row r="342">
          <cell r="A342">
            <v>338</v>
          </cell>
          <cell r="B342" t="str">
            <v xml:space="preserve"> three hundred and thirty eight</v>
          </cell>
          <cell r="C342" t="str">
            <v xml:space="preserve"> three hundred and thirty eight</v>
          </cell>
          <cell r="D342" t="str">
            <v xml:space="preserve"> three hundred and thirty eight Thousand</v>
          </cell>
          <cell r="E342" t="str">
            <v xml:space="preserve"> three hundred and thirty eight Lakhs</v>
          </cell>
          <cell r="F342" t="str">
            <v xml:space="preserve"> three hundred and thirty eight Crores</v>
          </cell>
          <cell r="G342" t="str">
            <v xml:space="preserve"> three hundred and thirty eight Millions</v>
          </cell>
          <cell r="H342" t="str">
            <v xml:space="preserve"> three hundred and thirty eight Billions</v>
          </cell>
        </row>
        <row r="343">
          <cell r="A343">
            <v>339</v>
          </cell>
          <cell r="B343" t="str">
            <v xml:space="preserve"> three hundred and thirty nine</v>
          </cell>
          <cell r="C343" t="str">
            <v xml:space="preserve"> three hundred and thirty nine</v>
          </cell>
          <cell r="D343" t="str">
            <v xml:space="preserve"> three hundred and thirty nine Thousand</v>
          </cell>
          <cell r="E343" t="str">
            <v xml:space="preserve"> three hundred and thirty nine Lakhs</v>
          </cell>
          <cell r="F343" t="str">
            <v xml:space="preserve"> three hundred and thirty nine Crores</v>
          </cell>
          <cell r="G343" t="str">
            <v xml:space="preserve"> three hundred and thirty nine Millions</v>
          </cell>
          <cell r="H343" t="str">
            <v xml:space="preserve"> three hundred and thirty nine Billions</v>
          </cell>
        </row>
        <row r="344">
          <cell r="A344">
            <v>340</v>
          </cell>
          <cell r="B344" t="str">
            <v xml:space="preserve"> three hundred and forty</v>
          </cell>
          <cell r="C344" t="str">
            <v xml:space="preserve"> three hundred and forty</v>
          </cell>
          <cell r="D344" t="str">
            <v xml:space="preserve"> three hundred and forty Thousand</v>
          </cell>
          <cell r="E344" t="str">
            <v xml:space="preserve"> three hundred and forty Lakhs</v>
          </cell>
          <cell r="F344" t="str">
            <v xml:space="preserve"> three hundred and forty Crores</v>
          </cell>
          <cell r="G344" t="str">
            <v xml:space="preserve"> three hundred and forty Millions</v>
          </cell>
          <cell r="H344" t="str">
            <v xml:space="preserve"> three hundred and forty Billions</v>
          </cell>
        </row>
        <row r="345">
          <cell r="A345">
            <v>341</v>
          </cell>
          <cell r="B345" t="str">
            <v xml:space="preserve"> three hundred and forty one</v>
          </cell>
          <cell r="C345" t="str">
            <v xml:space="preserve"> three hundred and forty one</v>
          </cell>
          <cell r="D345" t="str">
            <v xml:space="preserve"> three hundred and forty one Thousand</v>
          </cell>
          <cell r="E345" t="str">
            <v xml:space="preserve"> three hundred and forty one Lakhs</v>
          </cell>
          <cell r="F345" t="str">
            <v xml:space="preserve"> three hundred and forty one Crores</v>
          </cell>
          <cell r="G345" t="str">
            <v xml:space="preserve"> three hundred and forty one Millions</v>
          </cell>
          <cell r="H345" t="str">
            <v xml:space="preserve"> three hundred and forty one Billions</v>
          </cell>
        </row>
        <row r="346">
          <cell r="A346">
            <v>342</v>
          </cell>
          <cell r="B346" t="str">
            <v xml:space="preserve"> three hundred and forty two</v>
          </cell>
          <cell r="C346" t="str">
            <v xml:space="preserve"> three hundred and forty two</v>
          </cell>
          <cell r="D346" t="str">
            <v xml:space="preserve"> three hundred and forty two Thousand</v>
          </cell>
          <cell r="E346" t="str">
            <v xml:space="preserve"> three hundred and forty two Lakhs</v>
          </cell>
          <cell r="F346" t="str">
            <v xml:space="preserve"> three hundred and forty two Crores</v>
          </cell>
          <cell r="G346" t="str">
            <v xml:space="preserve"> three hundred and forty two Millions</v>
          </cell>
          <cell r="H346" t="str">
            <v xml:space="preserve"> three hundred and forty two Billions</v>
          </cell>
        </row>
        <row r="347">
          <cell r="A347">
            <v>343</v>
          </cell>
          <cell r="B347" t="str">
            <v xml:space="preserve"> three hundred and forty three</v>
          </cell>
          <cell r="C347" t="str">
            <v xml:space="preserve"> three hundred and forty three</v>
          </cell>
          <cell r="D347" t="str">
            <v xml:space="preserve"> three hundred and forty three Thousand</v>
          </cell>
          <cell r="E347" t="str">
            <v xml:space="preserve"> three hundred and forty three Lakhs</v>
          </cell>
          <cell r="F347" t="str">
            <v xml:space="preserve"> three hundred and forty three Crores</v>
          </cell>
          <cell r="G347" t="str">
            <v xml:space="preserve"> three hundred and forty three Millions</v>
          </cell>
          <cell r="H347" t="str">
            <v xml:space="preserve"> three hundred and forty three Billions</v>
          </cell>
        </row>
        <row r="348">
          <cell r="A348">
            <v>344</v>
          </cell>
          <cell r="B348" t="str">
            <v xml:space="preserve"> three hundred and forty four</v>
          </cell>
          <cell r="C348" t="str">
            <v xml:space="preserve"> three hundred and forty four</v>
          </cell>
          <cell r="D348" t="str">
            <v xml:space="preserve"> three hundred and forty four Thousand</v>
          </cell>
          <cell r="E348" t="str">
            <v xml:space="preserve"> three hundred and forty four Lakhs</v>
          </cell>
          <cell r="F348" t="str">
            <v xml:space="preserve"> three hundred and forty four Crores</v>
          </cell>
          <cell r="G348" t="str">
            <v xml:space="preserve"> three hundred and forty four Millions</v>
          </cell>
          <cell r="H348" t="str">
            <v xml:space="preserve"> three hundred and forty four Billions</v>
          </cell>
        </row>
        <row r="349">
          <cell r="A349">
            <v>345</v>
          </cell>
          <cell r="B349" t="str">
            <v xml:space="preserve"> three hundred and forty five</v>
          </cell>
          <cell r="C349" t="str">
            <v xml:space="preserve"> three hundred and forty five</v>
          </cell>
          <cell r="D349" t="str">
            <v xml:space="preserve"> three hundred and forty five Thousand</v>
          </cell>
          <cell r="E349" t="str">
            <v xml:space="preserve"> three hundred and forty five Lakhs</v>
          </cell>
          <cell r="F349" t="str">
            <v xml:space="preserve"> three hundred and forty five Crores</v>
          </cell>
          <cell r="G349" t="str">
            <v xml:space="preserve"> three hundred and forty five Millions</v>
          </cell>
          <cell r="H349" t="str">
            <v xml:space="preserve"> three hundred and forty five Billions</v>
          </cell>
        </row>
        <row r="350">
          <cell r="A350">
            <v>346</v>
          </cell>
          <cell r="B350" t="str">
            <v xml:space="preserve"> three hundred and forty six</v>
          </cell>
          <cell r="C350" t="str">
            <v xml:space="preserve"> three hundred and forty six</v>
          </cell>
          <cell r="D350" t="str">
            <v xml:space="preserve"> three hundred and forty six Thousand</v>
          </cell>
          <cell r="E350" t="str">
            <v xml:space="preserve"> three hundred and forty six Lakhs</v>
          </cell>
          <cell r="F350" t="str">
            <v xml:space="preserve"> three hundred and forty six Crores</v>
          </cell>
          <cell r="G350" t="str">
            <v xml:space="preserve"> three hundred and forty six Millions</v>
          </cell>
          <cell r="H350" t="str">
            <v xml:space="preserve"> three hundred and forty six Billions</v>
          </cell>
        </row>
        <row r="351">
          <cell r="A351">
            <v>347</v>
          </cell>
          <cell r="B351" t="str">
            <v xml:space="preserve"> three hundred and forty seven</v>
          </cell>
          <cell r="C351" t="str">
            <v xml:space="preserve"> three hundred and forty seven</v>
          </cell>
          <cell r="D351" t="str">
            <v xml:space="preserve"> three hundred and forty seven Thousand</v>
          </cell>
          <cell r="E351" t="str">
            <v xml:space="preserve"> three hundred and forty seven Lakhs</v>
          </cell>
          <cell r="F351" t="str">
            <v xml:space="preserve"> three hundred and forty seven Crores</v>
          </cell>
          <cell r="G351" t="str">
            <v xml:space="preserve"> three hundred and forty seven Millions</v>
          </cell>
          <cell r="H351" t="str">
            <v xml:space="preserve"> three hundred and forty seven Billions</v>
          </cell>
        </row>
        <row r="352">
          <cell r="A352">
            <v>348</v>
          </cell>
          <cell r="B352" t="str">
            <v xml:space="preserve"> three hundred and forty eight</v>
          </cell>
          <cell r="C352" t="str">
            <v xml:space="preserve"> three hundred and forty eight</v>
          </cell>
          <cell r="D352" t="str">
            <v xml:space="preserve"> three hundred and forty eight Thousand</v>
          </cell>
          <cell r="E352" t="str">
            <v xml:space="preserve"> three hundred and forty eight Lakhs</v>
          </cell>
          <cell r="F352" t="str">
            <v xml:space="preserve"> three hundred and forty eight Crores</v>
          </cell>
          <cell r="G352" t="str">
            <v xml:space="preserve"> three hundred and forty eight Millions</v>
          </cell>
          <cell r="H352" t="str">
            <v xml:space="preserve"> three hundred and forty eight Billions</v>
          </cell>
        </row>
        <row r="353">
          <cell r="A353">
            <v>349</v>
          </cell>
          <cell r="B353" t="str">
            <v xml:space="preserve"> three hundred and forty nine</v>
          </cell>
          <cell r="C353" t="str">
            <v xml:space="preserve"> three hundred and forty nine</v>
          </cell>
          <cell r="D353" t="str">
            <v xml:space="preserve"> three hundred and forty nine Thousand</v>
          </cell>
          <cell r="E353" t="str">
            <v xml:space="preserve"> three hundred and forty nine Lakhs</v>
          </cell>
          <cell r="F353" t="str">
            <v xml:space="preserve"> three hundred and forty nine Crores</v>
          </cell>
          <cell r="G353" t="str">
            <v xml:space="preserve"> three hundred and forty nine Millions</v>
          </cell>
          <cell r="H353" t="str">
            <v xml:space="preserve"> three hundred and forty nine Billions</v>
          </cell>
        </row>
        <row r="354">
          <cell r="A354">
            <v>350</v>
          </cell>
          <cell r="B354" t="str">
            <v xml:space="preserve"> three hundred and fifty</v>
          </cell>
          <cell r="C354" t="str">
            <v xml:space="preserve"> three hundred and fifty</v>
          </cell>
          <cell r="D354" t="str">
            <v xml:space="preserve"> three hundred and fifty Thousand</v>
          </cell>
          <cell r="E354" t="str">
            <v xml:space="preserve"> three hundred and fifty Lakhs</v>
          </cell>
          <cell r="F354" t="str">
            <v xml:space="preserve"> three hundred and fifty Crores</v>
          </cell>
          <cell r="G354" t="str">
            <v xml:space="preserve"> three hundred and fifty Millions</v>
          </cell>
          <cell r="H354" t="str">
            <v xml:space="preserve"> three hundred and fifty Billions</v>
          </cell>
        </row>
        <row r="355">
          <cell r="A355">
            <v>351</v>
          </cell>
          <cell r="B355" t="str">
            <v xml:space="preserve"> three hundred and fifty one</v>
          </cell>
          <cell r="C355" t="str">
            <v xml:space="preserve"> three hundred and fifty one</v>
          </cell>
          <cell r="D355" t="str">
            <v xml:space="preserve"> three hundred and fifty one Thousand</v>
          </cell>
          <cell r="E355" t="str">
            <v xml:space="preserve"> three hundred and fifty one Lakhs</v>
          </cell>
          <cell r="F355" t="str">
            <v xml:space="preserve"> three hundred and fifty one Crores</v>
          </cell>
          <cell r="G355" t="str">
            <v xml:space="preserve"> three hundred and fifty one Millions</v>
          </cell>
          <cell r="H355" t="str">
            <v xml:space="preserve"> three hundred and fifty one Billions</v>
          </cell>
        </row>
        <row r="356">
          <cell r="A356">
            <v>352</v>
          </cell>
          <cell r="B356" t="str">
            <v xml:space="preserve"> three hundred and fifty two</v>
          </cell>
          <cell r="C356" t="str">
            <v xml:space="preserve"> three hundred and fifty two</v>
          </cell>
          <cell r="D356" t="str">
            <v xml:space="preserve"> three hundred and fifty two Thousand</v>
          </cell>
          <cell r="E356" t="str">
            <v xml:space="preserve"> three hundred and fifty two Lakhs</v>
          </cell>
          <cell r="F356" t="str">
            <v xml:space="preserve"> three hundred and fifty two Crores</v>
          </cell>
          <cell r="G356" t="str">
            <v xml:space="preserve"> three hundred and fifty two Millions</v>
          </cell>
          <cell r="H356" t="str">
            <v xml:space="preserve"> three hundred and fifty two Billions</v>
          </cell>
        </row>
        <row r="357">
          <cell r="A357">
            <v>353</v>
          </cell>
          <cell r="B357" t="str">
            <v xml:space="preserve"> three hundred and fifty three</v>
          </cell>
          <cell r="C357" t="str">
            <v xml:space="preserve"> three hundred and fifty three</v>
          </cell>
          <cell r="D357" t="str">
            <v xml:space="preserve"> three hundred and fifty three Thousand</v>
          </cell>
          <cell r="E357" t="str">
            <v xml:space="preserve"> three hundred and fifty three Lakhs</v>
          </cell>
          <cell r="F357" t="str">
            <v xml:space="preserve"> three hundred and fifty three Crores</v>
          </cell>
          <cell r="G357" t="str">
            <v xml:space="preserve"> three hundred and fifty three Millions</v>
          </cell>
          <cell r="H357" t="str">
            <v xml:space="preserve"> three hundred and fifty three Billions</v>
          </cell>
        </row>
        <row r="358">
          <cell r="A358">
            <v>354</v>
          </cell>
          <cell r="B358" t="str">
            <v xml:space="preserve"> three hundred and fifty four</v>
          </cell>
          <cell r="C358" t="str">
            <v xml:space="preserve"> three hundred and fifty four</v>
          </cell>
          <cell r="D358" t="str">
            <v xml:space="preserve"> three hundred and fifty four Thousand</v>
          </cell>
          <cell r="E358" t="str">
            <v xml:space="preserve"> three hundred and fifty four Lakhs</v>
          </cell>
          <cell r="F358" t="str">
            <v xml:space="preserve"> three hundred and fifty four Crores</v>
          </cell>
          <cell r="G358" t="str">
            <v xml:space="preserve"> three hundred and fifty four Millions</v>
          </cell>
          <cell r="H358" t="str">
            <v xml:space="preserve"> three hundred and fifty four Billions</v>
          </cell>
        </row>
        <row r="359">
          <cell r="A359">
            <v>355</v>
          </cell>
          <cell r="B359" t="str">
            <v xml:space="preserve"> three hundred and fifty five</v>
          </cell>
          <cell r="C359" t="str">
            <v xml:space="preserve"> three hundred and fifty five</v>
          </cell>
          <cell r="D359" t="str">
            <v xml:space="preserve"> three hundred and fifty five Thousand</v>
          </cell>
          <cell r="E359" t="str">
            <v xml:space="preserve"> three hundred and fifty five Lakhs</v>
          </cell>
          <cell r="F359" t="str">
            <v xml:space="preserve"> three hundred and fifty five Crores</v>
          </cell>
          <cell r="G359" t="str">
            <v xml:space="preserve"> three hundred and fifty five Millions</v>
          </cell>
          <cell r="H359" t="str">
            <v xml:space="preserve"> three hundred and fifty five Billions</v>
          </cell>
        </row>
        <row r="360">
          <cell r="A360">
            <v>356</v>
          </cell>
          <cell r="B360" t="str">
            <v xml:space="preserve"> three hundred and fifty six</v>
          </cell>
          <cell r="C360" t="str">
            <v xml:space="preserve"> three hundred and fifty six</v>
          </cell>
          <cell r="D360" t="str">
            <v xml:space="preserve"> three hundred and fifty six Thousand</v>
          </cell>
          <cell r="E360" t="str">
            <v xml:space="preserve"> three hundred and fifty six Lakhs</v>
          </cell>
          <cell r="F360" t="str">
            <v xml:space="preserve"> three hundred and fifty six Crores</v>
          </cell>
          <cell r="G360" t="str">
            <v xml:space="preserve"> three hundred and fifty six Millions</v>
          </cell>
          <cell r="H360" t="str">
            <v xml:space="preserve"> three hundred and fifty six Billions</v>
          </cell>
        </row>
        <row r="361">
          <cell r="A361">
            <v>357</v>
          </cell>
          <cell r="B361" t="str">
            <v xml:space="preserve"> three hundred and fifty seven</v>
          </cell>
          <cell r="C361" t="str">
            <v xml:space="preserve"> three hundred and fifty seven</v>
          </cell>
          <cell r="D361" t="str">
            <v xml:space="preserve"> three hundred and fifty seven Thousand</v>
          </cell>
          <cell r="E361" t="str">
            <v xml:space="preserve"> three hundred and fifty seven Lakhs</v>
          </cell>
          <cell r="F361" t="str">
            <v xml:space="preserve"> three hundred and fifty seven Crores</v>
          </cell>
          <cell r="G361" t="str">
            <v xml:space="preserve"> three hundred and fifty seven Millions</v>
          </cell>
          <cell r="H361" t="str">
            <v xml:space="preserve"> three hundred and fifty seven Billions</v>
          </cell>
        </row>
        <row r="362">
          <cell r="A362">
            <v>358</v>
          </cell>
          <cell r="B362" t="str">
            <v xml:space="preserve"> three hundred and fifty eight</v>
          </cell>
          <cell r="C362" t="str">
            <v xml:space="preserve"> three hundred and fifty eight</v>
          </cell>
          <cell r="D362" t="str">
            <v xml:space="preserve"> three hundred and fifty eight Thousand</v>
          </cell>
          <cell r="E362" t="str">
            <v xml:space="preserve"> three hundred and fifty eight Lakhs</v>
          </cell>
          <cell r="F362" t="str">
            <v xml:space="preserve"> three hundred and fifty eight Crores</v>
          </cell>
          <cell r="G362" t="str">
            <v xml:space="preserve"> three hundred and fifty eight Millions</v>
          </cell>
          <cell r="H362" t="str">
            <v xml:space="preserve"> three hundred and fifty eight Billions</v>
          </cell>
        </row>
        <row r="363">
          <cell r="A363">
            <v>359</v>
          </cell>
          <cell r="B363" t="str">
            <v xml:space="preserve"> three hundred and fifty nine</v>
          </cell>
          <cell r="C363" t="str">
            <v xml:space="preserve"> three hundred and fifty nine</v>
          </cell>
          <cell r="D363" t="str">
            <v xml:space="preserve"> three hundred and fifty nine Thousand</v>
          </cell>
          <cell r="E363" t="str">
            <v xml:space="preserve"> three hundred and fifty nine Lakhs</v>
          </cell>
          <cell r="F363" t="str">
            <v xml:space="preserve"> three hundred and fifty nine Crores</v>
          </cell>
          <cell r="G363" t="str">
            <v xml:space="preserve"> three hundred and fifty nine Millions</v>
          </cell>
          <cell r="H363" t="str">
            <v xml:space="preserve"> three hundred and fifty nine Billions</v>
          </cell>
        </row>
        <row r="364">
          <cell r="A364">
            <v>360</v>
          </cell>
          <cell r="B364" t="str">
            <v xml:space="preserve"> three hundred and sixty</v>
          </cell>
          <cell r="C364" t="str">
            <v xml:space="preserve"> three hundred and sixty</v>
          </cell>
          <cell r="D364" t="str">
            <v xml:space="preserve"> three hundred and sixty Thousand</v>
          </cell>
          <cell r="E364" t="str">
            <v xml:space="preserve"> three hundred and sixty Lakhs</v>
          </cell>
          <cell r="F364" t="str">
            <v xml:space="preserve"> three hundred and sixty Crores</v>
          </cell>
          <cell r="G364" t="str">
            <v xml:space="preserve"> three hundred and sixty Millions</v>
          </cell>
          <cell r="H364" t="str">
            <v xml:space="preserve"> three hundred and sixty Billions</v>
          </cell>
        </row>
        <row r="365">
          <cell r="A365">
            <v>361</v>
          </cell>
          <cell r="B365" t="str">
            <v xml:space="preserve"> three hundred and sixty one </v>
          </cell>
          <cell r="C365" t="str">
            <v xml:space="preserve"> three hundred and sixty one </v>
          </cell>
          <cell r="D365" t="str">
            <v xml:space="preserve"> three hundred and sixty one  Thousand</v>
          </cell>
          <cell r="E365" t="str">
            <v xml:space="preserve"> three hundred and sixty one  Lakhs</v>
          </cell>
          <cell r="F365" t="str">
            <v xml:space="preserve"> three hundred and sixty one  Crores</v>
          </cell>
          <cell r="G365" t="str">
            <v xml:space="preserve"> three hundred and sixty one  Millions</v>
          </cell>
          <cell r="H365" t="str">
            <v xml:space="preserve"> three hundred and sixty one  Billions</v>
          </cell>
        </row>
        <row r="366">
          <cell r="A366">
            <v>362</v>
          </cell>
          <cell r="B366" t="str">
            <v xml:space="preserve"> three hundred and sixty two</v>
          </cell>
          <cell r="C366" t="str">
            <v xml:space="preserve"> three hundred and sixty two</v>
          </cell>
          <cell r="D366" t="str">
            <v xml:space="preserve"> three hundred and sixty two Thousand</v>
          </cell>
          <cell r="E366" t="str">
            <v xml:space="preserve"> three hundred and sixty two Lakhs</v>
          </cell>
          <cell r="F366" t="str">
            <v xml:space="preserve"> three hundred and sixty two Crores</v>
          </cell>
          <cell r="G366" t="str">
            <v xml:space="preserve"> three hundred and sixty two Millions</v>
          </cell>
          <cell r="H366" t="str">
            <v xml:space="preserve"> three hundred and sixty two Billions</v>
          </cell>
        </row>
        <row r="367">
          <cell r="A367">
            <v>363</v>
          </cell>
          <cell r="B367" t="str">
            <v xml:space="preserve"> three hundred and sixty three</v>
          </cell>
          <cell r="C367" t="str">
            <v xml:space="preserve"> three hundred and sixty three</v>
          </cell>
          <cell r="D367" t="str">
            <v xml:space="preserve"> three hundred and sixty three Thousand</v>
          </cell>
          <cell r="E367" t="str">
            <v xml:space="preserve"> three hundred and sixty three Lakhs</v>
          </cell>
          <cell r="F367" t="str">
            <v xml:space="preserve"> three hundred and sixty three Crores</v>
          </cell>
          <cell r="G367" t="str">
            <v xml:space="preserve"> three hundred and sixty three Millions</v>
          </cell>
          <cell r="H367" t="str">
            <v xml:space="preserve"> three hundred and sixty three Billions</v>
          </cell>
        </row>
        <row r="368">
          <cell r="A368">
            <v>364</v>
          </cell>
          <cell r="B368" t="str">
            <v xml:space="preserve"> three hundred and sixty four</v>
          </cell>
          <cell r="C368" t="str">
            <v xml:space="preserve"> three hundred and sixty four</v>
          </cell>
          <cell r="D368" t="str">
            <v xml:space="preserve"> three hundred and sixty four Thousand</v>
          </cell>
          <cell r="E368" t="str">
            <v xml:space="preserve"> three hundred and sixty four Lakhs</v>
          </cell>
          <cell r="F368" t="str">
            <v xml:space="preserve"> three hundred and sixty four Crores</v>
          </cell>
          <cell r="G368" t="str">
            <v xml:space="preserve"> three hundred and sixty four Millions</v>
          </cell>
          <cell r="H368" t="str">
            <v xml:space="preserve"> three hundred and sixty four Billions</v>
          </cell>
        </row>
        <row r="369">
          <cell r="A369">
            <v>365</v>
          </cell>
          <cell r="B369" t="str">
            <v xml:space="preserve"> three hundred and sixty five</v>
          </cell>
          <cell r="C369" t="str">
            <v xml:space="preserve"> three hundred and sixty five</v>
          </cell>
          <cell r="D369" t="str">
            <v xml:space="preserve"> three hundred and sixty five Thousand</v>
          </cell>
          <cell r="E369" t="str">
            <v xml:space="preserve"> three hundred and sixty five Lakhs</v>
          </cell>
          <cell r="F369" t="str">
            <v xml:space="preserve"> three hundred and sixty five Crores</v>
          </cell>
          <cell r="G369" t="str">
            <v xml:space="preserve"> three hundred and sixty five Millions</v>
          </cell>
          <cell r="H369" t="str">
            <v xml:space="preserve"> three hundred and sixty five Billions</v>
          </cell>
        </row>
        <row r="370">
          <cell r="A370">
            <v>366</v>
          </cell>
          <cell r="B370" t="str">
            <v xml:space="preserve"> three hundred and sixty six</v>
          </cell>
          <cell r="C370" t="str">
            <v xml:space="preserve"> three hundred and sixty six</v>
          </cell>
          <cell r="D370" t="str">
            <v xml:space="preserve"> three hundred and sixty six Thousand</v>
          </cell>
          <cell r="E370" t="str">
            <v xml:space="preserve"> three hundred and sixty six Lakhs</v>
          </cell>
          <cell r="F370" t="str">
            <v xml:space="preserve"> three hundred and sixty six Crores</v>
          </cell>
          <cell r="G370" t="str">
            <v xml:space="preserve"> three hundred and sixty six Millions</v>
          </cell>
          <cell r="H370" t="str">
            <v xml:space="preserve"> three hundred and sixty six Billions</v>
          </cell>
        </row>
        <row r="371">
          <cell r="A371">
            <v>367</v>
          </cell>
          <cell r="B371" t="str">
            <v xml:space="preserve"> three hundred and sixty seven</v>
          </cell>
          <cell r="C371" t="str">
            <v xml:space="preserve"> three hundred and sixty seven</v>
          </cell>
          <cell r="D371" t="str">
            <v xml:space="preserve"> three hundred and sixty seven Thousand</v>
          </cell>
          <cell r="E371" t="str">
            <v xml:space="preserve"> three hundred and sixty seven Lakhs</v>
          </cell>
          <cell r="F371" t="str">
            <v xml:space="preserve"> three hundred and sixty seven Crores</v>
          </cell>
          <cell r="G371" t="str">
            <v xml:space="preserve"> three hundred and sixty seven Millions</v>
          </cell>
          <cell r="H371" t="str">
            <v xml:space="preserve"> three hundred and sixty seven Billions</v>
          </cell>
        </row>
        <row r="372">
          <cell r="A372">
            <v>368</v>
          </cell>
          <cell r="B372" t="str">
            <v xml:space="preserve"> three hundred and sixty eight</v>
          </cell>
          <cell r="C372" t="str">
            <v xml:space="preserve"> three hundred and sixty eight</v>
          </cell>
          <cell r="D372" t="str">
            <v xml:space="preserve"> three hundred and sixty eight Thousand</v>
          </cell>
          <cell r="E372" t="str">
            <v xml:space="preserve"> three hundred and sixty eight Lakhs</v>
          </cell>
          <cell r="F372" t="str">
            <v xml:space="preserve"> three hundred and sixty eight Crores</v>
          </cell>
          <cell r="G372" t="str">
            <v xml:space="preserve"> three hundred and sixty eight Millions</v>
          </cell>
          <cell r="H372" t="str">
            <v xml:space="preserve"> three hundred and sixty eight Billions</v>
          </cell>
        </row>
        <row r="373">
          <cell r="A373">
            <v>369</v>
          </cell>
          <cell r="B373" t="str">
            <v xml:space="preserve"> three hundred and sixty nine</v>
          </cell>
          <cell r="C373" t="str">
            <v xml:space="preserve"> three hundred and sixty nine</v>
          </cell>
          <cell r="D373" t="str">
            <v xml:space="preserve"> three hundred and sixty nine Thousand</v>
          </cell>
          <cell r="E373" t="str">
            <v xml:space="preserve"> three hundred and sixty nine Lakhs</v>
          </cell>
          <cell r="F373" t="str">
            <v xml:space="preserve"> three hundred and sixty nine Crores</v>
          </cell>
          <cell r="G373" t="str">
            <v xml:space="preserve"> three hundred and sixty nine Millions</v>
          </cell>
          <cell r="H373" t="str">
            <v xml:space="preserve"> three hundred and sixty nine Billions</v>
          </cell>
        </row>
        <row r="374">
          <cell r="A374">
            <v>370</v>
          </cell>
          <cell r="B374" t="str">
            <v xml:space="preserve"> three hundred and seventy</v>
          </cell>
          <cell r="C374" t="str">
            <v xml:space="preserve"> three hundred and seventy</v>
          </cell>
          <cell r="D374" t="str">
            <v xml:space="preserve"> three hundred and seventy Thousand</v>
          </cell>
          <cell r="E374" t="str">
            <v xml:space="preserve"> three hundred and seventy Lakhs</v>
          </cell>
          <cell r="F374" t="str">
            <v xml:space="preserve"> three hundred and seventy Crores</v>
          </cell>
          <cell r="G374" t="str">
            <v xml:space="preserve"> three hundred and seventy Millions</v>
          </cell>
          <cell r="H374" t="str">
            <v xml:space="preserve"> three hundred and seventy Billions</v>
          </cell>
        </row>
        <row r="375">
          <cell r="A375">
            <v>371</v>
          </cell>
          <cell r="B375" t="str">
            <v xml:space="preserve"> three hundred and seventy one</v>
          </cell>
          <cell r="C375" t="str">
            <v xml:space="preserve"> three hundred and seventy one</v>
          </cell>
          <cell r="D375" t="str">
            <v xml:space="preserve"> three hundred and seventy one Thousand</v>
          </cell>
          <cell r="E375" t="str">
            <v xml:space="preserve"> three hundred and seventy one Lakhs</v>
          </cell>
          <cell r="F375" t="str">
            <v xml:space="preserve"> three hundred and seventy one Crores</v>
          </cell>
          <cell r="G375" t="str">
            <v xml:space="preserve"> three hundred and seventy one Millions</v>
          </cell>
          <cell r="H375" t="str">
            <v xml:space="preserve"> three hundred and seventy one Billions</v>
          </cell>
        </row>
        <row r="376">
          <cell r="A376">
            <v>372</v>
          </cell>
          <cell r="B376" t="str">
            <v xml:space="preserve"> three hundred and seventy two</v>
          </cell>
          <cell r="C376" t="str">
            <v xml:space="preserve"> three hundred and seventy two</v>
          </cell>
          <cell r="D376" t="str">
            <v xml:space="preserve"> three hundred and seventy two Thousand</v>
          </cell>
          <cell r="E376" t="str">
            <v xml:space="preserve"> three hundred and seventy two Lakhs</v>
          </cell>
          <cell r="F376" t="str">
            <v xml:space="preserve"> three hundred and seventy two Crores</v>
          </cell>
          <cell r="G376" t="str">
            <v xml:space="preserve"> three hundred and seventy two Millions</v>
          </cell>
          <cell r="H376" t="str">
            <v xml:space="preserve"> three hundred and seventy two Billions</v>
          </cell>
        </row>
        <row r="377">
          <cell r="A377">
            <v>373</v>
          </cell>
          <cell r="B377" t="str">
            <v xml:space="preserve"> three hundred and seventy three</v>
          </cell>
          <cell r="C377" t="str">
            <v xml:space="preserve"> three hundred and seventy three</v>
          </cell>
          <cell r="D377" t="str">
            <v xml:space="preserve"> three hundred and seventy three Thousand</v>
          </cell>
          <cell r="E377" t="str">
            <v xml:space="preserve"> three hundred and seventy three Lakhs</v>
          </cell>
          <cell r="F377" t="str">
            <v xml:space="preserve"> three hundred and seventy three Crores</v>
          </cell>
          <cell r="G377" t="str">
            <v xml:space="preserve"> three hundred and seventy three Millions</v>
          </cell>
          <cell r="H377" t="str">
            <v xml:space="preserve"> three hundred and seventy three Billions</v>
          </cell>
        </row>
        <row r="378">
          <cell r="A378">
            <v>374</v>
          </cell>
          <cell r="B378" t="str">
            <v xml:space="preserve"> three hundred and seventy four</v>
          </cell>
          <cell r="C378" t="str">
            <v xml:space="preserve"> three hundred and seventy four</v>
          </cell>
          <cell r="D378" t="str">
            <v xml:space="preserve"> three hundred and seventy four Thousand</v>
          </cell>
          <cell r="E378" t="str">
            <v xml:space="preserve"> three hundred and seventy four Lakhs</v>
          </cell>
          <cell r="F378" t="str">
            <v xml:space="preserve"> three hundred and seventy four Crores</v>
          </cell>
          <cell r="G378" t="str">
            <v xml:space="preserve"> three hundred and seventy four Millions</v>
          </cell>
          <cell r="H378" t="str">
            <v xml:space="preserve"> three hundred and seventy four Billions</v>
          </cell>
        </row>
        <row r="379">
          <cell r="A379">
            <v>375</v>
          </cell>
          <cell r="B379" t="str">
            <v xml:space="preserve"> three hundred and seventy five</v>
          </cell>
          <cell r="C379" t="str">
            <v xml:space="preserve"> three hundred and seventy five</v>
          </cell>
          <cell r="D379" t="str">
            <v xml:space="preserve"> three hundred and seventy five Thousand</v>
          </cell>
          <cell r="E379" t="str">
            <v xml:space="preserve"> three hundred and seventy five Lakhs</v>
          </cell>
          <cell r="F379" t="str">
            <v xml:space="preserve"> three hundred and seventy five Crores</v>
          </cell>
          <cell r="G379" t="str">
            <v xml:space="preserve"> three hundred and seventy five Millions</v>
          </cell>
          <cell r="H379" t="str">
            <v xml:space="preserve"> three hundred and seventy five Billions</v>
          </cell>
        </row>
        <row r="380">
          <cell r="A380">
            <v>376</v>
          </cell>
          <cell r="B380" t="str">
            <v xml:space="preserve"> three hundred and seventy six</v>
          </cell>
          <cell r="C380" t="str">
            <v xml:space="preserve"> three hundred and seventy six</v>
          </cell>
          <cell r="D380" t="str">
            <v xml:space="preserve"> three hundred and seventy six Thousand</v>
          </cell>
          <cell r="E380" t="str">
            <v xml:space="preserve"> three hundred and seventy six Lakhs</v>
          </cell>
          <cell r="F380" t="str">
            <v xml:space="preserve"> three hundred and seventy six Crores</v>
          </cell>
          <cell r="G380" t="str">
            <v xml:space="preserve"> three hundred and seventy six Millions</v>
          </cell>
          <cell r="H380" t="str">
            <v xml:space="preserve"> three hundred and seventy six Billions</v>
          </cell>
        </row>
        <row r="381">
          <cell r="A381">
            <v>377</v>
          </cell>
          <cell r="B381" t="str">
            <v xml:space="preserve"> three hundred and seventy seven</v>
          </cell>
          <cell r="C381" t="str">
            <v xml:space="preserve"> three hundred and seventy seven</v>
          </cell>
          <cell r="D381" t="str">
            <v xml:space="preserve"> three hundred and seventy seven Thousand</v>
          </cell>
          <cell r="E381" t="str">
            <v xml:space="preserve"> three hundred and seventy seven Lakhs</v>
          </cell>
          <cell r="F381" t="str">
            <v xml:space="preserve"> three hundred and seventy seven Crores</v>
          </cell>
          <cell r="G381" t="str">
            <v xml:space="preserve"> three hundred and seventy seven Millions</v>
          </cell>
          <cell r="H381" t="str">
            <v xml:space="preserve"> three hundred and seventy seven Billions</v>
          </cell>
        </row>
        <row r="382">
          <cell r="A382">
            <v>378</v>
          </cell>
          <cell r="B382" t="str">
            <v xml:space="preserve"> three hundred and seventy eight</v>
          </cell>
          <cell r="C382" t="str">
            <v xml:space="preserve"> three hundred and seventy eight</v>
          </cell>
          <cell r="D382" t="str">
            <v xml:space="preserve"> three hundred and seventy eight Thousand</v>
          </cell>
          <cell r="E382" t="str">
            <v xml:space="preserve"> three hundred and seventy eight Lakhs</v>
          </cell>
          <cell r="F382" t="str">
            <v xml:space="preserve"> three hundred and seventy eight Crores</v>
          </cell>
          <cell r="G382" t="str">
            <v xml:space="preserve"> three hundred and seventy eight Millions</v>
          </cell>
          <cell r="H382" t="str">
            <v xml:space="preserve"> three hundred and seventy eight Billions</v>
          </cell>
        </row>
        <row r="383">
          <cell r="A383">
            <v>379</v>
          </cell>
          <cell r="B383" t="str">
            <v xml:space="preserve"> three hundred and seventy nine</v>
          </cell>
          <cell r="C383" t="str">
            <v xml:space="preserve"> three hundred and seventy nine</v>
          </cell>
          <cell r="D383" t="str">
            <v xml:space="preserve"> three hundred and seventy nine Thousand</v>
          </cell>
          <cell r="E383" t="str">
            <v xml:space="preserve"> three hundred and seventy nine Lakhs</v>
          </cell>
          <cell r="F383" t="str">
            <v xml:space="preserve"> three hundred and seventy nine Crores</v>
          </cell>
          <cell r="G383" t="str">
            <v xml:space="preserve"> three hundred and seventy nine Millions</v>
          </cell>
          <cell r="H383" t="str">
            <v xml:space="preserve"> three hundred and seventy nine Billions</v>
          </cell>
        </row>
        <row r="384">
          <cell r="A384">
            <v>380</v>
          </cell>
          <cell r="B384" t="str">
            <v xml:space="preserve"> three hundred and eighty</v>
          </cell>
          <cell r="C384" t="str">
            <v xml:space="preserve"> three hundred and eighty</v>
          </cell>
          <cell r="D384" t="str">
            <v xml:space="preserve"> three hundred and eighty Thousand</v>
          </cell>
          <cell r="E384" t="str">
            <v xml:space="preserve"> three hundred and eighty Lakhs</v>
          </cell>
          <cell r="F384" t="str">
            <v xml:space="preserve"> three hundred and eighty Crores</v>
          </cell>
          <cell r="G384" t="str">
            <v xml:space="preserve"> three hundred and eighty Millions</v>
          </cell>
          <cell r="H384" t="str">
            <v xml:space="preserve"> three hundred and eighty Billions</v>
          </cell>
        </row>
        <row r="385">
          <cell r="A385">
            <v>381</v>
          </cell>
          <cell r="B385" t="str">
            <v xml:space="preserve"> three hundred and eighty one </v>
          </cell>
          <cell r="C385" t="str">
            <v xml:space="preserve"> three hundred and eighty one </v>
          </cell>
          <cell r="D385" t="str">
            <v xml:space="preserve"> three hundred and eighty one  Thousand</v>
          </cell>
          <cell r="E385" t="str">
            <v xml:space="preserve"> three hundred and eighty one  Lakhs</v>
          </cell>
          <cell r="F385" t="str">
            <v xml:space="preserve"> three hundred and eighty one  Crores</v>
          </cell>
          <cell r="G385" t="str">
            <v xml:space="preserve"> three hundred and eighty one  Millions</v>
          </cell>
          <cell r="H385" t="str">
            <v xml:space="preserve"> three hundred and eighty one  Billions</v>
          </cell>
        </row>
        <row r="386">
          <cell r="A386">
            <v>382</v>
          </cell>
          <cell r="B386" t="str">
            <v xml:space="preserve"> three hundred and eighty two</v>
          </cell>
          <cell r="C386" t="str">
            <v xml:space="preserve"> three hundred and eighty two</v>
          </cell>
          <cell r="D386" t="str">
            <v xml:space="preserve"> three hundred and eighty two Thousand</v>
          </cell>
          <cell r="E386" t="str">
            <v xml:space="preserve"> three hundred and eighty two Lakhs</v>
          </cell>
          <cell r="F386" t="str">
            <v xml:space="preserve"> three hundred and eighty two Crores</v>
          </cell>
          <cell r="G386" t="str">
            <v xml:space="preserve"> three hundred and eighty two Millions</v>
          </cell>
          <cell r="H386" t="str">
            <v xml:space="preserve"> three hundred and eighty two Billions</v>
          </cell>
        </row>
        <row r="387">
          <cell r="A387">
            <v>383</v>
          </cell>
          <cell r="B387" t="str">
            <v xml:space="preserve"> three hundred and eighty three</v>
          </cell>
          <cell r="C387" t="str">
            <v xml:space="preserve"> three hundred and eighty three</v>
          </cell>
          <cell r="D387" t="str">
            <v xml:space="preserve"> three hundred and eighty three Thousand</v>
          </cell>
          <cell r="E387" t="str">
            <v xml:space="preserve"> three hundred and eighty three Lakhs</v>
          </cell>
          <cell r="F387" t="str">
            <v xml:space="preserve"> three hundred and eighty three Crores</v>
          </cell>
          <cell r="G387" t="str">
            <v xml:space="preserve"> three hundred and eighty three Millions</v>
          </cell>
          <cell r="H387" t="str">
            <v xml:space="preserve"> three hundred and eighty three Billions</v>
          </cell>
        </row>
        <row r="388">
          <cell r="A388">
            <v>384</v>
          </cell>
          <cell r="B388" t="str">
            <v xml:space="preserve"> three hundred and eighty four</v>
          </cell>
          <cell r="C388" t="str">
            <v xml:space="preserve"> three hundred and eighty four</v>
          </cell>
          <cell r="D388" t="str">
            <v xml:space="preserve"> three hundred and eighty four Thousand</v>
          </cell>
          <cell r="E388" t="str">
            <v xml:space="preserve"> three hundred and eighty four Lakhs</v>
          </cell>
          <cell r="F388" t="str">
            <v xml:space="preserve"> three hundred and eighty four Crores</v>
          </cell>
          <cell r="G388" t="str">
            <v xml:space="preserve"> three hundred and eighty four Millions</v>
          </cell>
          <cell r="H388" t="str">
            <v xml:space="preserve"> three hundred and eighty four Billions</v>
          </cell>
        </row>
        <row r="389">
          <cell r="A389">
            <v>385</v>
          </cell>
          <cell r="B389" t="str">
            <v xml:space="preserve"> three hundred and eighty five</v>
          </cell>
          <cell r="C389" t="str">
            <v xml:space="preserve"> three hundred and eighty five</v>
          </cell>
          <cell r="D389" t="str">
            <v xml:space="preserve"> three hundred and eighty five Thousand</v>
          </cell>
          <cell r="E389" t="str">
            <v xml:space="preserve"> three hundred and eighty five Lakhs</v>
          </cell>
          <cell r="F389" t="str">
            <v xml:space="preserve"> three hundred and eighty five Crores</v>
          </cell>
          <cell r="G389" t="str">
            <v xml:space="preserve"> three hundred and eighty five Millions</v>
          </cell>
          <cell r="H389" t="str">
            <v xml:space="preserve"> three hundred and eighty five Billions</v>
          </cell>
        </row>
        <row r="390">
          <cell r="A390">
            <v>386</v>
          </cell>
          <cell r="B390" t="str">
            <v xml:space="preserve"> three hundred and eighty six</v>
          </cell>
          <cell r="C390" t="str">
            <v xml:space="preserve"> three hundred and eighty six</v>
          </cell>
          <cell r="D390" t="str">
            <v xml:space="preserve"> three hundred and eighty six Thousand</v>
          </cell>
          <cell r="E390" t="str">
            <v xml:space="preserve"> three hundred and eighty six Lakhs</v>
          </cell>
          <cell r="F390" t="str">
            <v xml:space="preserve"> three hundred and eighty six Crores</v>
          </cell>
          <cell r="G390" t="str">
            <v xml:space="preserve"> three hundred and eighty six Millions</v>
          </cell>
          <cell r="H390" t="str">
            <v xml:space="preserve"> three hundred and eighty six Billions</v>
          </cell>
        </row>
        <row r="391">
          <cell r="A391">
            <v>387</v>
          </cell>
          <cell r="B391" t="str">
            <v xml:space="preserve"> three hundred and eighty seven</v>
          </cell>
          <cell r="C391" t="str">
            <v xml:space="preserve"> three hundred and eighty seven</v>
          </cell>
          <cell r="D391" t="str">
            <v xml:space="preserve"> three hundred and eighty seven Thousand</v>
          </cell>
          <cell r="E391" t="str">
            <v xml:space="preserve"> three hundred and eighty seven Lakhs</v>
          </cell>
          <cell r="F391" t="str">
            <v xml:space="preserve"> three hundred and eighty seven Crores</v>
          </cell>
          <cell r="G391" t="str">
            <v xml:space="preserve"> three hundred and eighty seven Millions</v>
          </cell>
          <cell r="H391" t="str">
            <v xml:space="preserve"> three hundred and eighty seven Billions</v>
          </cell>
        </row>
        <row r="392">
          <cell r="A392">
            <v>388</v>
          </cell>
          <cell r="B392" t="str">
            <v xml:space="preserve"> three hundred and eighty eight</v>
          </cell>
          <cell r="C392" t="str">
            <v xml:space="preserve"> three hundred and eighty eight</v>
          </cell>
          <cell r="D392" t="str">
            <v xml:space="preserve"> three hundred and eighty eight Thousand</v>
          </cell>
          <cell r="E392" t="str">
            <v xml:space="preserve"> three hundred and eighty eight Lakhs</v>
          </cell>
          <cell r="F392" t="str">
            <v xml:space="preserve"> three hundred and eighty eight Crores</v>
          </cell>
          <cell r="G392" t="str">
            <v xml:space="preserve"> three hundred and eighty eight Millions</v>
          </cell>
          <cell r="H392" t="str">
            <v xml:space="preserve"> three hundred and eighty eight Billions</v>
          </cell>
        </row>
        <row r="393">
          <cell r="A393">
            <v>389</v>
          </cell>
          <cell r="B393" t="str">
            <v xml:space="preserve"> three hundred and eighty nine</v>
          </cell>
          <cell r="C393" t="str">
            <v xml:space="preserve"> three hundred and eighty nine</v>
          </cell>
          <cell r="D393" t="str">
            <v xml:space="preserve"> three hundred and eighty nine Thousand</v>
          </cell>
          <cell r="E393" t="str">
            <v xml:space="preserve"> three hundred and eighty nine Lakhs</v>
          </cell>
          <cell r="F393" t="str">
            <v xml:space="preserve"> three hundred and eighty nine Crores</v>
          </cell>
          <cell r="G393" t="str">
            <v xml:space="preserve"> three hundred and eighty nine Millions</v>
          </cell>
          <cell r="H393" t="str">
            <v xml:space="preserve"> three hundred and eighty nine Billions</v>
          </cell>
        </row>
        <row r="394">
          <cell r="A394">
            <v>390</v>
          </cell>
          <cell r="B394" t="str">
            <v xml:space="preserve"> three hundred and ninety</v>
          </cell>
          <cell r="C394" t="str">
            <v xml:space="preserve"> three hundred and ninety</v>
          </cell>
          <cell r="D394" t="str">
            <v xml:space="preserve"> three hundred and ninety Thousand</v>
          </cell>
          <cell r="E394" t="str">
            <v xml:space="preserve"> three hundred and ninety Lakhs</v>
          </cell>
          <cell r="F394" t="str">
            <v xml:space="preserve"> three hundred and ninety Crores</v>
          </cell>
          <cell r="G394" t="str">
            <v xml:space="preserve"> three hundred and ninety Millions</v>
          </cell>
          <cell r="H394" t="str">
            <v xml:space="preserve"> three hundred and ninety Billions</v>
          </cell>
        </row>
        <row r="395">
          <cell r="A395">
            <v>391</v>
          </cell>
          <cell r="B395" t="str">
            <v xml:space="preserve"> three hundred and ninety one</v>
          </cell>
          <cell r="C395" t="str">
            <v xml:space="preserve"> three hundred and ninety one</v>
          </cell>
          <cell r="D395" t="str">
            <v xml:space="preserve"> three hundred and ninety one Thousand</v>
          </cell>
          <cell r="E395" t="str">
            <v xml:space="preserve"> three hundred and ninety one Lakhs</v>
          </cell>
          <cell r="F395" t="str">
            <v xml:space="preserve"> three hundred and ninety one Crores</v>
          </cell>
          <cell r="G395" t="str">
            <v xml:space="preserve"> three hundred and ninety one Millions</v>
          </cell>
          <cell r="H395" t="str">
            <v xml:space="preserve"> three hundred and ninety one Billions</v>
          </cell>
        </row>
        <row r="396">
          <cell r="A396">
            <v>392</v>
          </cell>
          <cell r="B396" t="str">
            <v xml:space="preserve"> three hundred and ninety two</v>
          </cell>
          <cell r="C396" t="str">
            <v xml:space="preserve"> three hundred and ninety two</v>
          </cell>
          <cell r="D396" t="str">
            <v xml:space="preserve"> three hundred and ninety two Thousand</v>
          </cell>
          <cell r="E396" t="str">
            <v xml:space="preserve"> three hundred and ninety two Lakhs</v>
          </cell>
          <cell r="F396" t="str">
            <v xml:space="preserve"> three hundred and ninety two Crores</v>
          </cell>
          <cell r="G396" t="str">
            <v xml:space="preserve"> three hundred and ninety two Millions</v>
          </cell>
          <cell r="H396" t="str">
            <v xml:space="preserve"> three hundred and ninety two Billions</v>
          </cell>
        </row>
        <row r="397">
          <cell r="A397">
            <v>393</v>
          </cell>
          <cell r="B397" t="str">
            <v xml:space="preserve"> three hundred and ninety three</v>
          </cell>
          <cell r="C397" t="str">
            <v xml:space="preserve"> three hundred and ninety three</v>
          </cell>
          <cell r="D397" t="str">
            <v xml:space="preserve"> three hundred and ninety three Thousand</v>
          </cell>
          <cell r="E397" t="str">
            <v xml:space="preserve"> three hundred and ninety three Lakhs</v>
          </cell>
          <cell r="F397" t="str">
            <v xml:space="preserve"> three hundred and ninety three Crores</v>
          </cell>
          <cell r="G397" t="str">
            <v xml:space="preserve"> three hundred and ninety three Millions</v>
          </cell>
          <cell r="H397" t="str">
            <v xml:space="preserve"> three hundred and ninety three Billions</v>
          </cell>
        </row>
        <row r="398">
          <cell r="A398">
            <v>394</v>
          </cell>
          <cell r="B398" t="str">
            <v xml:space="preserve"> three hundred and ninety four</v>
          </cell>
          <cell r="C398" t="str">
            <v xml:space="preserve"> three hundred and ninety four</v>
          </cell>
          <cell r="D398" t="str">
            <v xml:space="preserve"> three hundred and ninety four Thousand</v>
          </cell>
          <cell r="E398" t="str">
            <v xml:space="preserve"> three hundred and ninety four Lakhs</v>
          </cell>
          <cell r="F398" t="str">
            <v xml:space="preserve"> three hundred and ninety four Crores</v>
          </cell>
          <cell r="G398" t="str">
            <v xml:space="preserve"> three hundred and ninety four Millions</v>
          </cell>
          <cell r="H398" t="str">
            <v xml:space="preserve"> three hundred and ninety four Billions</v>
          </cell>
        </row>
        <row r="399">
          <cell r="A399">
            <v>395</v>
          </cell>
          <cell r="B399" t="str">
            <v xml:space="preserve"> three hundred and ninety five</v>
          </cell>
          <cell r="C399" t="str">
            <v xml:space="preserve"> three hundred and ninety five</v>
          </cell>
          <cell r="D399" t="str">
            <v xml:space="preserve"> three hundred and ninety five Thousand</v>
          </cell>
          <cell r="E399" t="str">
            <v xml:space="preserve"> three hundred and ninety five Lakhs</v>
          </cell>
          <cell r="F399" t="str">
            <v xml:space="preserve"> three hundred and ninety five Crores</v>
          </cell>
          <cell r="G399" t="str">
            <v xml:space="preserve"> three hundred and ninety five Millions</v>
          </cell>
          <cell r="H399" t="str">
            <v xml:space="preserve"> three hundred and ninety five Billions</v>
          </cell>
        </row>
        <row r="400">
          <cell r="A400">
            <v>396</v>
          </cell>
          <cell r="B400" t="str">
            <v xml:space="preserve"> three hundred and ninety six</v>
          </cell>
          <cell r="C400" t="str">
            <v xml:space="preserve"> three hundred and ninety six</v>
          </cell>
          <cell r="D400" t="str">
            <v xml:space="preserve"> three hundred and ninety six Thousand</v>
          </cell>
          <cell r="E400" t="str">
            <v xml:space="preserve"> three hundred and ninety six Lakhs</v>
          </cell>
          <cell r="F400" t="str">
            <v xml:space="preserve"> three hundred and ninety six Crores</v>
          </cell>
          <cell r="G400" t="str">
            <v xml:space="preserve"> three hundred and ninety six Millions</v>
          </cell>
          <cell r="H400" t="str">
            <v xml:space="preserve"> three hundred and ninety six Billions</v>
          </cell>
        </row>
        <row r="401">
          <cell r="A401">
            <v>397</v>
          </cell>
          <cell r="B401" t="str">
            <v xml:space="preserve"> three hundred and ninety seven</v>
          </cell>
          <cell r="C401" t="str">
            <v xml:space="preserve"> three hundred and ninety seven</v>
          </cell>
          <cell r="D401" t="str">
            <v xml:space="preserve"> three hundred and ninety seven Thousand</v>
          </cell>
          <cell r="E401" t="str">
            <v xml:space="preserve"> three hundred and ninety seven Lakhs</v>
          </cell>
          <cell r="F401" t="str">
            <v xml:space="preserve"> three hundred and ninety seven Crores</v>
          </cell>
          <cell r="G401" t="str">
            <v xml:space="preserve"> three hundred and ninety seven Millions</v>
          </cell>
          <cell r="H401" t="str">
            <v xml:space="preserve"> three hundred and ninety seven Billions</v>
          </cell>
        </row>
        <row r="402">
          <cell r="A402">
            <v>398</v>
          </cell>
          <cell r="B402" t="str">
            <v xml:space="preserve"> three hundred and ninety eight</v>
          </cell>
          <cell r="C402" t="str">
            <v xml:space="preserve"> three hundred and ninety eight</v>
          </cell>
          <cell r="D402" t="str">
            <v xml:space="preserve"> three hundred and ninety eight Thousand</v>
          </cell>
          <cell r="E402" t="str">
            <v xml:space="preserve"> three hundred and ninety eight Lakhs</v>
          </cell>
          <cell r="F402" t="str">
            <v xml:space="preserve"> three hundred and ninety eight Crores</v>
          </cell>
          <cell r="G402" t="str">
            <v xml:space="preserve"> three hundred and ninety eight Millions</v>
          </cell>
          <cell r="H402" t="str">
            <v xml:space="preserve"> three hundred and ninety eight Billions</v>
          </cell>
        </row>
        <row r="403">
          <cell r="A403">
            <v>399</v>
          </cell>
          <cell r="B403" t="str">
            <v xml:space="preserve"> three hundred and ninety nine</v>
          </cell>
          <cell r="C403" t="str">
            <v xml:space="preserve"> three hundred and ninety nine</v>
          </cell>
          <cell r="D403" t="str">
            <v xml:space="preserve"> three hundred and ninety nine Thousand</v>
          </cell>
          <cell r="E403" t="str">
            <v xml:space="preserve"> three hundred and ninety nine Lakhs</v>
          </cell>
          <cell r="F403" t="str">
            <v xml:space="preserve"> three hundred and ninety nine Crores</v>
          </cell>
          <cell r="G403" t="str">
            <v xml:space="preserve"> three hundred and ninety nine Millions</v>
          </cell>
          <cell r="H403" t="str">
            <v xml:space="preserve"> three hundred and ninety nine Billions</v>
          </cell>
        </row>
        <row r="404">
          <cell r="A404">
            <v>400</v>
          </cell>
          <cell r="B404" t="str">
            <v xml:space="preserve"> four hundred </v>
          </cell>
          <cell r="C404" t="str">
            <v xml:space="preserve"> four hundred </v>
          </cell>
          <cell r="D404" t="str">
            <v xml:space="preserve"> four hundred  Thousand</v>
          </cell>
          <cell r="E404" t="str">
            <v xml:space="preserve"> four hundred  Lakhs</v>
          </cell>
          <cell r="F404" t="str">
            <v xml:space="preserve"> four hundred  Crores</v>
          </cell>
          <cell r="G404" t="str">
            <v xml:space="preserve"> four hundred  Millions</v>
          </cell>
          <cell r="H404" t="str">
            <v xml:space="preserve"> four hundred  Billions</v>
          </cell>
        </row>
        <row r="405">
          <cell r="A405">
            <v>401</v>
          </cell>
          <cell r="B405" t="str">
            <v xml:space="preserve"> four hundred and one</v>
          </cell>
          <cell r="C405" t="str">
            <v xml:space="preserve"> four hundred and one</v>
          </cell>
          <cell r="D405" t="str">
            <v xml:space="preserve"> four hundred and one Thousand</v>
          </cell>
          <cell r="E405" t="str">
            <v xml:space="preserve"> four hundred and one Lakhs</v>
          </cell>
          <cell r="F405" t="str">
            <v xml:space="preserve"> four hundred and one Crores</v>
          </cell>
          <cell r="G405" t="str">
            <v xml:space="preserve"> four hundred and one Millions</v>
          </cell>
          <cell r="H405" t="str">
            <v xml:space="preserve"> four hundred and one Billions</v>
          </cell>
        </row>
        <row r="406">
          <cell r="A406">
            <v>402</v>
          </cell>
          <cell r="B406" t="str">
            <v xml:space="preserve"> four hundred and two</v>
          </cell>
          <cell r="C406" t="str">
            <v xml:space="preserve"> four hundred and two</v>
          </cell>
          <cell r="D406" t="str">
            <v xml:space="preserve"> four hundred and two Thousand</v>
          </cell>
          <cell r="E406" t="str">
            <v xml:space="preserve"> four hundred and two Lakhs</v>
          </cell>
          <cell r="F406" t="str">
            <v xml:space="preserve"> four hundred and two Crores</v>
          </cell>
          <cell r="G406" t="str">
            <v xml:space="preserve"> four hundred and two Millions</v>
          </cell>
          <cell r="H406" t="str">
            <v xml:space="preserve"> four hundred and two Billions</v>
          </cell>
        </row>
        <row r="407">
          <cell r="A407">
            <v>403</v>
          </cell>
          <cell r="B407" t="str">
            <v xml:space="preserve"> four hundred and three</v>
          </cell>
          <cell r="C407" t="str">
            <v xml:space="preserve"> four hundred and three</v>
          </cell>
          <cell r="D407" t="str">
            <v xml:space="preserve"> four hundred and three Thousand</v>
          </cell>
          <cell r="E407" t="str">
            <v xml:space="preserve"> four hundred and three Lakhs</v>
          </cell>
          <cell r="F407" t="str">
            <v xml:space="preserve"> four hundred and three Crores</v>
          </cell>
          <cell r="G407" t="str">
            <v xml:space="preserve"> four hundred and three Millions</v>
          </cell>
          <cell r="H407" t="str">
            <v xml:space="preserve"> four hundred and three Billions</v>
          </cell>
        </row>
        <row r="408">
          <cell r="A408">
            <v>404</v>
          </cell>
          <cell r="B408" t="str">
            <v xml:space="preserve"> four hundred and four</v>
          </cell>
          <cell r="C408" t="str">
            <v xml:space="preserve"> four hundred and four</v>
          </cell>
          <cell r="D408" t="str">
            <v xml:space="preserve"> four hundred and four Thousand</v>
          </cell>
          <cell r="E408" t="str">
            <v xml:space="preserve"> four hundred and four Lakhs</v>
          </cell>
          <cell r="F408" t="str">
            <v xml:space="preserve"> four hundred and four Crores</v>
          </cell>
          <cell r="G408" t="str">
            <v xml:space="preserve"> four hundred and four Millions</v>
          </cell>
          <cell r="H408" t="str">
            <v xml:space="preserve"> four hundred and four Billions</v>
          </cell>
        </row>
        <row r="409">
          <cell r="A409">
            <v>405</v>
          </cell>
          <cell r="B409" t="str">
            <v xml:space="preserve"> four hundred and five</v>
          </cell>
          <cell r="C409" t="str">
            <v xml:space="preserve"> four hundred and five</v>
          </cell>
          <cell r="D409" t="str">
            <v xml:space="preserve"> four hundred and five Thousand</v>
          </cell>
          <cell r="E409" t="str">
            <v xml:space="preserve"> four hundred and five Lakhs</v>
          </cell>
          <cell r="F409" t="str">
            <v xml:space="preserve"> four hundred and five Crores</v>
          </cell>
          <cell r="G409" t="str">
            <v xml:space="preserve"> four hundred and five Millions</v>
          </cell>
          <cell r="H409" t="str">
            <v xml:space="preserve"> four hundred and five Billions</v>
          </cell>
        </row>
        <row r="410">
          <cell r="A410">
            <v>406</v>
          </cell>
          <cell r="B410" t="str">
            <v xml:space="preserve"> four hundred and six</v>
          </cell>
          <cell r="C410" t="str">
            <v xml:space="preserve"> four hundred and six</v>
          </cell>
          <cell r="D410" t="str">
            <v xml:space="preserve"> four hundred and six Thousand</v>
          </cell>
          <cell r="E410" t="str">
            <v xml:space="preserve"> four hundred and six Lakhs</v>
          </cell>
          <cell r="F410" t="str">
            <v xml:space="preserve"> four hundred and six Crores</v>
          </cell>
          <cell r="G410" t="str">
            <v xml:space="preserve"> four hundred and six Millions</v>
          </cell>
          <cell r="H410" t="str">
            <v xml:space="preserve"> four hundred and six Billions</v>
          </cell>
        </row>
        <row r="411">
          <cell r="A411">
            <v>407</v>
          </cell>
          <cell r="B411" t="str">
            <v xml:space="preserve"> four hundred and seven</v>
          </cell>
          <cell r="C411" t="str">
            <v xml:space="preserve"> four hundred and seven</v>
          </cell>
          <cell r="D411" t="str">
            <v xml:space="preserve"> four hundred and seven Thousand</v>
          </cell>
          <cell r="E411" t="str">
            <v xml:space="preserve"> four hundred and seven Lakhs</v>
          </cell>
          <cell r="F411" t="str">
            <v xml:space="preserve"> four hundred and seven Crores</v>
          </cell>
          <cell r="G411" t="str">
            <v xml:space="preserve"> four hundred and seven Millions</v>
          </cell>
          <cell r="H411" t="str">
            <v xml:space="preserve"> four hundred and seven Billions</v>
          </cell>
        </row>
        <row r="412">
          <cell r="A412">
            <v>408</v>
          </cell>
          <cell r="B412" t="str">
            <v xml:space="preserve"> four hundred and eight</v>
          </cell>
          <cell r="C412" t="str">
            <v xml:space="preserve"> four hundred and eight</v>
          </cell>
          <cell r="D412" t="str">
            <v xml:space="preserve"> four hundred and eight Thousand</v>
          </cell>
          <cell r="E412" t="str">
            <v xml:space="preserve"> four hundred and eight Lakhs</v>
          </cell>
          <cell r="F412" t="str">
            <v xml:space="preserve"> four hundred and eight Crores</v>
          </cell>
          <cell r="G412" t="str">
            <v xml:space="preserve"> four hundred and eight Millions</v>
          </cell>
          <cell r="H412" t="str">
            <v xml:space="preserve"> four hundred and eight Billions</v>
          </cell>
        </row>
        <row r="413">
          <cell r="A413">
            <v>409</v>
          </cell>
          <cell r="B413" t="str">
            <v xml:space="preserve"> four hundred and nine</v>
          </cell>
          <cell r="C413" t="str">
            <v xml:space="preserve"> four hundred and nine</v>
          </cell>
          <cell r="D413" t="str">
            <v xml:space="preserve"> four hundred and nine Thousand</v>
          </cell>
          <cell r="E413" t="str">
            <v xml:space="preserve"> four hundred and nine Lakhs</v>
          </cell>
          <cell r="F413" t="str">
            <v xml:space="preserve"> four hundred and nine Crores</v>
          </cell>
          <cell r="G413" t="str">
            <v xml:space="preserve"> four hundred and nine Millions</v>
          </cell>
          <cell r="H413" t="str">
            <v xml:space="preserve"> four hundred and nine Billions</v>
          </cell>
        </row>
        <row r="414">
          <cell r="A414">
            <v>410</v>
          </cell>
          <cell r="B414" t="str">
            <v xml:space="preserve"> four hundred and ten</v>
          </cell>
          <cell r="C414" t="str">
            <v xml:space="preserve"> four hundred and ten</v>
          </cell>
          <cell r="D414" t="str">
            <v xml:space="preserve"> four hundred and ten Thousand</v>
          </cell>
          <cell r="E414" t="str">
            <v xml:space="preserve"> four hundred and ten Lakhs</v>
          </cell>
          <cell r="F414" t="str">
            <v xml:space="preserve"> four hundred and ten Crores</v>
          </cell>
          <cell r="G414" t="str">
            <v xml:space="preserve"> four hundred and ten Millions</v>
          </cell>
          <cell r="H414" t="str">
            <v xml:space="preserve"> four hundred and ten Billions</v>
          </cell>
        </row>
        <row r="415">
          <cell r="A415">
            <v>411</v>
          </cell>
          <cell r="B415" t="str">
            <v xml:space="preserve"> four hundred and eleven</v>
          </cell>
          <cell r="C415" t="str">
            <v xml:space="preserve"> four hundred and eleven</v>
          </cell>
          <cell r="D415" t="str">
            <v xml:space="preserve"> four hundred and eleven Thousand</v>
          </cell>
          <cell r="E415" t="str">
            <v xml:space="preserve"> four hundred and eleven Lakhs</v>
          </cell>
          <cell r="F415" t="str">
            <v xml:space="preserve"> four hundred and eleven Crores</v>
          </cell>
          <cell r="G415" t="str">
            <v xml:space="preserve"> four hundred and eleven Millions</v>
          </cell>
          <cell r="H415" t="str">
            <v xml:space="preserve"> four hundred and eleven Billions</v>
          </cell>
        </row>
        <row r="416">
          <cell r="A416">
            <v>412</v>
          </cell>
          <cell r="B416" t="str">
            <v xml:space="preserve"> four hundred and twelve</v>
          </cell>
          <cell r="C416" t="str">
            <v xml:space="preserve"> four hundred and twelve</v>
          </cell>
          <cell r="D416" t="str">
            <v xml:space="preserve"> four hundred and twelve Thousand</v>
          </cell>
          <cell r="E416" t="str">
            <v xml:space="preserve"> four hundred and twelve Lakhs</v>
          </cell>
          <cell r="F416" t="str">
            <v xml:space="preserve"> four hundred and twelve Crores</v>
          </cell>
          <cell r="G416" t="str">
            <v xml:space="preserve"> four hundred and twelve Millions</v>
          </cell>
          <cell r="H416" t="str">
            <v xml:space="preserve"> four hundred and twelve Billions</v>
          </cell>
        </row>
        <row r="417">
          <cell r="A417">
            <v>413</v>
          </cell>
          <cell r="B417" t="str">
            <v xml:space="preserve"> four hundred and thirteen</v>
          </cell>
          <cell r="C417" t="str">
            <v xml:space="preserve"> four hundred and thirteen</v>
          </cell>
          <cell r="D417" t="str">
            <v xml:space="preserve"> four hundred and thirteen Thousand</v>
          </cell>
          <cell r="E417" t="str">
            <v xml:space="preserve"> four hundred and thirteen Lakhs</v>
          </cell>
          <cell r="F417" t="str">
            <v xml:space="preserve"> four hundred and thirteen Crores</v>
          </cell>
          <cell r="G417" t="str">
            <v xml:space="preserve"> four hundred and thirteen Millions</v>
          </cell>
          <cell r="H417" t="str">
            <v xml:space="preserve"> four hundred and thirteen Billions</v>
          </cell>
        </row>
        <row r="418">
          <cell r="A418">
            <v>414</v>
          </cell>
          <cell r="B418" t="str">
            <v xml:space="preserve"> four hundred and fourteen</v>
          </cell>
          <cell r="C418" t="str">
            <v xml:space="preserve"> four hundred and fourteen</v>
          </cell>
          <cell r="D418" t="str">
            <v xml:space="preserve"> four hundred and fourteen Thousand</v>
          </cell>
          <cell r="E418" t="str">
            <v xml:space="preserve"> four hundred and fourteen Lakhs</v>
          </cell>
          <cell r="F418" t="str">
            <v xml:space="preserve"> four hundred and fourteen Crores</v>
          </cell>
          <cell r="G418" t="str">
            <v xml:space="preserve"> four hundred and fourteen Millions</v>
          </cell>
          <cell r="H418" t="str">
            <v xml:space="preserve"> four hundred and fourteen Billions</v>
          </cell>
        </row>
        <row r="419">
          <cell r="A419">
            <v>415</v>
          </cell>
          <cell r="B419" t="str">
            <v xml:space="preserve"> four hundred and fifteen</v>
          </cell>
          <cell r="C419" t="str">
            <v xml:space="preserve"> four hundred and fifteen</v>
          </cell>
          <cell r="D419" t="str">
            <v xml:space="preserve"> four hundred and fifteen Thousand</v>
          </cell>
          <cell r="E419" t="str">
            <v xml:space="preserve"> four hundred and fifteen Lakhs</v>
          </cell>
          <cell r="F419" t="str">
            <v xml:space="preserve"> four hundred and fifteen Crores</v>
          </cell>
          <cell r="G419" t="str">
            <v xml:space="preserve"> four hundred and fifteen Millions</v>
          </cell>
          <cell r="H419" t="str">
            <v xml:space="preserve"> four hundred and fifteen Billions</v>
          </cell>
        </row>
        <row r="420">
          <cell r="A420">
            <v>416</v>
          </cell>
          <cell r="B420" t="str">
            <v xml:space="preserve"> four hundred and sixteen</v>
          </cell>
          <cell r="C420" t="str">
            <v xml:space="preserve"> four hundred and sixteen</v>
          </cell>
          <cell r="D420" t="str">
            <v xml:space="preserve"> four hundred and sixteen Thousand</v>
          </cell>
          <cell r="E420" t="str">
            <v xml:space="preserve"> four hundred and sixteen Lakhs</v>
          </cell>
          <cell r="F420" t="str">
            <v xml:space="preserve"> four hundred and sixteen Crores</v>
          </cell>
          <cell r="G420" t="str">
            <v xml:space="preserve"> four hundred and sixteen Millions</v>
          </cell>
          <cell r="H420" t="str">
            <v xml:space="preserve"> four hundred and sixteen Billions</v>
          </cell>
        </row>
        <row r="421">
          <cell r="A421">
            <v>417</v>
          </cell>
          <cell r="B421" t="str">
            <v xml:space="preserve"> four hundred and seventeen</v>
          </cell>
          <cell r="C421" t="str">
            <v xml:space="preserve"> four hundred and seventeen</v>
          </cell>
          <cell r="D421" t="str">
            <v xml:space="preserve"> four hundred and seventeen Thousand</v>
          </cell>
          <cell r="E421" t="str">
            <v xml:space="preserve"> four hundred and seventeen Lakhs</v>
          </cell>
          <cell r="F421" t="str">
            <v xml:space="preserve"> four hundred and seventeen Crores</v>
          </cell>
          <cell r="G421" t="str">
            <v xml:space="preserve"> four hundred and seventeen Millions</v>
          </cell>
          <cell r="H421" t="str">
            <v xml:space="preserve"> four hundred and seventeen Billions</v>
          </cell>
        </row>
        <row r="422">
          <cell r="A422">
            <v>418</v>
          </cell>
          <cell r="B422" t="str">
            <v xml:space="preserve"> four hundred and eighteen</v>
          </cell>
          <cell r="C422" t="str">
            <v xml:space="preserve"> four hundred and eighteen</v>
          </cell>
          <cell r="D422" t="str">
            <v xml:space="preserve"> four hundred and eighteen Thousand</v>
          </cell>
          <cell r="E422" t="str">
            <v xml:space="preserve"> four hundred and eighteen Lakhs</v>
          </cell>
          <cell r="F422" t="str">
            <v xml:space="preserve"> four hundred and eighteen Crores</v>
          </cell>
          <cell r="G422" t="str">
            <v xml:space="preserve"> four hundred and eighteen Millions</v>
          </cell>
          <cell r="H422" t="str">
            <v xml:space="preserve"> four hundred and eighteen Billions</v>
          </cell>
        </row>
        <row r="423">
          <cell r="A423">
            <v>419</v>
          </cell>
          <cell r="B423" t="str">
            <v xml:space="preserve"> four hundred and nineteen</v>
          </cell>
          <cell r="C423" t="str">
            <v xml:space="preserve"> four hundred and nineteen</v>
          </cell>
          <cell r="D423" t="str">
            <v xml:space="preserve"> four hundred and nineteen Thousand</v>
          </cell>
          <cell r="E423" t="str">
            <v xml:space="preserve"> four hundred and nineteen Lakhs</v>
          </cell>
          <cell r="F423" t="str">
            <v xml:space="preserve"> four hundred and nineteen Crores</v>
          </cell>
          <cell r="G423" t="str">
            <v xml:space="preserve"> four hundred and nineteen Millions</v>
          </cell>
          <cell r="H423" t="str">
            <v xml:space="preserve"> four hundred and nineteen Billions</v>
          </cell>
        </row>
        <row r="424">
          <cell r="A424">
            <v>420</v>
          </cell>
          <cell r="B424" t="str">
            <v xml:space="preserve"> four hundred and twenty </v>
          </cell>
          <cell r="C424" t="str">
            <v xml:space="preserve"> four hundred and twenty </v>
          </cell>
          <cell r="D424" t="str">
            <v xml:space="preserve"> four hundred and twenty  Thousand</v>
          </cell>
          <cell r="E424" t="str">
            <v xml:space="preserve"> four hundred and twenty  Lakhs</v>
          </cell>
          <cell r="F424" t="str">
            <v xml:space="preserve"> four hundred and twenty  Crores</v>
          </cell>
          <cell r="G424" t="str">
            <v xml:space="preserve"> four hundred and twenty  Millions</v>
          </cell>
          <cell r="H424" t="str">
            <v xml:space="preserve"> four hundred and twenty  Billions</v>
          </cell>
        </row>
        <row r="425">
          <cell r="A425">
            <v>421</v>
          </cell>
          <cell r="B425" t="str">
            <v xml:space="preserve"> four hundred and twenty one</v>
          </cell>
          <cell r="C425" t="str">
            <v xml:space="preserve"> four hundred and twenty one</v>
          </cell>
          <cell r="D425" t="str">
            <v xml:space="preserve"> four hundred and twenty one Thousand</v>
          </cell>
          <cell r="E425" t="str">
            <v xml:space="preserve"> four hundred and twenty one Lakhs</v>
          </cell>
          <cell r="F425" t="str">
            <v xml:space="preserve"> four hundred and twenty one Crores</v>
          </cell>
          <cell r="G425" t="str">
            <v xml:space="preserve"> four hundred and twenty one Millions</v>
          </cell>
          <cell r="H425" t="str">
            <v xml:space="preserve"> four hundred and twenty one Billions</v>
          </cell>
        </row>
        <row r="426">
          <cell r="A426">
            <v>422</v>
          </cell>
          <cell r="B426" t="str">
            <v xml:space="preserve"> four hundred and twenty two</v>
          </cell>
          <cell r="C426" t="str">
            <v xml:space="preserve"> four hundred and twenty two</v>
          </cell>
          <cell r="D426" t="str">
            <v xml:space="preserve"> four hundred and twenty two Thousand</v>
          </cell>
          <cell r="E426" t="str">
            <v xml:space="preserve"> four hundred and twenty two Lakhs</v>
          </cell>
          <cell r="F426" t="str">
            <v xml:space="preserve"> four hundred and twenty two Crores</v>
          </cell>
          <cell r="G426" t="str">
            <v xml:space="preserve"> four hundred and twenty two Millions</v>
          </cell>
          <cell r="H426" t="str">
            <v xml:space="preserve"> four hundred and twenty two Billions</v>
          </cell>
        </row>
        <row r="427">
          <cell r="A427">
            <v>423</v>
          </cell>
          <cell r="B427" t="str">
            <v xml:space="preserve"> four hundred and twenty three</v>
          </cell>
          <cell r="C427" t="str">
            <v xml:space="preserve"> four hundred and twenty three</v>
          </cell>
          <cell r="D427" t="str">
            <v xml:space="preserve"> four hundred and twenty three Thousand</v>
          </cell>
          <cell r="E427" t="str">
            <v xml:space="preserve"> four hundred and twenty three Lakhs</v>
          </cell>
          <cell r="F427" t="str">
            <v xml:space="preserve"> four hundred and twenty three Crores</v>
          </cell>
          <cell r="G427" t="str">
            <v xml:space="preserve"> four hundred and twenty three Millions</v>
          </cell>
          <cell r="H427" t="str">
            <v xml:space="preserve"> four hundred and twenty three Billions</v>
          </cell>
        </row>
        <row r="428">
          <cell r="A428">
            <v>424</v>
          </cell>
          <cell r="B428" t="str">
            <v xml:space="preserve"> four hundred and twenty four</v>
          </cell>
          <cell r="C428" t="str">
            <v xml:space="preserve"> four hundred and twenty four</v>
          </cell>
          <cell r="D428" t="str">
            <v xml:space="preserve"> four hundred and twenty four Thousand</v>
          </cell>
          <cell r="E428" t="str">
            <v xml:space="preserve"> four hundred and twenty four Lakhs</v>
          </cell>
          <cell r="F428" t="str">
            <v xml:space="preserve"> four hundred and twenty four Crores</v>
          </cell>
          <cell r="G428" t="str">
            <v xml:space="preserve"> four hundred and twenty four Millions</v>
          </cell>
          <cell r="H428" t="str">
            <v xml:space="preserve"> four hundred and twenty four Billions</v>
          </cell>
        </row>
        <row r="429">
          <cell r="A429">
            <v>425</v>
          </cell>
          <cell r="B429" t="str">
            <v xml:space="preserve"> four hundred and twenty five</v>
          </cell>
          <cell r="C429" t="str">
            <v xml:space="preserve"> four hundred and twenty five</v>
          </cell>
          <cell r="D429" t="str">
            <v xml:space="preserve"> four hundred and twenty five Thousand</v>
          </cell>
          <cell r="E429" t="str">
            <v xml:space="preserve"> four hundred and twenty five Lakhs</v>
          </cell>
          <cell r="F429" t="str">
            <v xml:space="preserve"> four hundred and twenty five Crores</v>
          </cell>
          <cell r="G429" t="str">
            <v xml:space="preserve"> four hundred and twenty five Millions</v>
          </cell>
          <cell r="H429" t="str">
            <v xml:space="preserve"> four hundred and twenty five Billions</v>
          </cell>
        </row>
        <row r="430">
          <cell r="A430">
            <v>426</v>
          </cell>
          <cell r="B430" t="str">
            <v xml:space="preserve"> four hundred and twenty six</v>
          </cell>
          <cell r="C430" t="str">
            <v xml:space="preserve"> four hundred and twenty six</v>
          </cell>
          <cell r="D430" t="str">
            <v xml:space="preserve"> four hundred and twenty six Thousand</v>
          </cell>
          <cell r="E430" t="str">
            <v xml:space="preserve"> four hundred and twenty six Lakhs</v>
          </cell>
          <cell r="F430" t="str">
            <v xml:space="preserve"> four hundred and twenty six Crores</v>
          </cell>
          <cell r="G430" t="str">
            <v xml:space="preserve"> four hundred and twenty six Millions</v>
          </cell>
          <cell r="H430" t="str">
            <v xml:space="preserve"> four hundred and twenty six Billions</v>
          </cell>
        </row>
        <row r="431">
          <cell r="A431">
            <v>427</v>
          </cell>
          <cell r="B431" t="str">
            <v xml:space="preserve"> four hundred and twenty seven</v>
          </cell>
          <cell r="C431" t="str">
            <v xml:space="preserve"> four hundred and twenty seven</v>
          </cell>
          <cell r="D431" t="str">
            <v xml:space="preserve"> four hundred and twenty seven Thousand</v>
          </cell>
          <cell r="E431" t="str">
            <v xml:space="preserve"> four hundred and twenty seven Lakhs</v>
          </cell>
          <cell r="F431" t="str">
            <v xml:space="preserve"> four hundred and twenty seven Crores</v>
          </cell>
          <cell r="G431" t="str">
            <v xml:space="preserve"> four hundred and twenty seven Millions</v>
          </cell>
          <cell r="H431" t="str">
            <v xml:space="preserve"> four hundred and twenty seven Billions</v>
          </cell>
        </row>
        <row r="432">
          <cell r="A432">
            <v>428</v>
          </cell>
          <cell r="B432" t="str">
            <v xml:space="preserve"> four hundred and twenty eight</v>
          </cell>
          <cell r="C432" t="str">
            <v xml:space="preserve"> four hundred and twenty eight</v>
          </cell>
          <cell r="D432" t="str">
            <v xml:space="preserve"> four hundred and twenty eight Thousand</v>
          </cell>
          <cell r="E432" t="str">
            <v xml:space="preserve"> four hundred and twenty eight Lakhs</v>
          </cell>
          <cell r="F432" t="str">
            <v xml:space="preserve"> four hundred and twenty eight Crores</v>
          </cell>
          <cell r="G432" t="str">
            <v xml:space="preserve"> four hundred and twenty eight Millions</v>
          </cell>
          <cell r="H432" t="str">
            <v xml:space="preserve"> four hundred and twenty eight Billions</v>
          </cell>
        </row>
        <row r="433">
          <cell r="A433">
            <v>429</v>
          </cell>
          <cell r="B433" t="str">
            <v xml:space="preserve"> four hundred and twenty nine</v>
          </cell>
          <cell r="C433" t="str">
            <v xml:space="preserve"> four hundred and twenty nine</v>
          </cell>
          <cell r="D433" t="str">
            <v xml:space="preserve"> four hundred and twenty nine Thousand</v>
          </cell>
          <cell r="E433" t="str">
            <v xml:space="preserve"> four hundred and twenty nine Lakhs</v>
          </cell>
          <cell r="F433" t="str">
            <v xml:space="preserve"> four hundred and twenty nine Crores</v>
          </cell>
          <cell r="G433" t="str">
            <v xml:space="preserve"> four hundred and twenty nine Millions</v>
          </cell>
          <cell r="H433" t="str">
            <v xml:space="preserve"> four hundred and twenty nine Billions</v>
          </cell>
        </row>
        <row r="434">
          <cell r="A434">
            <v>430</v>
          </cell>
          <cell r="B434" t="str">
            <v xml:space="preserve"> four hundred and thirty</v>
          </cell>
          <cell r="C434" t="str">
            <v xml:space="preserve"> four hundred and thirty</v>
          </cell>
          <cell r="D434" t="str">
            <v xml:space="preserve"> four hundred and thirty Thousand</v>
          </cell>
          <cell r="E434" t="str">
            <v xml:space="preserve"> four hundred and thirty Lakhs</v>
          </cell>
          <cell r="F434" t="str">
            <v xml:space="preserve"> four hundred and thirty Crores</v>
          </cell>
          <cell r="G434" t="str">
            <v xml:space="preserve"> four hundred and thirty Millions</v>
          </cell>
          <cell r="H434" t="str">
            <v xml:space="preserve"> four hundred and thirty Billions</v>
          </cell>
        </row>
        <row r="435">
          <cell r="A435">
            <v>431</v>
          </cell>
          <cell r="B435" t="str">
            <v xml:space="preserve"> four hundred and thirty one</v>
          </cell>
          <cell r="C435" t="str">
            <v xml:space="preserve"> four hundred and thirty one</v>
          </cell>
          <cell r="D435" t="str">
            <v xml:space="preserve"> four hundred and thirty one Thousand</v>
          </cell>
          <cell r="E435" t="str">
            <v xml:space="preserve"> four hundred and thirty one Lakhs</v>
          </cell>
          <cell r="F435" t="str">
            <v xml:space="preserve"> four hundred and thirty one Crores</v>
          </cell>
          <cell r="G435" t="str">
            <v xml:space="preserve"> four hundred and thirty one Millions</v>
          </cell>
          <cell r="H435" t="str">
            <v xml:space="preserve"> four hundred and thirty one Billions</v>
          </cell>
        </row>
        <row r="436">
          <cell r="A436">
            <v>432</v>
          </cell>
          <cell r="B436" t="str">
            <v xml:space="preserve"> four hundred and thirty two</v>
          </cell>
          <cell r="C436" t="str">
            <v xml:space="preserve"> four hundred and thirty two</v>
          </cell>
          <cell r="D436" t="str">
            <v xml:space="preserve"> four hundred and thirty two Thousand</v>
          </cell>
          <cell r="E436" t="str">
            <v xml:space="preserve"> four hundred and thirty two Lakhs</v>
          </cell>
          <cell r="F436" t="str">
            <v xml:space="preserve"> four hundred and thirty two Crores</v>
          </cell>
          <cell r="G436" t="str">
            <v xml:space="preserve"> four hundred and thirty two Millions</v>
          </cell>
          <cell r="H436" t="str">
            <v xml:space="preserve"> four hundred and thirty two Billions</v>
          </cell>
        </row>
        <row r="437">
          <cell r="A437">
            <v>433</v>
          </cell>
          <cell r="B437" t="str">
            <v xml:space="preserve"> four hundred and thirty three</v>
          </cell>
          <cell r="C437" t="str">
            <v xml:space="preserve"> four hundred and thirty three</v>
          </cell>
          <cell r="D437" t="str">
            <v xml:space="preserve"> four hundred and thirty three Thousand</v>
          </cell>
          <cell r="E437" t="str">
            <v xml:space="preserve"> four hundred and thirty three Lakhs</v>
          </cell>
          <cell r="F437" t="str">
            <v xml:space="preserve"> four hundred and thirty three Crores</v>
          </cell>
          <cell r="G437" t="str">
            <v xml:space="preserve"> four hundred and thirty three Millions</v>
          </cell>
          <cell r="H437" t="str">
            <v xml:space="preserve"> four hundred and thirty three Billions</v>
          </cell>
        </row>
        <row r="438">
          <cell r="A438">
            <v>434</v>
          </cell>
          <cell r="B438" t="str">
            <v xml:space="preserve"> four hundred and thirty four</v>
          </cell>
          <cell r="C438" t="str">
            <v xml:space="preserve"> four hundred and thirty four</v>
          </cell>
          <cell r="D438" t="str">
            <v xml:space="preserve"> four hundred and thirty four Thousand</v>
          </cell>
          <cell r="E438" t="str">
            <v xml:space="preserve"> four hundred and thirty four Lakhs</v>
          </cell>
          <cell r="F438" t="str">
            <v xml:space="preserve"> four hundred and thirty four Crores</v>
          </cell>
          <cell r="G438" t="str">
            <v xml:space="preserve"> four hundred and thirty four Millions</v>
          </cell>
          <cell r="H438" t="str">
            <v xml:space="preserve"> four hundred and thirty four Billions</v>
          </cell>
        </row>
        <row r="439">
          <cell r="A439">
            <v>435</v>
          </cell>
          <cell r="B439" t="str">
            <v xml:space="preserve"> four hundred and thirty five</v>
          </cell>
          <cell r="C439" t="str">
            <v xml:space="preserve"> four hundred and thirty five</v>
          </cell>
          <cell r="D439" t="str">
            <v xml:space="preserve"> four hundred and thirty five Thousand</v>
          </cell>
          <cell r="E439" t="str">
            <v xml:space="preserve"> four hundred and thirty five Lakhs</v>
          </cell>
          <cell r="F439" t="str">
            <v xml:space="preserve"> four hundred and thirty five Crores</v>
          </cell>
          <cell r="G439" t="str">
            <v xml:space="preserve"> four hundred and thirty five Millions</v>
          </cell>
          <cell r="H439" t="str">
            <v xml:space="preserve"> four hundred and thirty five Billions</v>
          </cell>
        </row>
        <row r="440">
          <cell r="A440">
            <v>436</v>
          </cell>
          <cell r="B440" t="str">
            <v xml:space="preserve"> four hundred and thirty six</v>
          </cell>
          <cell r="C440" t="str">
            <v xml:space="preserve"> four hundred and thirty six</v>
          </cell>
          <cell r="D440" t="str">
            <v xml:space="preserve"> four hundred and thirty six Thousand</v>
          </cell>
          <cell r="E440" t="str">
            <v xml:space="preserve"> four hundred and thirty six Lakhs</v>
          </cell>
          <cell r="F440" t="str">
            <v xml:space="preserve"> four hundred and thirty six Crores</v>
          </cell>
          <cell r="G440" t="str">
            <v xml:space="preserve"> four hundred and thirty six Millions</v>
          </cell>
          <cell r="H440" t="str">
            <v xml:space="preserve"> four hundred and thirty six Billions</v>
          </cell>
        </row>
        <row r="441">
          <cell r="A441">
            <v>437</v>
          </cell>
          <cell r="B441" t="str">
            <v xml:space="preserve"> four hundred and thirty seven</v>
          </cell>
          <cell r="C441" t="str">
            <v xml:space="preserve"> four hundred and thirty seven</v>
          </cell>
          <cell r="D441" t="str">
            <v xml:space="preserve"> four hundred and thirty seven Thousand</v>
          </cell>
          <cell r="E441" t="str">
            <v xml:space="preserve"> four hundred and thirty seven Lakhs</v>
          </cell>
          <cell r="F441" t="str">
            <v xml:space="preserve"> four hundred and thirty seven Crores</v>
          </cell>
          <cell r="G441" t="str">
            <v xml:space="preserve"> four hundred and thirty seven Millions</v>
          </cell>
          <cell r="H441" t="str">
            <v xml:space="preserve"> four hundred and thirty seven Billions</v>
          </cell>
        </row>
        <row r="442">
          <cell r="A442">
            <v>438</v>
          </cell>
          <cell r="B442" t="str">
            <v xml:space="preserve"> four hundred and thirty eight</v>
          </cell>
          <cell r="C442" t="str">
            <v xml:space="preserve"> four hundred and thirty eight</v>
          </cell>
          <cell r="D442" t="str">
            <v xml:space="preserve"> four hundred and thirty eight Thousand</v>
          </cell>
          <cell r="E442" t="str">
            <v xml:space="preserve"> four hundred and thirty eight Lakhs</v>
          </cell>
          <cell r="F442" t="str">
            <v xml:space="preserve"> four hundred and thirty eight Crores</v>
          </cell>
          <cell r="G442" t="str">
            <v xml:space="preserve"> four hundred and thirty eight Millions</v>
          </cell>
          <cell r="H442" t="str">
            <v xml:space="preserve"> four hundred and thirty eight Billions</v>
          </cell>
        </row>
        <row r="443">
          <cell r="A443">
            <v>439</v>
          </cell>
          <cell r="B443" t="str">
            <v xml:space="preserve"> four hundred and thirty nine</v>
          </cell>
          <cell r="C443" t="str">
            <v xml:space="preserve"> four hundred and thirty nine</v>
          </cell>
          <cell r="D443" t="str">
            <v xml:space="preserve"> four hundred and thirty nine Thousand</v>
          </cell>
          <cell r="E443" t="str">
            <v xml:space="preserve"> four hundred and thirty nine Lakhs</v>
          </cell>
          <cell r="F443" t="str">
            <v xml:space="preserve"> four hundred and thirty nine Crores</v>
          </cell>
          <cell r="G443" t="str">
            <v xml:space="preserve"> four hundred and thirty nine Millions</v>
          </cell>
          <cell r="H443" t="str">
            <v xml:space="preserve"> four hundred and thirty nine Billions</v>
          </cell>
        </row>
        <row r="444">
          <cell r="A444">
            <v>440</v>
          </cell>
          <cell r="B444" t="str">
            <v xml:space="preserve"> four hundred and forty</v>
          </cell>
          <cell r="C444" t="str">
            <v xml:space="preserve"> four hundred and forty</v>
          </cell>
          <cell r="D444" t="str">
            <v xml:space="preserve"> four hundred and forty Thousand</v>
          </cell>
          <cell r="E444" t="str">
            <v xml:space="preserve"> four hundred and forty Lakhs</v>
          </cell>
          <cell r="F444" t="str">
            <v xml:space="preserve"> four hundred and forty Crores</v>
          </cell>
          <cell r="G444" t="str">
            <v xml:space="preserve"> four hundred and forty Millions</v>
          </cell>
          <cell r="H444" t="str">
            <v xml:space="preserve"> four hundred and forty Billions</v>
          </cell>
        </row>
        <row r="445">
          <cell r="A445">
            <v>441</v>
          </cell>
          <cell r="B445" t="str">
            <v xml:space="preserve"> four hundred and forty one </v>
          </cell>
          <cell r="C445" t="str">
            <v xml:space="preserve"> four hundred and forty one </v>
          </cell>
          <cell r="D445" t="str">
            <v xml:space="preserve"> four hundred and forty one  Thousand</v>
          </cell>
          <cell r="E445" t="str">
            <v xml:space="preserve"> four hundred and forty one  Lakhs</v>
          </cell>
          <cell r="F445" t="str">
            <v xml:space="preserve"> four hundred and forty one  Crores</v>
          </cell>
          <cell r="G445" t="str">
            <v xml:space="preserve"> four hundred and forty one  Millions</v>
          </cell>
          <cell r="H445" t="str">
            <v xml:space="preserve"> four hundred and forty one  Billions</v>
          </cell>
        </row>
        <row r="446">
          <cell r="A446">
            <v>442</v>
          </cell>
          <cell r="B446" t="str">
            <v xml:space="preserve"> four hundred and forty two</v>
          </cell>
          <cell r="C446" t="str">
            <v xml:space="preserve"> four hundred and forty two</v>
          </cell>
          <cell r="D446" t="str">
            <v xml:space="preserve"> four hundred and forty two Thousand</v>
          </cell>
          <cell r="E446" t="str">
            <v xml:space="preserve"> four hundred and forty two Lakhs</v>
          </cell>
          <cell r="F446" t="str">
            <v xml:space="preserve"> four hundred and forty two Crores</v>
          </cell>
          <cell r="G446" t="str">
            <v xml:space="preserve"> four hundred and forty two Millions</v>
          </cell>
          <cell r="H446" t="str">
            <v xml:space="preserve"> four hundred and forty two Billions</v>
          </cell>
        </row>
        <row r="447">
          <cell r="A447">
            <v>443</v>
          </cell>
          <cell r="B447" t="str">
            <v xml:space="preserve"> four hundred and forty three </v>
          </cell>
          <cell r="C447" t="str">
            <v xml:space="preserve"> four hundred and forty three </v>
          </cell>
          <cell r="D447" t="str">
            <v xml:space="preserve"> four hundred and forty three  Thousand</v>
          </cell>
          <cell r="E447" t="str">
            <v xml:space="preserve"> four hundred and forty three  Lakhs</v>
          </cell>
          <cell r="F447" t="str">
            <v xml:space="preserve"> four hundred and forty three  Crores</v>
          </cell>
          <cell r="G447" t="str">
            <v xml:space="preserve"> four hundred and forty three  Millions</v>
          </cell>
          <cell r="H447" t="str">
            <v xml:space="preserve"> four hundred and forty three  Billions</v>
          </cell>
        </row>
        <row r="448">
          <cell r="A448">
            <v>444</v>
          </cell>
          <cell r="B448" t="str">
            <v xml:space="preserve"> four hundred and forty four</v>
          </cell>
          <cell r="C448" t="str">
            <v xml:space="preserve"> four hundred and forty four</v>
          </cell>
          <cell r="D448" t="str">
            <v xml:space="preserve"> four hundred and forty four Thousand</v>
          </cell>
          <cell r="E448" t="str">
            <v xml:space="preserve"> four hundred and forty four Lakhs</v>
          </cell>
          <cell r="F448" t="str">
            <v xml:space="preserve"> four hundred and forty four Crores</v>
          </cell>
          <cell r="G448" t="str">
            <v xml:space="preserve"> four hundred and forty four Millions</v>
          </cell>
          <cell r="H448" t="str">
            <v xml:space="preserve"> four hundred and forty four Billions</v>
          </cell>
        </row>
        <row r="449">
          <cell r="A449">
            <v>445</v>
          </cell>
          <cell r="B449" t="str">
            <v xml:space="preserve"> four hundred and forty five</v>
          </cell>
          <cell r="C449" t="str">
            <v xml:space="preserve"> four hundred and forty five</v>
          </cell>
          <cell r="D449" t="str">
            <v xml:space="preserve"> four hundred and forty five Thousand</v>
          </cell>
          <cell r="E449" t="str">
            <v xml:space="preserve"> four hundred and forty five Lakhs</v>
          </cell>
          <cell r="F449" t="str">
            <v xml:space="preserve"> four hundred and forty five Crores</v>
          </cell>
          <cell r="G449" t="str">
            <v xml:space="preserve"> four hundred and forty five Millions</v>
          </cell>
          <cell r="H449" t="str">
            <v xml:space="preserve"> four hundred and forty five Billions</v>
          </cell>
        </row>
        <row r="450">
          <cell r="A450">
            <v>446</v>
          </cell>
          <cell r="B450" t="str">
            <v xml:space="preserve"> four hundred and forty six</v>
          </cell>
          <cell r="C450" t="str">
            <v xml:space="preserve"> four hundred and forty six</v>
          </cell>
          <cell r="D450" t="str">
            <v xml:space="preserve"> four hundred and forty six Thousand</v>
          </cell>
          <cell r="E450" t="str">
            <v xml:space="preserve"> four hundred and forty six Lakhs</v>
          </cell>
          <cell r="F450" t="str">
            <v xml:space="preserve"> four hundred and forty six Crores</v>
          </cell>
          <cell r="G450" t="str">
            <v xml:space="preserve"> four hundred and forty six Millions</v>
          </cell>
          <cell r="H450" t="str">
            <v xml:space="preserve"> four hundred and forty six Billions</v>
          </cell>
        </row>
        <row r="451">
          <cell r="A451">
            <v>447</v>
          </cell>
          <cell r="B451" t="str">
            <v xml:space="preserve"> four hundred and forty seven</v>
          </cell>
          <cell r="C451" t="str">
            <v xml:space="preserve"> four hundred and forty seven</v>
          </cell>
          <cell r="D451" t="str">
            <v xml:space="preserve"> four hundred and forty seven Thousand</v>
          </cell>
          <cell r="E451" t="str">
            <v xml:space="preserve"> four hundred and forty seven Lakhs</v>
          </cell>
          <cell r="F451" t="str">
            <v xml:space="preserve"> four hundred and forty seven Crores</v>
          </cell>
          <cell r="G451" t="str">
            <v xml:space="preserve"> four hundred and forty seven Millions</v>
          </cell>
          <cell r="H451" t="str">
            <v xml:space="preserve"> four hundred and forty seven Billions</v>
          </cell>
        </row>
        <row r="452">
          <cell r="A452">
            <v>448</v>
          </cell>
          <cell r="B452" t="str">
            <v xml:space="preserve"> four hundred and forty eight</v>
          </cell>
          <cell r="C452" t="str">
            <v xml:space="preserve"> four hundred and forty eight</v>
          </cell>
          <cell r="D452" t="str">
            <v xml:space="preserve"> four hundred and forty eight Thousand</v>
          </cell>
          <cell r="E452" t="str">
            <v xml:space="preserve"> four hundred and forty eight Lakhs</v>
          </cell>
          <cell r="F452" t="str">
            <v xml:space="preserve"> four hundred and forty eight Crores</v>
          </cell>
          <cell r="G452" t="str">
            <v xml:space="preserve"> four hundred and forty eight Millions</v>
          </cell>
          <cell r="H452" t="str">
            <v xml:space="preserve"> four hundred and forty eight Billions</v>
          </cell>
        </row>
        <row r="453">
          <cell r="A453">
            <v>449</v>
          </cell>
          <cell r="B453" t="str">
            <v xml:space="preserve"> four hundred and forty nine</v>
          </cell>
          <cell r="C453" t="str">
            <v xml:space="preserve"> four hundred and forty nine</v>
          </cell>
          <cell r="D453" t="str">
            <v xml:space="preserve"> four hundred and forty nine Thousand</v>
          </cell>
          <cell r="E453" t="str">
            <v xml:space="preserve"> four hundred and forty nine Lakhs</v>
          </cell>
          <cell r="F453" t="str">
            <v xml:space="preserve"> four hundred and forty nine Crores</v>
          </cell>
          <cell r="G453" t="str">
            <v xml:space="preserve"> four hundred and forty nine Millions</v>
          </cell>
          <cell r="H453" t="str">
            <v xml:space="preserve"> four hundred and forty nine Billions</v>
          </cell>
        </row>
        <row r="454">
          <cell r="A454">
            <v>450</v>
          </cell>
          <cell r="B454" t="str">
            <v xml:space="preserve"> four hundred and fifty</v>
          </cell>
          <cell r="C454" t="str">
            <v xml:space="preserve"> four hundred and fifty</v>
          </cell>
          <cell r="D454" t="str">
            <v xml:space="preserve"> four hundred and fifty Thousand</v>
          </cell>
          <cell r="E454" t="str">
            <v xml:space="preserve"> four hundred and fifty Lakhs</v>
          </cell>
          <cell r="F454" t="str">
            <v xml:space="preserve"> four hundred and fifty Crores</v>
          </cell>
          <cell r="G454" t="str">
            <v xml:space="preserve"> four hundred and fifty Millions</v>
          </cell>
          <cell r="H454" t="str">
            <v xml:space="preserve"> four hundred and fifty Billions</v>
          </cell>
        </row>
        <row r="455">
          <cell r="A455">
            <v>451</v>
          </cell>
          <cell r="B455" t="str">
            <v xml:space="preserve"> four hundred and fifty one</v>
          </cell>
          <cell r="C455" t="str">
            <v xml:space="preserve"> four hundred and fifty one</v>
          </cell>
          <cell r="D455" t="str">
            <v xml:space="preserve"> four hundred and fifty one Thousand</v>
          </cell>
          <cell r="E455" t="str">
            <v xml:space="preserve"> four hundred and fifty one Lakhs</v>
          </cell>
          <cell r="F455" t="str">
            <v xml:space="preserve"> four hundred and fifty one Crores</v>
          </cell>
          <cell r="G455" t="str">
            <v xml:space="preserve"> four hundred and fifty one Millions</v>
          </cell>
          <cell r="H455" t="str">
            <v xml:space="preserve"> four hundred and fifty one Billions</v>
          </cell>
        </row>
        <row r="456">
          <cell r="A456">
            <v>452</v>
          </cell>
          <cell r="B456" t="str">
            <v xml:space="preserve"> four hundred and fifty two</v>
          </cell>
          <cell r="C456" t="str">
            <v xml:space="preserve"> four hundred and fifty two</v>
          </cell>
          <cell r="D456" t="str">
            <v xml:space="preserve"> four hundred and fifty two Thousand</v>
          </cell>
          <cell r="E456" t="str">
            <v xml:space="preserve"> four hundred and fifty two Lakhs</v>
          </cell>
          <cell r="F456" t="str">
            <v xml:space="preserve"> four hundred and fifty two Crores</v>
          </cell>
          <cell r="G456" t="str">
            <v xml:space="preserve"> four hundred and fifty two Millions</v>
          </cell>
          <cell r="H456" t="str">
            <v xml:space="preserve"> four hundred and fifty two Billions</v>
          </cell>
        </row>
        <row r="457">
          <cell r="A457">
            <v>453</v>
          </cell>
          <cell r="B457" t="str">
            <v xml:space="preserve"> four hundred and fifty three</v>
          </cell>
          <cell r="C457" t="str">
            <v xml:space="preserve"> four hundred and fifty three</v>
          </cell>
          <cell r="D457" t="str">
            <v xml:space="preserve"> four hundred and fifty three Thousand</v>
          </cell>
          <cell r="E457" t="str">
            <v xml:space="preserve"> four hundred and fifty three Lakhs</v>
          </cell>
          <cell r="F457" t="str">
            <v xml:space="preserve"> four hundred and fifty three Crores</v>
          </cell>
          <cell r="G457" t="str">
            <v xml:space="preserve"> four hundred and fifty three Millions</v>
          </cell>
          <cell r="H457" t="str">
            <v xml:space="preserve"> four hundred and fifty three Billions</v>
          </cell>
        </row>
        <row r="458">
          <cell r="A458">
            <v>454</v>
          </cell>
          <cell r="B458" t="str">
            <v xml:space="preserve"> four hundred and fifty four</v>
          </cell>
          <cell r="C458" t="str">
            <v xml:space="preserve"> four hundred and fifty four</v>
          </cell>
          <cell r="D458" t="str">
            <v xml:space="preserve"> four hundred and fifty four Thousand</v>
          </cell>
          <cell r="E458" t="str">
            <v xml:space="preserve"> four hundred and fifty four Lakhs</v>
          </cell>
          <cell r="F458" t="str">
            <v xml:space="preserve"> four hundred and fifty four Crores</v>
          </cell>
          <cell r="G458" t="str">
            <v xml:space="preserve"> four hundred and fifty four Millions</v>
          </cell>
          <cell r="H458" t="str">
            <v xml:space="preserve"> four hundred and fifty four Billions</v>
          </cell>
        </row>
        <row r="459">
          <cell r="A459">
            <v>455</v>
          </cell>
          <cell r="B459" t="str">
            <v xml:space="preserve"> four hundred and fifty five</v>
          </cell>
          <cell r="C459" t="str">
            <v xml:space="preserve"> four hundred and fifty five</v>
          </cell>
          <cell r="D459" t="str">
            <v xml:space="preserve"> four hundred and fifty five Thousand</v>
          </cell>
          <cell r="E459" t="str">
            <v xml:space="preserve"> four hundred and fifty five Lakhs</v>
          </cell>
          <cell r="F459" t="str">
            <v xml:space="preserve"> four hundred and fifty five Crores</v>
          </cell>
          <cell r="G459" t="str">
            <v xml:space="preserve"> four hundred and fifty five Millions</v>
          </cell>
          <cell r="H459" t="str">
            <v xml:space="preserve"> four hundred and fifty five Billions</v>
          </cell>
        </row>
        <row r="460">
          <cell r="A460">
            <v>456</v>
          </cell>
          <cell r="B460" t="str">
            <v xml:space="preserve"> four hundred and fifty six</v>
          </cell>
          <cell r="C460" t="str">
            <v xml:space="preserve"> four hundred and fifty six</v>
          </cell>
          <cell r="D460" t="str">
            <v xml:space="preserve"> four hundred and fifty six Thousand</v>
          </cell>
          <cell r="E460" t="str">
            <v xml:space="preserve"> four hundred and fifty six Lakhs</v>
          </cell>
          <cell r="F460" t="str">
            <v xml:space="preserve"> four hundred and fifty six Crores</v>
          </cell>
          <cell r="G460" t="str">
            <v xml:space="preserve"> four hundred and fifty six Millions</v>
          </cell>
          <cell r="H460" t="str">
            <v xml:space="preserve"> four hundred and fifty six Billions</v>
          </cell>
        </row>
        <row r="461">
          <cell r="A461">
            <v>457</v>
          </cell>
          <cell r="B461" t="str">
            <v xml:space="preserve"> four hundred and fifty seven</v>
          </cell>
          <cell r="C461" t="str">
            <v xml:space="preserve"> four hundred and fifty seven</v>
          </cell>
          <cell r="D461" t="str">
            <v xml:space="preserve"> four hundred and fifty seven Thousand</v>
          </cell>
          <cell r="E461" t="str">
            <v xml:space="preserve"> four hundred and fifty seven Lakhs</v>
          </cell>
          <cell r="F461" t="str">
            <v xml:space="preserve"> four hundred and fifty seven Crores</v>
          </cell>
          <cell r="G461" t="str">
            <v xml:space="preserve"> four hundred and fifty seven Millions</v>
          </cell>
          <cell r="H461" t="str">
            <v xml:space="preserve"> four hundred and fifty seven Billions</v>
          </cell>
        </row>
        <row r="462">
          <cell r="A462">
            <v>458</v>
          </cell>
          <cell r="B462" t="str">
            <v xml:space="preserve"> four hundred and fifty eight</v>
          </cell>
          <cell r="C462" t="str">
            <v xml:space="preserve"> four hundred and fifty eight</v>
          </cell>
          <cell r="D462" t="str">
            <v xml:space="preserve"> four hundred and fifty eight Thousand</v>
          </cell>
          <cell r="E462" t="str">
            <v xml:space="preserve"> four hundred and fifty eight Lakhs</v>
          </cell>
          <cell r="F462" t="str">
            <v xml:space="preserve"> four hundred and fifty eight Crores</v>
          </cell>
          <cell r="G462" t="str">
            <v xml:space="preserve"> four hundred and fifty eight Millions</v>
          </cell>
          <cell r="H462" t="str">
            <v xml:space="preserve"> four hundred and fifty eight Billions</v>
          </cell>
        </row>
        <row r="463">
          <cell r="A463">
            <v>459</v>
          </cell>
          <cell r="B463" t="str">
            <v xml:space="preserve"> four hundred and fifty nine</v>
          </cell>
          <cell r="C463" t="str">
            <v xml:space="preserve"> four hundred and fifty nine</v>
          </cell>
          <cell r="D463" t="str">
            <v xml:space="preserve"> four hundred and fifty nine Thousand</v>
          </cell>
          <cell r="E463" t="str">
            <v xml:space="preserve"> four hundred and fifty nine Lakhs</v>
          </cell>
          <cell r="F463" t="str">
            <v xml:space="preserve"> four hundred and fifty nine Crores</v>
          </cell>
          <cell r="G463" t="str">
            <v xml:space="preserve"> four hundred and fifty nine Millions</v>
          </cell>
          <cell r="H463" t="str">
            <v xml:space="preserve"> four hundred and fifty nine Billions</v>
          </cell>
        </row>
        <row r="464">
          <cell r="A464">
            <v>460</v>
          </cell>
          <cell r="B464" t="str">
            <v xml:space="preserve"> four hundred and sixty</v>
          </cell>
          <cell r="C464" t="str">
            <v xml:space="preserve"> four hundred and sixty</v>
          </cell>
          <cell r="D464" t="str">
            <v xml:space="preserve"> four hundred and sixty Thousand</v>
          </cell>
          <cell r="E464" t="str">
            <v xml:space="preserve"> four hundred and sixty Lakhs</v>
          </cell>
          <cell r="F464" t="str">
            <v xml:space="preserve"> four hundred and sixty Crores</v>
          </cell>
          <cell r="G464" t="str">
            <v xml:space="preserve"> four hundred and sixty Millions</v>
          </cell>
          <cell r="H464" t="str">
            <v xml:space="preserve"> four hundred and sixty Billions</v>
          </cell>
        </row>
        <row r="465">
          <cell r="A465">
            <v>461</v>
          </cell>
          <cell r="B465" t="str">
            <v xml:space="preserve"> four hundred and sixty one</v>
          </cell>
          <cell r="C465" t="str">
            <v xml:space="preserve"> four hundred and sixty one</v>
          </cell>
          <cell r="D465" t="str">
            <v xml:space="preserve"> four hundred and sixty one Thousand</v>
          </cell>
          <cell r="E465" t="str">
            <v xml:space="preserve"> four hundred and sixty one Lakhs</v>
          </cell>
          <cell r="F465" t="str">
            <v xml:space="preserve"> four hundred and sixty one Crores</v>
          </cell>
          <cell r="G465" t="str">
            <v xml:space="preserve"> four hundred and sixty one Millions</v>
          </cell>
          <cell r="H465" t="str">
            <v xml:space="preserve"> four hundred and sixty one Billions</v>
          </cell>
        </row>
        <row r="466">
          <cell r="A466">
            <v>462</v>
          </cell>
          <cell r="B466" t="str">
            <v xml:space="preserve"> four hundred and sixty two</v>
          </cell>
          <cell r="C466" t="str">
            <v xml:space="preserve"> four hundred and sixty two</v>
          </cell>
          <cell r="D466" t="str">
            <v xml:space="preserve"> four hundred and sixty two Thousand</v>
          </cell>
          <cell r="E466" t="str">
            <v xml:space="preserve"> four hundred and sixty two Lakhs</v>
          </cell>
          <cell r="F466" t="str">
            <v xml:space="preserve"> four hundred and sixty two Crores</v>
          </cell>
          <cell r="G466" t="str">
            <v xml:space="preserve"> four hundred and sixty two Millions</v>
          </cell>
          <cell r="H466" t="str">
            <v xml:space="preserve"> four hundred and sixty two Billions</v>
          </cell>
        </row>
        <row r="467">
          <cell r="A467">
            <v>463</v>
          </cell>
          <cell r="B467" t="str">
            <v xml:space="preserve"> four hundred and sixty three</v>
          </cell>
          <cell r="C467" t="str">
            <v xml:space="preserve"> four hundred and sixty three</v>
          </cell>
          <cell r="D467" t="str">
            <v xml:space="preserve"> four hundred and sixty three Thousand</v>
          </cell>
          <cell r="E467" t="str">
            <v xml:space="preserve"> four hundred and sixty three Lakhs</v>
          </cell>
          <cell r="F467" t="str">
            <v xml:space="preserve"> four hundred and sixty three Crores</v>
          </cell>
          <cell r="G467" t="str">
            <v xml:space="preserve"> four hundred and sixty three Millions</v>
          </cell>
          <cell r="H467" t="str">
            <v xml:space="preserve"> four hundred and sixty three Billions</v>
          </cell>
        </row>
        <row r="468">
          <cell r="A468">
            <v>464</v>
          </cell>
          <cell r="B468" t="str">
            <v xml:space="preserve"> four hundred and sixty four</v>
          </cell>
          <cell r="C468" t="str">
            <v xml:space="preserve"> four hundred and sixty four</v>
          </cell>
          <cell r="D468" t="str">
            <v xml:space="preserve"> four hundred and sixty four Thousand</v>
          </cell>
          <cell r="E468" t="str">
            <v xml:space="preserve"> four hundred and sixty four Lakhs</v>
          </cell>
          <cell r="F468" t="str">
            <v xml:space="preserve"> four hundred and sixty four Crores</v>
          </cell>
          <cell r="G468" t="str">
            <v xml:space="preserve"> four hundred and sixty four Millions</v>
          </cell>
          <cell r="H468" t="str">
            <v xml:space="preserve"> four hundred and sixty four Billions</v>
          </cell>
        </row>
        <row r="469">
          <cell r="A469">
            <v>465</v>
          </cell>
          <cell r="B469" t="str">
            <v xml:space="preserve"> four hundred and sixty five</v>
          </cell>
          <cell r="C469" t="str">
            <v xml:space="preserve"> four hundred and sixty five</v>
          </cell>
          <cell r="D469" t="str">
            <v xml:space="preserve"> four hundred and sixty five Thousand</v>
          </cell>
          <cell r="E469" t="str">
            <v xml:space="preserve"> four hundred and sixty five Lakhs</v>
          </cell>
          <cell r="F469" t="str">
            <v xml:space="preserve"> four hundred and sixty five Crores</v>
          </cell>
          <cell r="G469" t="str">
            <v xml:space="preserve"> four hundred and sixty five Millions</v>
          </cell>
          <cell r="H469" t="str">
            <v xml:space="preserve"> four hundred and sixty five Billions</v>
          </cell>
        </row>
        <row r="470">
          <cell r="A470">
            <v>466</v>
          </cell>
          <cell r="B470" t="str">
            <v xml:space="preserve"> four hundred and sixty six</v>
          </cell>
          <cell r="C470" t="str">
            <v xml:space="preserve"> four hundred and sixty six</v>
          </cell>
          <cell r="D470" t="str">
            <v xml:space="preserve"> four hundred and sixty six Thousand</v>
          </cell>
          <cell r="E470" t="str">
            <v xml:space="preserve"> four hundred and sixty six Lakhs</v>
          </cell>
          <cell r="F470" t="str">
            <v xml:space="preserve"> four hundred and sixty six Crores</v>
          </cell>
          <cell r="G470" t="str">
            <v xml:space="preserve"> four hundred and sixty six Millions</v>
          </cell>
          <cell r="H470" t="str">
            <v xml:space="preserve"> four hundred and sixty six Billions</v>
          </cell>
        </row>
        <row r="471">
          <cell r="A471">
            <v>467</v>
          </cell>
          <cell r="B471" t="str">
            <v xml:space="preserve"> four hundred and sixty seven</v>
          </cell>
          <cell r="C471" t="str">
            <v xml:space="preserve"> four hundred and sixty seven</v>
          </cell>
          <cell r="D471" t="str">
            <v xml:space="preserve"> four hundred and sixty seven Thousand</v>
          </cell>
          <cell r="E471" t="str">
            <v xml:space="preserve"> four hundred and sixty seven Lakhs</v>
          </cell>
          <cell r="F471" t="str">
            <v xml:space="preserve"> four hundred and sixty seven Crores</v>
          </cell>
          <cell r="G471" t="str">
            <v xml:space="preserve"> four hundred and sixty seven Millions</v>
          </cell>
          <cell r="H471" t="str">
            <v xml:space="preserve"> four hundred and sixty seven Billions</v>
          </cell>
        </row>
        <row r="472">
          <cell r="A472">
            <v>468</v>
          </cell>
          <cell r="B472" t="str">
            <v xml:space="preserve"> four hundred and sixty eight</v>
          </cell>
          <cell r="C472" t="str">
            <v xml:space="preserve"> four hundred and sixty eight</v>
          </cell>
          <cell r="D472" t="str">
            <v xml:space="preserve"> four hundred and sixty eight Thousand</v>
          </cell>
          <cell r="E472" t="str">
            <v xml:space="preserve"> four hundred and sixty eight Lakhs</v>
          </cell>
          <cell r="F472" t="str">
            <v xml:space="preserve"> four hundred and sixty eight Crores</v>
          </cell>
          <cell r="G472" t="str">
            <v xml:space="preserve"> four hundred and sixty eight Millions</v>
          </cell>
          <cell r="H472" t="str">
            <v xml:space="preserve"> four hundred and sixty eight Billions</v>
          </cell>
        </row>
        <row r="473">
          <cell r="A473">
            <v>469</v>
          </cell>
          <cell r="B473" t="str">
            <v xml:space="preserve"> four hundred and sixty nine</v>
          </cell>
          <cell r="C473" t="str">
            <v xml:space="preserve"> four hundred and sixty nine</v>
          </cell>
          <cell r="D473" t="str">
            <v xml:space="preserve"> four hundred and sixty nine Thousand</v>
          </cell>
          <cell r="E473" t="str">
            <v xml:space="preserve"> four hundred and sixty nine Lakhs</v>
          </cell>
          <cell r="F473" t="str">
            <v xml:space="preserve"> four hundred and sixty nine Crores</v>
          </cell>
          <cell r="G473" t="str">
            <v xml:space="preserve"> four hundred and sixty nine Millions</v>
          </cell>
          <cell r="H473" t="str">
            <v xml:space="preserve"> four hundred and sixty nine Billions</v>
          </cell>
        </row>
        <row r="474">
          <cell r="A474">
            <v>470</v>
          </cell>
          <cell r="B474" t="str">
            <v xml:space="preserve"> four hundred and seventy</v>
          </cell>
          <cell r="C474" t="str">
            <v xml:space="preserve"> four hundred and seventy</v>
          </cell>
          <cell r="D474" t="str">
            <v xml:space="preserve"> four hundred and seventy Thousand</v>
          </cell>
          <cell r="E474" t="str">
            <v xml:space="preserve"> four hundred and seventy Lakhs</v>
          </cell>
          <cell r="F474" t="str">
            <v xml:space="preserve"> four hundred and seventy Crores</v>
          </cell>
          <cell r="G474" t="str">
            <v xml:space="preserve"> four hundred and seventy Millions</v>
          </cell>
          <cell r="H474" t="str">
            <v xml:space="preserve"> four hundred and seventy Billions</v>
          </cell>
        </row>
        <row r="475">
          <cell r="A475">
            <v>471</v>
          </cell>
          <cell r="B475" t="str">
            <v xml:space="preserve"> four hundred and seventy one</v>
          </cell>
          <cell r="C475" t="str">
            <v xml:space="preserve"> four hundred and seventy one</v>
          </cell>
          <cell r="D475" t="str">
            <v xml:space="preserve"> four hundred and seventy one Thousand</v>
          </cell>
          <cell r="E475" t="str">
            <v xml:space="preserve"> four hundred and seventy one Lakhs</v>
          </cell>
          <cell r="F475" t="str">
            <v xml:space="preserve"> four hundred and seventy one Crores</v>
          </cell>
          <cell r="G475" t="str">
            <v xml:space="preserve"> four hundred and seventy one Millions</v>
          </cell>
          <cell r="H475" t="str">
            <v xml:space="preserve"> four hundred and seventy one Billions</v>
          </cell>
        </row>
        <row r="476">
          <cell r="A476">
            <v>472</v>
          </cell>
          <cell r="B476" t="str">
            <v xml:space="preserve"> four hundred and seventy two</v>
          </cell>
          <cell r="C476" t="str">
            <v xml:space="preserve"> four hundred and seventy two</v>
          </cell>
          <cell r="D476" t="str">
            <v xml:space="preserve"> four hundred and seventy two Thousand</v>
          </cell>
          <cell r="E476" t="str">
            <v xml:space="preserve"> four hundred and seventy two Lakhs</v>
          </cell>
          <cell r="F476" t="str">
            <v xml:space="preserve"> four hundred and seventy two Crores</v>
          </cell>
          <cell r="G476" t="str">
            <v xml:space="preserve"> four hundred and seventy two Millions</v>
          </cell>
          <cell r="H476" t="str">
            <v xml:space="preserve"> four hundred and seventy two Billions</v>
          </cell>
        </row>
        <row r="477">
          <cell r="A477">
            <v>473</v>
          </cell>
          <cell r="B477" t="str">
            <v xml:space="preserve"> four hundred and seventy three</v>
          </cell>
          <cell r="C477" t="str">
            <v xml:space="preserve"> four hundred and seventy three</v>
          </cell>
          <cell r="D477" t="str">
            <v xml:space="preserve"> four hundred and seventy three Thousand</v>
          </cell>
          <cell r="E477" t="str">
            <v xml:space="preserve"> four hundred and seventy three Lakhs</v>
          </cell>
          <cell r="F477" t="str">
            <v xml:space="preserve"> four hundred and seventy three Crores</v>
          </cell>
          <cell r="G477" t="str">
            <v xml:space="preserve"> four hundred and seventy three Millions</v>
          </cell>
          <cell r="H477" t="str">
            <v xml:space="preserve"> four hundred and seventy three Billions</v>
          </cell>
        </row>
        <row r="478">
          <cell r="A478">
            <v>474</v>
          </cell>
          <cell r="B478" t="str">
            <v xml:space="preserve"> four hundred and seventy four</v>
          </cell>
          <cell r="C478" t="str">
            <v xml:space="preserve"> four hundred and seventy four</v>
          </cell>
          <cell r="D478" t="str">
            <v xml:space="preserve"> four hundred and seventy four Thousand</v>
          </cell>
          <cell r="E478" t="str">
            <v xml:space="preserve"> four hundred and seventy four Lakhs</v>
          </cell>
          <cell r="F478" t="str">
            <v xml:space="preserve"> four hundred and seventy four Crores</v>
          </cell>
          <cell r="G478" t="str">
            <v xml:space="preserve"> four hundred and seventy four Millions</v>
          </cell>
          <cell r="H478" t="str">
            <v xml:space="preserve"> four hundred and seventy four Billions</v>
          </cell>
        </row>
        <row r="479">
          <cell r="A479">
            <v>475</v>
          </cell>
          <cell r="B479" t="str">
            <v xml:space="preserve"> four hundred and seventy five</v>
          </cell>
          <cell r="C479" t="str">
            <v xml:space="preserve"> four hundred and seventy five</v>
          </cell>
          <cell r="D479" t="str">
            <v xml:space="preserve"> four hundred and seventy five Thousand</v>
          </cell>
          <cell r="E479" t="str">
            <v xml:space="preserve"> four hundred and seventy five Lakhs</v>
          </cell>
          <cell r="F479" t="str">
            <v xml:space="preserve"> four hundred and seventy five Crores</v>
          </cell>
          <cell r="G479" t="str">
            <v xml:space="preserve"> four hundred and seventy five Millions</v>
          </cell>
          <cell r="H479" t="str">
            <v xml:space="preserve"> four hundred and seventy five Billions</v>
          </cell>
        </row>
        <row r="480">
          <cell r="A480">
            <v>476</v>
          </cell>
          <cell r="B480" t="str">
            <v xml:space="preserve"> four hundred and seventy six</v>
          </cell>
          <cell r="C480" t="str">
            <v xml:space="preserve"> four hundred and seventy six</v>
          </cell>
          <cell r="D480" t="str">
            <v xml:space="preserve"> four hundred and seventy six Thousand</v>
          </cell>
          <cell r="E480" t="str">
            <v xml:space="preserve"> four hundred and seventy six Lakhs</v>
          </cell>
          <cell r="F480" t="str">
            <v xml:space="preserve"> four hundred and seventy six Crores</v>
          </cell>
          <cell r="G480" t="str">
            <v xml:space="preserve"> four hundred and seventy six Millions</v>
          </cell>
          <cell r="H480" t="str">
            <v xml:space="preserve"> four hundred and seventy six Billions</v>
          </cell>
        </row>
        <row r="481">
          <cell r="A481">
            <v>477</v>
          </cell>
          <cell r="B481" t="str">
            <v xml:space="preserve"> four hundred and seventy seven</v>
          </cell>
          <cell r="C481" t="str">
            <v xml:space="preserve"> four hundred and seventy seven</v>
          </cell>
          <cell r="D481" t="str">
            <v xml:space="preserve"> four hundred and seventy seven Thousand</v>
          </cell>
          <cell r="E481" t="str">
            <v xml:space="preserve"> four hundred and seventy seven Lakhs</v>
          </cell>
          <cell r="F481" t="str">
            <v xml:space="preserve"> four hundred and seventy seven Crores</v>
          </cell>
          <cell r="G481" t="str">
            <v xml:space="preserve"> four hundred and seventy seven Millions</v>
          </cell>
          <cell r="H481" t="str">
            <v xml:space="preserve"> four hundred and seventy seven Billions</v>
          </cell>
        </row>
        <row r="482">
          <cell r="A482">
            <v>478</v>
          </cell>
          <cell r="B482" t="str">
            <v xml:space="preserve"> four hundred and seventy eight</v>
          </cell>
          <cell r="C482" t="str">
            <v xml:space="preserve"> four hundred and seventy eight</v>
          </cell>
          <cell r="D482" t="str">
            <v xml:space="preserve"> four hundred and seventy eight Thousand</v>
          </cell>
          <cell r="E482" t="str">
            <v xml:space="preserve"> four hundred and seventy eight Lakhs</v>
          </cell>
          <cell r="F482" t="str">
            <v xml:space="preserve"> four hundred and seventy eight Crores</v>
          </cell>
          <cell r="G482" t="str">
            <v xml:space="preserve"> four hundred and seventy eight Millions</v>
          </cell>
          <cell r="H482" t="str">
            <v xml:space="preserve"> four hundred and seventy eight Billions</v>
          </cell>
        </row>
        <row r="483">
          <cell r="A483">
            <v>479</v>
          </cell>
          <cell r="B483" t="str">
            <v xml:space="preserve"> four hundred and seventy nine</v>
          </cell>
          <cell r="C483" t="str">
            <v xml:space="preserve"> four hundred and seventy nine</v>
          </cell>
          <cell r="D483" t="str">
            <v xml:space="preserve"> four hundred and seventy nine Thousand</v>
          </cell>
          <cell r="E483" t="str">
            <v xml:space="preserve"> four hundred and seventy nine Lakhs</v>
          </cell>
          <cell r="F483" t="str">
            <v xml:space="preserve"> four hundred and seventy nine Crores</v>
          </cell>
          <cell r="G483" t="str">
            <v xml:space="preserve"> four hundred and seventy nine Millions</v>
          </cell>
          <cell r="H483" t="str">
            <v xml:space="preserve"> four hundred and seventy nine Billions</v>
          </cell>
        </row>
        <row r="484">
          <cell r="A484">
            <v>480</v>
          </cell>
          <cell r="B484" t="str">
            <v xml:space="preserve"> four hundred and eighty</v>
          </cell>
          <cell r="C484" t="str">
            <v xml:space="preserve"> four hundred and eighty</v>
          </cell>
          <cell r="D484" t="str">
            <v xml:space="preserve"> four hundred and eighty Thousand</v>
          </cell>
          <cell r="E484" t="str">
            <v xml:space="preserve"> four hundred and eighty Lakhs</v>
          </cell>
          <cell r="F484" t="str">
            <v xml:space="preserve"> four hundred and eighty Crores</v>
          </cell>
          <cell r="G484" t="str">
            <v xml:space="preserve"> four hundred and eighty Millions</v>
          </cell>
          <cell r="H484" t="str">
            <v xml:space="preserve"> four hundred and eighty Billions</v>
          </cell>
        </row>
        <row r="485">
          <cell r="A485">
            <v>481</v>
          </cell>
          <cell r="B485" t="str">
            <v xml:space="preserve"> four hundred and eighty one</v>
          </cell>
          <cell r="C485" t="str">
            <v xml:space="preserve"> four hundred and eighty one</v>
          </cell>
          <cell r="D485" t="str">
            <v xml:space="preserve"> four hundred and eighty one Thousand</v>
          </cell>
          <cell r="E485" t="str">
            <v xml:space="preserve"> four hundred and eighty one Lakhs</v>
          </cell>
          <cell r="F485" t="str">
            <v xml:space="preserve"> four hundred and eighty one Crores</v>
          </cell>
          <cell r="G485" t="str">
            <v xml:space="preserve"> four hundred and eighty one Millions</v>
          </cell>
          <cell r="H485" t="str">
            <v xml:space="preserve"> four hundred and eighty one Billions</v>
          </cell>
        </row>
        <row r="486">
          <cell r="A486">
            <v>482</v>
          </cell>
          <cell r="B486" t="str">
            <v xml:space="preserve"> four hundred and eighty two</v>
          </cell>
          <cell r="C486" t="str">
            <v xml:space="preserve"> four hundred and eighty two</v>
          </cell>
          <cell r="D486" t="str">
            <v xml:space="preserve"> four hundred and eighty two Thousand</v>
          </cell>
          <cell r="E486" t="str">
            <v xml:space="preserve"> four hundred and eighty two Lakhs</v>
          </cell>
          <cell r="F486" t="str">
            <v xml:space="preserve"> four hundred and eighty two Crores</v>
          </cell>
          <cell r="G486" t="str">
            <v xml:space="preserve"> four hundred and eighty two Millions</v>
          </cell>
          <cell r="H486" t="str">
            <v xml:space="preserve"> four hundred and eighty two Billions</v>
          </cell>
        </row>
        <row r="487">
          <cell r="A487">
            <v>483</v>
          </cell>
          <cell r="B487" t="str">
            <v xml:space="preserve"> four hundred and eighty three</v>
          </cell>
          <cell r="C487" t="str">
            <v xml:space="preserve"> four hundred and eighty three</v>
          </cell>
          <cell r="D487" t="str">
            <v xml:space="preserve"> four hundred and eighty three Thousand</v>
          </cell>
          <cell r="E487" t="str">
            <v xml:space="preserve"> four hundred and eighty three Lakhs</v>
          </cell>
          <cell r="F487" t="str">
            <v xml:space="preserve"> four hundred and eighty three Crores</v>
          </cell>
          <cell r="G487" t="str">
            <v xml:space="preserve"> four hundred and eighty three Millions</v>
          </cell>
          <cell r="H487" t="str">
            <v xml:space="preserve"> four hundred and eighty three Billions</v>
          </cell>
        </row>
        <row r="488">
          <cell r="A488">
            <v>484</v>
          </cell>
          <cell r="B488" t="str">
            <v xml:space="preserve"> four hundred and eighty four</v>
          </cell>
          <cell r="C488" t="str">
            <v xml:space="preserve"> four hundred and eighty four</v>
          </cell>
          <cell r="D488" t="str">
            <v xml:space="preserve"> four hundred and eighty four Thousand</v>
          </cell>
          <cell r="E488" t="str">
            <v xml:space="preserve"> four hundred and eighty four Lakhs</v>
          </cell>
          <cell r="F488" t="str">
            <v xml:space="preserve"> four hundred and eighty four Crores</v>
          </cell>
          <cell r="G488" t="str">
            <v xml:space="preserve"> four hundred and eighty four Millions</v>
          </cell>
          <cell r="H488" t="str">
            <v xml:space="preserve"> four hundred and eighty four Billions</v>
          </cell>
        </row>
        <row r="489">
          <cell r="A489">
            <v>485</v>
          </cell>
          <cell r="B489" t="str">
            <v xml:space="preserve"> four hundred and eighty five</v>
          </cell>
          <cell r="C489" t="str">
            <v xml:space="preserve"> four hundred and eighty five</v>
          </cell>
          <cell r="D489" t="str">
            <v xml:space="preserve"> four hundred and eighty five Thousand</v>
          </cell>
          <cell r="E489" t="str">
            <v xml:space="preserve"> four hundred and eighty five Lakhs</v>
          </cell>
          <cell r="F489" t="str">
            <v xml:space="preserve"> four hundred and eighty five Crores</v>
          </cell>
          <cell r="G489" t="str">
            <v xml:space="preserve"> four hundred and eighty five Millions</v>
          </cell>
          <cell r="H489" t="str">
            <v xml:space="preserve"> four hundred and eighty five Billions</v>
          </cell>
        </row>
        <row r="490">
          <cell r="A490">
            <v>486</v>
          </cell>
          <cell r="B490" t="str">
            <v xml:space="preserve"> four hundred and eighty six</v>
          </cell>
          <cell r="C490" t="str">
            <v xml:space="preserve"> four hundred and eighty six</v>
          </cell>
          <cell r="D490" t="str">
            <v xml:space="preserve"> four hundred and eighty six Thousand</v>
          </cell>
          <cell r="E490" t="str">
            <v xml:space="preserve"> four hundred and eighty six Lakhs</v>
          </cell>
          <cell r="F490" t="str">
            <v xml:space="preserve"> four hundred and eighty six Crores</v>
          </cell>
          <cell r="G490" t="str">
            <v xml:space="preserve"> four hundred and eighty six Millions</v>
          </cell>
          <cell r="H490" t="str">
            <v xml:space="preserve"> four hundred and eighty six Billions</v>
          </cell>
        </row>
        <row r="491">
          <cell r="A491">
            <v>487</v>
          </cell>
          <cell r="B491" t="str">
            <v xml:space="preserve"> four hundred and eighty seven</v>
          </cell>
          <cell r="C491" t="str">
            <v xml:space="preserve"> four hundred and eighty seven</v>
          </cell>
          <cell r="D491" t="str">
            <v xml:space="preserve"> four hundred and eighty seven Thousand</v>
          </cell>
          <cell r="E491" t="str">
            <v xml:space="preserve"> four hundred and eighty seven Lakhs</v>
          </cell>
          <cell r="F491" t="str">
            <v xml:space="preserve"> four hundred and eighty seven Crores</v>
          </cell>
          <cell r="G491" t="str">
            <v xml:space="preserve"> four hundred and eighty seven Millions</v>
          </cell>
          <cell r="H491" t="str">
            <v xml:space="preserve"> four hundred and eighty seven Billions</v>
          </cell>
        </row>
        <row r="492">
          <cell r="A492">
            <v>488</v>
          </cell>
          <cell r="B492" t="str">
            <v xml:space="preserve"> four hundred and eighty eight</v>
          </cell>
          <cell r="C492" t="str">
            <v xml:space="preserve"> four hundred and eighty eight</v>
          </cell>
          <cell r="D492" t="str">
            <v xml:space="preserve"> four hundred and eighty eight Thousand</v>
          </cell>
          <cell r="E492" t="str">
            <v xml:space="preserve"> four hundred and eighty eight Lakhs</v>
          </cell>
          <cell r="F492" t="str">
            <v xml:space="preserve"> four hundred and eighty eight Crores</v>
          </cell>
          <cell r="G492" t="str">
            <v xml:space="preserve"> four hundred and eighty eight Millions</v>
          </cell>
          <cell r="H492" t="str">
            <v xml:space="preserve"> four hundred and eighty eight Billions</v>
          </cell>
        </row>
        <row r="493">
          <cell r="A493">
            <v>489</v>
          </cell>
          <cell r="B493" t="str">
            <v xml:space="preserve"> four hundred and eighty nine</v>
          </cell>
          <cell r="C493" t="str">
            <v xml:space="preserve"> four hundred and eighty nine</v>
          </cell>
          <cell r="D493" t="str">
            <v xml:space="preserve"> four hundred and eighty nine Thousand</v>
          </cell>
          <cell r="E493" t="str">
            <v xml:space="preserve"> four hundred and eighty nine Lakhs</v>
          </cell>
          <cell r="F493" t="str">
            <v xml:space="preserve"> four hundred and eighty nine Crores</v>
          </cell>
          <cell r="G493" t="str">
            <v xml:space="preserve"> four hundred and eighty nine Millions</v>
          </cell>
          <cell r="H493" t="str">
            <v xml:space="preserve"> four hundred and eighty nine Billions</v>
          </cell>
        </row>
        <row r="494">
          <cell r="A494">
            <v>490</v>
          </cell>
          <cell r="B494" t="str">
            <v xml:space="preserve"> four hundred and ninety</v>
          </cell>
          <cell r="C494" t="str">
            <v xml:space="preserve"> four hundred and ninety</v>
          </cell>
          <cell r="D494" t="str">
            <v xml:space="preserve"> four hundred and ninety Thousand</v>
          </cell>
          <cell r="E494" t="str">
            <v xml:space="preserve"> four hundred and ninety Lakhs</v>
          </cell>
          <cell r="F494" t="str">
            <v xml:space="preserve"> four hundred and ninety Crores</v>
          </cell>
          <cell r="G494" t="str">
            <v xml:space="preserve"> four hundred and ninety Millions</v>
          </cell>
          <cell r="H494" t="str">
            <v xml:space="preserve"> four hundred and ninety Billions</v>
          </cell>
        </row>
        <row r="495">
          <cell r="A495">
            <v>491</v>
          </cell>
          <cell r="B495" t="str">
            <v xml:space="preserve"> four hundred and ninety one</v>
          </cell>
          <cell r="C495" t="str">
            <v xml:space="preserve"> four hundred and ninety one</v>
          </cell>
          <cell r="D495" t="str">
            <v xml:space="preserve"> four hundred and ninety one Thousand</v>
          </cell>
          <cell r="E495" t="str">
            <v xml:space="preserve"> four hundred and ninety one Lakhs</v>
          </cell>
          <cell r="F495" t="str">
            <v xml:space="preserve"> four hundred and ninety one Crores</v>
          </cell>
          <cell r="G495" t="str">
            <v xml:space="preserve"> four hundred and ninety one Millions</v>
          </cell>
          <cell r="H495" t="str">
            <v xml:space="preserve"> four hundred and ninety one Billions</v>
          </cell>
        </row>
        <row r="496">
          <cell r="A496">
            <v>492</v>
          </cell>
          <cell r="B496" t="str">
            <v xml:space="preserve"> four hundred and ninety two</v>
          </cell>
          <cell r="C496" t="str">
            <v xml:space="preserve"> four hundred and ninety two</v>
          </cell>
          <cell r="D496" t="str">
            <v xml:space="preserve"> four hundred and ninety two Thousand</v>
          </cell>
          <cell r="E496" t="str">
            <v xml:space="preserve"> four hundred and ninety two Lakhs</v>
          </cell>
          <cell r="F496" t="str">
            <v xml:space="preserve"> four hundred and ninety two Crores</v>
          </cell>
          <cell r="G496" t="str">
            <v xml:space="preserve"> four hundred and ninety two Millions</v>
          </cell>
          <cell r="H496" t="str">
            <v xml:space="preserve"> four hundred and ninety two Billions</v>
          </cell>
        </row>
        <row r="497">
          <cell r="A497">
            <v>493</v>
          </cell>
          <cell r="B497" t="str">
            <v xml:space="preserve"> four hundred and ninety three</v>
          </cell>
          <cell r="C497" t="str">
            <v xml:space="preserve"> four hundred and ninety three</v>
          </cell>
          <cell r="D497" t="str">
            <v xml:space="preserve"> four hundred and ninety three Thousand</v>
          </cell>
          <cell r="E497" t="str">
            <v xml:space="preserve"> four hundred and ninety three Lakhs</v>
          </cell>
          <cell r="F497" t="str">
            <v xml:space="preserve"> four hundred and ninety three Crores</v>
          </cell>
          <cell r="G497" t="str">
            <v xml:space="preserve"> four hundred and ninety three Millions</v>
          </cell>
          <cell r="H497" t="str">
            <v xml:space="preserve"> four hundred and ninety three Billions</v>
          </cell>
        </row>
        <row r="498">
          <cell r="A498">
            <v>494</v>
          </cell>
          <cell r="B498" t="str">
            <v xml:space="preserve"> four hundred and ninety four </v>
          </cell>
          <cell r="C498" t="str">
            <v xml:space="preserve"> four hundred and ninety four </v>
          </cell>
          <cell r="D498" t="str">
            <v xml:space="preserve"> four hundred and ninety four  Thousand</v>
          </cell>
          <cell r="E498" t="str">
            <v xml:space="preserve"> four hundred and ninety four  Lakhs</v>
          </cell>
          <cell r="F498" t="str">
            <v xml:space="preserve"> four hundred and ninety four  Crores</v>
          </cell>
          <cell r="G498" t="str">
            <v xml:space="preserve"> four hundred and ninety four  Millions</v>
          </cell>
          <cell r="H498" t="str">
            <v xml:space="preserve"> four hundred and ninety four  Billions</v>
          </cell>
        </row>
        <row r="499">
          <cell r="A499">
            <v>495</v>
          </cell>
          <cell r="B499" t="str">
            <v xml:space="preserve"> four hundred and ninety five</v>
          </cell>
          <cell r="C499" t="str">
            <v xml:space="preserve"> four hundred and ninety five</v>
          </cell>
          <cell r="D499" t="str">
            <v xml:space="preserve"> four hundred and ninety five Thousand</v>
          </cell>
          <cell r="E499" t="str">
            <v xml:space="preserve"> four hundred and ninety five Lakhs</v>
          </cell>
          <cell r="F499" t="str">
            <v xml:space="preserve"> four hundred and ninety five Crores</v>
          </cell>
          <cell r="G499" t="str">
            <v xml:space="preserve"> four hundred and ninety five Millions</v>
          </cell>
          <cell r="H499" t="str">
            <v xml:space="preserve"> four hundred and ninety five Billions</v>
          </cell>
        </row>
        <row r="500">
          <cell r="A500">
            <v>496</v>
          </cell>
          <cell r="B500" t="str">
            <v xml:space="preserve"> four hundred and ninety six</v>
          </cell>
          <cell r="C500" t="str">
            <v xml:space="preserve"> four hundred and ninety six</v>
          </cell>
          <cell r="D500" t="str">
            <v xml:space="preserve"> four hundred and ninety six Thousand</v>
          </cell>
          <cell r="E500" t="str">
            <v xml:space="preserve"> four hundred and ninety six Lakhs</v>
          </cell>
          <cell r="F500" t="str">
            <v xml:space="preserve"> four hundred and ninety six Crores</v>
          </cell>
          <cell r="G500" t="str">
            <v xml:space="preserve"> four hundred and ninety six Millions</v>
          </cell>
          <cell r="H500" t="str">
            <v xml:space="preserve"> four hundred and ninety six Billions</v>
          </cell>
        </row>
        <row r="501">
          <cell r="A501">
            <v>497</v>
          </cell>
          <cell r="B501" t="str">
            <v xml:space="preserve"> four hundred and ninety seven</v>
          </cell>
          <cell r="C501" t="str">
            <v xml:space="preserve"> four hundred and ninety seven</v>
          </cell>
          <cell r="D501" t="str">
            <v xml:space="preserve"> four hundred and ninety seven Thousand</v>
          </cell>
          <cell r="E501" t="str">
            <v xml:space="preserve"> four hundred and ninety seven Lakhs</v>
          </cell>
          <cell r="F501" t="str">
            <v xml:space="preserve"> four hundred and ninety seven Crores</v>
          </cell>
          <cell r="G501" t="str">
            <v xml:space="preserve"> four hundred and ninety seven Millions</v>
          </cell>
          <cell r="H501" t="str">
            <v xml:space="preserve"> four hundred and ninety seven Billions</v>
          </cell>
        </row>
        <row r="502">
          <cell r="A502">
            <v>498</v>
          </cell>
          <cell r="B502" t="str">
            <v xml:space="preserve"> four hundred and ninety eight</v>
          </cell>
          <cell r="C502" t="str">
            <v xml:space="preserve"> four hundred and ninety eight</v>
          </cell>
          <cell r="D502" t="str">
            <v xml:space="preserve"> four hundred and ninety eight Thousand</v>
          </cell>
          <cell r="E502" t="str">
            <v xml:space="preserve"> four hundred and ninety eight Lakhs</v>
          </cell>
          <cell r="F502" t="str">
            <v xml:space="preserve"> four hundred and ninety eight Crores</v>
          </cell>
          <cell r="G502" t="str">
            <v xml:space="preserve"> four hundred and ninety eight Millions</v>
          </cell>
          <cell r="H502" t="str">
            <v xml:space="preserve"> four hundred and ninety eight Billions</v>
          </cell>
        </row>
        <row r="503">
          <cell r="A503">
            <v>499</v>
          </cell>
          <cell r="B503" t="str">
            <v xml:space="preserve"> four hundred and ninety nine</v>
          </cell>
          <cell r="C503" t="str">
            <v xml:space="preserve"> four hundred and ninety nine</v>
          </cell>
          <cell r="D503" t="str">
            <v xml:space="preserve"> four hundred and ninety nine Thousand</v>
          </cell>
          <cell r="E503" t="str">
            <v xml:space="preserve"> four hundred and ninety nine Lakhs</v>
          </cell>
          <cell r="F503" t="str">
            <v xml:space="preserve"> four hundred and ninety nine Crores</v>
          </cell>
          <cell r="G503" t="str">
            <v xml:space="preserve"> four hundred and ninety nine Millions</v>
          </cell>
          <cell r="H503" t="str">
            <v xml:space="preserve"> four hundred and ninety nine Billions</v>
          </cell>
        </row>
        <row r="504">
          <cell r="A504">
            <v>500</v>
          </cell>
          <cell r="B504" t="str">
            <v xml:space="preserve"> five hundred</v>
          </cell>
          <cell r="C504" t="str">
            <v xml:space="preserve"> five hundred</v>
          </cell>
          <cell r="D504" t="str">
            <v xml:space="preserve"> five hundred Thousand</v>
          </cell>
          <cell r="E504" t="str">
            <v xml:space="preserve"> five hundred Lakhs</v>
          </cell>
          <cell r="F504" t="str">
            <v xml:space="preserve"> five hundred Crores</v>
          </cell>
          <cell r="G504" t="str">
            <v xml:space="preserve"> five hundred Millions</v>
          </cell>
          <cell r="H504" t="str">
            <v xml:space="preserve"> five hundred Billions</v>
          </cell>
        </row>
        <row r="505">
          <cell r="A505">
            <v>501</v>
          </cell>
          <cell r="B505" t="str">
            <v xml:space="preserve"> five hundred and one</v>
          </cell>
          <cell r="C505" t="str">
            <v xml:space="preserve"> five hundred and one</v>
          </cell>
          <cell r="D505" t="str">
            <v xml:space="preserve"> five hundred and one Thousand</v>
          </cell>
          <cell r="E505" t="str">
            <v xml:space="preserve"> five hundred and one Lakhs</v>
          </cell>
          <cell r="F505" t="str">
            <v xml:space="preserve"> five hundred and one Crores</v>
          </cell>
          <cell r="G505" t="str">
            <v xml:space="preserve"> five hundred and one Millions</v>
          </cell>
          <cell r="H505" t="str">
            <v xml:space="preserve"> five hundred and one Billions</v>
          </cell>
        </row>
        <row r="506">
          <cell r="A506">
            <v>502</v>
          </cell>
          <cell r="B506" t="str">
            <v xml:space="preserve"> five hundred and two</v>
          </cell>
          <cell r="C506" t="str">
            <v xml:space="preserve"> five hundred and two</v>
          </cell>
          <cell r="D506" t="str">
            <v xml:space="preserve"> five hundred and two Thousand</v>
          </cell>
          <cell r="E506" t="str">
            <v xml:space="preserve"> five hundred and two Lakhs</v>
          </cell>
          <cell r="F506" t="str">
            <v xml:space="preserve"> five hundred and two Crores</v>
          </cell>
          <cell r="G506" t="str">
            <v xml:space="preserve"> five hundred and two Millions</v>
          </cell>
          <cell r="H506" t="str">
            <v xml:space="preserve"> five hundred and two Billions</v>
          </cell>
        </row>
        <row r="507">
          <cell r="A507">
            <v>503</v>
          </cell>
          <cell r="B507" t="str">
            <v xml:space="preserve"> five hundred and three</v>
          </cell>
          <cell r="C507" t="str">
            <v xml:space="preserve"> five hundred and three</v>
          </cell>
          <cell r="D507" t="str">
            <v xml:space="preserve"> five hundred and three Thousand</v>
          </cell>
          <cell r="E507" t="str">
            <v xml:space="preserve"> five hundred and three Lakhs</v>
          </cell>
          <cell r="F507" t="str">
            <v xml:space="preserve"> five hundred and three Crores</v>
          </cell>
          <cell r="G507" t="str">
            <v xml:space="preserve"> five hundred and three Millions</v>
          </cell>
          <cell r="H507" t="str">
            <v xml:space="preserve"> five hundred and three Billions</v>
          </cell>
        </row>
        <row r="508">
          <cell r="A508">
            <v>504</v>
          </cell>
          <cell r="B508" t="str">
            <v xml:space="preserve"> five hundred and four</v>
          </cell>
          <cell r="C508" t="str">
            <v xml:space="preserve"> five hundred and four</v>
          </cell>
          <cell r="D508" t="str">
            <v xml:space="preserve"> five hundred and four Thousand</v>
          </cell>
          <cell r="E508" t="str">
            <v xml:space="preserve"> five hundred and four Lakhs</v>
          </cell>
          <cell r="F508" t="str">
            <v xml:space="preserve"> five hundred and four Crores</v>
          </cell>
          <cell r="G508" t="str">
            <v xml:space="preserve"> five hundred and four Millions</v>
          </cell>
          <cell r="H508" t="str">
            <v xml:space="preserve"> five hundred and four Billions</v>
          </cell>
        </row>
        <row r="509">
          <cell r="A509">
            <v>505</v>
          </cell>
          <cell r="B509" t="str">
            <v xml:space="preserve"> five hundred and five</v>
          </cell>
          <cell r="C509" t="str">
            <v xml:space="preserve"> five hundred and five</v>
          </cell>
          <cell r="D509" t="str">
            <v xml:space="preserve"> five hundred and five Thousand</v>
          </cell>
          <cell r="E509" t="str">
            <v xml:space="preserve"> five hundred and five Lakhs</v>
          </cell>
          <cell r="F509" t="str">
            <v xml:space="preserve"> five hundred and five Crores</v>
          </cell>
          <cell r="G509" t="str">
            <v xml:space="preserve"> five hundred and five Millions</v>
          </cell>
          <cell r="H509" t="str">
            <v xml:space="preserve"> five hundred and five Billions</v>
          </cell>
        </row>
        <row r="510">
          <cell r="A510">
            <v>506</v>
          </cell>
          <cell r="B510" t="str">
            <v xml:space="preserve"> five hundred and six</v>
          </cell>
          <cell r="C510" t="str">
            <v xml:space="preserve"> five hundred and six</v>
          </cell>
          <cell r="D510" t="str">
            <v xml:space="preserve"> five hundred and six Thousand</v>
          </cell>
          <cell r="E510" t="str">
            <v xml:space="preserve"> five hundred and six Lakhs</v>
          </cell>
          <cell r="F510" t="str">
            <v xml:space="preserve"> five hundred and six Crores</v>
          </cell>
          <cell r="G510" t="str">
            <v xml:space="preserve"> five hundred and six Millions</v>
          </cell>
          <cell r="H510" t="str">
            <v xml:space="preserve"> five hundred and six Billions</v>
          </cell>
        </row>
        <row r="511">
          <cell r="A511">
            <v>507</v>
          </cell>
          <cell r="B511" t="str">
            <v xml:space="preserve"> five hundred and seven</v>
          </cell>
          <cell r="C511" t="str">
            <v xml:space="preserve"> five hundred and seven</v>
          </cell>
          <cell r="D511" t="str">
            <v xml:space="preserve"> five hundred and seven Thousand</v>
          </cell>
          <cell r="E511" t="str">
            <v xml:space="preserve"> five hundred and seven Lakhs</v>
          </cell>
          <cell r="F511" t="str">
            <v xml:space="preserve"> five hundred and seven Crores</v>
          </cell>
          <cell r="G511" t="str">
            <v xml:space="preserve"> five hundred and seven Millions</v>
          </cell>
          <cell r="H511" t="str">
            <v xml:space="preserve"> five hundred and seven Billions</v>
          </cell>
        </row>
        <row r="512">
          <cell r="A512">
            <v>508</v>
          </cell>
          <cell r="B512" t="str">
            <v xml:space="preserve"> five hundred and eight</v>
          </cell>
          <cell r="C512" t="str">
            <v xml:space="preserve"> five hundred and eight</v>
          </cell>
          <cell r="D512" t="str">
            <v xml:space="preserve"> five hundred and eight Thousand</v>
          </cell>
          <cell r="E512" t="str">
            <v xml:space="preserve"> five hundred and eight Lakhs</v>
          </cell>
          <cell r="F512" t="str">
            <v xml:space="preserve"> five hundred and eight Crores</v>
          </cell>
          <cell r="G512" t="str">
            <v xml:space="preserve"> five hundred and eight Millions</v>
          </cell>
          <cell r="H512" t="str">
            <v xml:space="preserve"> five hundred and eight Billions</v>
          </cell>
        </row>
        <row r="513">
          <cell r="A513">
            <v>509</v>
          </cell>
          <cell r="B513" t="str">
            <v xml:space="preserve"> five hundred and nine</v>
          </cell>
          <cell r="C513" t="str">
            <v xml:space="preserve"> five hundred and nine</v>
          </cell>
          <cell r="D513" t="str">
            <v xml:space="preserve"> five hundred and nine Thousand</v>
          </cell>
          <cell r="E513" t="str">
            <v xml:space="preserve"> five hundred and nine Lakhs</v>
          </cell>
          <cell r="F513" t="str">
            <v xml:space="preserve"> five hundred and nine Crores</v>
          </cell>
          <cell r="G513" t="str">
            <v xml:space="preserve"> five hundred and nine Millions</v>
          </cell>
          <cell r="H513" t="str">
            <v xml:space="preserve"> five hundred and nine Billions</v>
          </cell>
        </row>
        <row r="514">
          <cell r="A514">
            <v>510</v>
          </cell>
          <cell r="B514" t="str">
            <v xml:space="preserve"> five hundred and ten</v>
          </cell>
          <cell r="C514" t="str">
            <v xml:space="preserve"> five hundred and ten</v>
          </cell>
          <cell r="D514" t="str">
            <v xml:space="preserve"> five hundred and ten Thousand</v>
          </cell>
          <cell r="E514" t="str">
            <v xml:space="preserve"> five hundred and ten Lakhs</v>
          </cell>
          <cell r="F514" t="str">
            <v xml:space="preserve"> five hundred and ten Crores</v>
          </cell>
          <cell r="G514" t="str">
            <v xml:space="preserve"> five hundred and ten Millions</v>
          </cell>
          <cell r="H514" t="str">
            <v xml:space="preserve"> five hundred and ten Billions</v>
          </cell>
        </row>
        <row r="515">
          <cell r="A515">
            <v>511</v>
          </cell>
          <cell r="B515" t="str">
            <v xml:space="preserve"> five hundred and eleven</v>
          </cell>
          <cell r="C515" t="str">
            <v xml:space="preserve"> five hundred and eleven</v>
          </cell>
          <cell r="D515" t="str">
            <v xml:space="preserve"> five hundred and eleven Thousand</v>
          </cell>
          <cell r="E515" t="str">
            <v xml:space="preserve"> five hundred and eleven Lakhs</v>
          </cell>
          <cell r="F515" t="str">
            <v xml:space="preserve"> five hundred and eleven Crores</v>
          </cell>
          <cell r="G515" t="str">
            <v xml:space="preserve"> five hundred and eleven Millions</v>
          </cell>
          <cell r="H515" t="str">
            <v xml:space="preserve"> five hundred and eleven Billions</v>
          </cell>
        </row>
        <row r="516">
          <cell r="A516">
            <v>512</v>
          </cell>
          <cell r="B516" t="str">
            <v xml:space="preserve"> five hundred and twelve</v>
          </cell>
          <cell r="C516" t="str">
            <v xml:space="preserve"> five hundred and twelve</v>
          </cell>
          <cell r="D516" t="str">
            <v xml:space="preserve"> five hundred and twelve Thousand</v>
          </cell>
          <cell r="E516" t="str">
            <v xml:space="preserve"> five hundred and twelve Lakhs</v>
          </cell>
          <cell r="F516" t="str">
            <v xml:space="preserve"> five hundred and twelve Crores</v>
          </cell>
          <cell r="G516" t="str">
            <v xml:space="preserve"> five hundred and twelve Millions</v>
          </cell>
          <cell r="H516" t="str">
            <v xml:space="preserve"> five hundred and twelve Billions</v>
          </cell>
        </row>
        <row r="517">
          <cell r="A517">
            <v>513</v>
          </cell>
          <cell r="B517" t="str">
            <v xml:space="preserve"> five hundred and thirteen</v>
          </cell>
          <cell r="C517" t="str">
            <v xml:space="preserve"> five hundred and thirteen</v>
          </cell>
          <cell r="D517" t="str">
            <v xml:space="preserve"> five hundred and thirteen Thousand</v>
          </cell>
          <cell r="E517" t="str">
            <v xml:space="preserve"> five hundred and thirteen Lakhs</v>
          </cell>
          <cell r="F517" t="str">
            <v xml:space="preserve"> five hundred and thirteen Crores</v>
          </cell>
          <cell r="G517" t="str">
            <v xml:space="preserve"> five hundred and thirteen Millions</v>
          </cell>
          <cell r="H517" t="str">
            <v xml:space="preserve"> five hundred and thirteen Billions</v>
          </cell>
        </row>
        <row r="518">
          <cell r="A518">
            <v>514</v>
          </cell>
          <cell r="B518" t="str">
            <v xml:space="preserve"> five hundred and fourteen</v>
          </cell>
          <cell r="C518" t="str">
            <v xml:space="preserve"> five hundred and fourteen</v>
          </cell>
          <cell r="D518" t="str">
            <v xml:space="preserve"> five hundred and fourteen Thousand</v>
          </cell>
          <cell r="E518" t="str">
            <v xml:space="preserve"> five hundred and fourteen Lakhs</v>
          </cell>
          <cell r="F518" t="str">
            <v xml:space="preserve"> five hundred and fourteen Crores</v>
          </cell>
          <cell r="G518" t="str">
            <v xml:space="preserve"> five hundred and fourteen Millions</v>
          </cell>
          <cell r="H518" t="str">
            <v xml:space="preserve"> five hundred and fourteen Billions</v>
          </cell>
        </row>
        <row r="519">
          <cell r="A519">
            <v>515</v>
          </cell>
          <cell r="B519" t="str">
            <v xml:space="preserve"> five hundred and fifteen</v>
          </cell>
          <cell r="C519" t="str">
            <v xml:space="preserve"> five hundred and fifteen</v>
          </cell>
          <cell r="D519" t="str">
            <v xml:space="preserve"> five hundred and fifteen Thousand</v>
          </cell>
          <cell r="E519" t="str">
            <v xml:space="preserve"> five hundred and fifteen Lakhs</v>
          </cell>
          <cell r="F519" t="str">
            <v xml:space="preserve"> five hundred and fifteen Crores</v>
          </cell>
          <cell r="G519" t="str">
            <v xml:space="preserve"> five hundred and fifteen Millions</v>
          </cell>
          <cell r="H519" t="str">
            <v xml:space="preserve"> five hundred and fifteen Billions</v>
          </cell>
        </row>
        <row r="520">
          <cell r="A520">
            <v>516</v>
          </cell>
          <cell r="B520" t="str">
            <v xml:space="preserve"> five hundred and sixteen</v>
          </cell>
          <cell r="C520" t="str">
            <v xml:space="preserve"> five hundred and sixteen</v>
          </cell>
          <cell r="D520" t="str">
            <v xml:space="preserve"> five hundred and sixteen Thousand</v>
          </cell>
          <cell r="E520" t="str">
            <v xml:space="preserve"> five hundred and sixteen Lakhs</v>
          </cell>
          <cell r="F520" t="str">
            <v xml:space="preserve"> five hundred and sixteen Crores</v>
          </cell>
          <cell r="G520" t="str">
            <v xml:space="preserve"> five hundred and sixteen Millions</v>
          </cell>
          <cell r="H520" t="str">
            <v xml:space="preserve"> five hundred and sixteen Billions</v>
          </cell>
        </row>
        <row r="521">
          <cell r="A521">
            <v>517</v>
          </cell>
          <cell r="B521" t="str">
            <v xml:space="preserve"> five hundred and seventeen</v>
          </cell>
          <cell r="C521" t="str">
            <v xml:space="preserve"> five hundred and seventeen</v>
          </cell>
          <cell r="D521" t="str">
            <v xml:space="preserve"> five hundred and seventeen Thousand</v>
          </cell>
          <cell r="E521" t="str">
            <v xml:space="preserve"> five hundred and seventeen Lakhs</v>
          </cell>
          <cell r="F521" t="str">
            <v xml:space="preserve"> five hundred and seventeen Crores</v>
          </cell>
          <cell r="G521" t="str">
            <v xml:space="preserve"> five hundred and seventeen Millions</v>
          </cell>
          <cell r="H521" t="str">
            <v xml:space="preserve"> five hundred and seventeen Billions</v>
          </cell>
        </row>
        <row r="522">
          <cell r="A522">
            <v>518</v>
          </cell>
          <cell r="B522" t="str">
            <v xml:space="preserve"> five hundred and eighteen</v>
          </cell>
          <cell r="C522" t="str">
            <v xml:space="preserve"> five hundred and eighteen</v>
          </cell>
          <cell r="D522" t="str">
            <v xml:space="preserve"> five hundred and eighteen Thousand</v>
          </cell>
          <cell r="E522" t="str">
            <v xml:space="preserve"> five hundred and eighteen Lakhs</v>
          </cell>
          <cell r="F522" t="str">
            <v xml:space="preserve"> five hundred and eighteen Crores</v>
          </cell>
          <cell r="G522" t="str">
            <v xml:space="preserve"> five hundred and eighteen Millions</v>
          </cell>
          <cell r="H522" t="str">
            <v xml:space="preserve"> five hundred and eighteen Billions</v>
          </cell>
        </row>
        <row r="523">
          <cell r="A523">
            <v>519</v>
          </cell>
          <cell r="B523" t="str">
            <v xml:space="preserve"> five hundred and nineteen</v>
          </cell>
          <cell r="C523" t="str">
            <v xml:space="preserve"> five hundred and nineteen</v>
          </cell>
          <cell r="D523" t="str">
            <v xml:space="preserve"> five hundred and nineteen Thousand</v>
          </cell>
          <cell r="E523" t="str">
            <v xml:space="preserve"> five hundred and nineteen Lakhs</v>
          </cell>
          <cell r="F523" t="str">
            <v xml:space="preserve"> five hundred and nineteen Crores</v>
          </cell>
          <cell r="G523" t="str">
            <v xml:space="preserve"> five hundred and nineteen Millions</v>
          </cell>
          <cell r="H523" t="str">
            <v xml:space="preserve"> five hundred and nineteen Billions</v>
          </cell>
        </row>
        <row r="524">
          <cell r="A524">
            <v>520</v>
          </cell>
          <cell r="B524" t="str">
            <v xml:space="preserve"> five hundred and twenty</v>
          </cell>
          <cell r="C524" t="str">
            <v xml:space="preserve"> five hundred and twenty</v>
          </cell>
          <cell r="D524" t="str">
            <v xml:space="preserve"> five hundred and twenty Thousand</v>
          </cell>
          <cell r="E524" t="str">
            <v xml:space="preserve"> five hundred and twenty Lakhs</v>
          </cell>
          <cell r="F524" t="str">
            <v xml:space="preserve"> five hundred and twenty Crores</v>
          </cell>
          <cell r="G524" t="str">
            <v xml:space="preserve"> five hundred and twenty Millions</v>
          </cell>
          <cell r="H524" t="str">
            <v xml:space="preserve"> five hundred and twenty Billions</v>
          </cell>
        </row>
        <row r="525">
          <cell r="A525">
            <v>521</v>
          </cell>
          <cell r="B525" t="str">
            <v xml:space="preserve"> five hundred and twenty one</v>
          </cell>
          <cell r="C525" t="str">
            <v xml:space="preserve"> five hundred and twenty one</v>
          </cell>
          <cell r="D525" t="str">
            <v xml:space="preserve"> five hundred and twenty one Thousand</v>
          </cell>
          <cell r="E525" t="str">
            <v xml:space="preserve"> five hundred and twenty one Lakhs</v>
          </cell>
          <cell r="F525" t="str">
            <v xml:space="preserve"> five hundred and twenty one Crores</v>
          </cell>
          <cell r="G525" t="str">
            <v xml:space="preserve"> five hundred and twenty one Millions</v>
          </cell>
          <cell r="H525" t="str">
            <v xml:space="preserve"> five hundred and twenty one Billions</v>
          </cell>
        </row>
        <row r="526">
          <cell r="A526">
            <v>522</v>
          </cell>
          <cell r="B526" t="str">
            <v xml:space="preserve"> five hundred and twenty two</v>
          </cell>
          <cell r="C526" t="str">
            <v xml:space="preserve"> five hundred and twenty two</v>
          </cell>
          <cell r="D526" t="str">
            <v xml:space="preserve"> five hundred and twenty two Thousand</v>
          </cell>
          <cell r="E526" t="str">
            <v xml:space="preserve"> five hundred and twenty two Lakhs</v>
          </cell>
          <cell r="F526" t="str">
            <v xml:space="preserve"> five hundred and twenty two Crores</v>
          </cell>
          <cell r="G526" t="str">
            <v xml:space="preserve"> five hundred and twenty two Millions</v>
          </cell>
          <cell r="H526" t="str">
            <v xml:space="preserve"> five hundred and twenty two Billions</v>
          </cell>
        </row>
        <row r="527">
          <cell r="A527">
            <v>523</v>
          </cell>
          <cell r="B527" t="str">
            <v xml:space="preserve"> five hundred and twenty three</v>
          </cell>
          <cell r="C527" t="str">
            <v xml:space="preserve"> five hundred and twenty three</v>
          </cell>
          <cell r="D527" t="str">
            <v xml:space="preserve"> five hundred and twenty three Thousand</v>
          </cell>
          <cell r="E527" t="str">
            <v xml:space="preserve"> five hundred and twenty three Lakhs</v>
          </cell>
          <cell r="F527" t="str">
            <v xml:space="preserve"> five hundred and twenty three Crores</v>
          </cell>
          <cell r="G527" t="str">
            <v xml:space="preserve"> five hundred and twenty three Millions</v>
          </cell>
          <cell r="H527" t="str">
            <v xml:space="preserve"> five hundred and twenty three Billions</v>
          </cell>
        </row>
        <row r="528">
          <cell r="A528">
            <v>524</v>
          </cell>
          <cell r="B528" t="str">
            <v xml:space="preserve"> five hundred and twenty four</v>
          </cell>
          <cell r="C528" t="str">
            <v xml:space="preserve"> five hundred and twenty four</v>
          </cell>
          <cell r="D528" t="str">
            <v xml:space="preserve"> five hundred and twenty four Thousand</v>
          </cell>
          <cell r="E528" t="str">
            <v xml:space="preserve"> five hundred and twenty four Lakhs</v>
          </cell>
          <cell r="F528" t="str">
            <v xml:space="preserve"> five hundred and twenty four Crores</v>
          </cell>
          <cell r="G528" t="str">
            <v xml:space="preserve"> five hundred and twenty four Millions</v>
          </cell>
          <cell r="H528" t="str">
            <v xml:space="preserve"> five hundred and twenty four Billions</v>
          </cell>
        </row>
        <row r="529">
          <cell r="A529">
            <v>525</v>
          </cell>
          <cell r="B529" t="str">
            <v xml:space="preserve"> five hundred and twenty five</v>
          </cell>
          <cell r="C529" t="str">
            <v xml:space="preserve"> five hundred and twenty five</v>
          </cell>
          <cell r="D529" t="str">
            <v xml:space="preserve"> five hundred and twenty five Thousand</v>
          </cell>
          <cell r="E529" t="str">
            <v xml:space="preserve"> five hundred and twenty five Lakhs</v>
          </cell>
          <cell r="F529" t="str">
            <v xml:space="preserve"> five hundred and twenty five Crores</v>
          </cell>
          <cell r="G529" t="str">
            <v xml:space="preserve"> five hundred and twenty five Millions</v>
          </cell>
          <cell r="H529" t="str">
            <v xml:space="preserve"> five hundred and twenty five Billions</v>
          </cell>
        </row>
        <row r="530">
          <cell r="A530">
            <v>526</v>
          </cell>
          <cell r="B530" t="str">
            <v xml:space="preserve"> five hundred and twenty six</v>
          </cell>
          <cell r="C530" t="str">
            <v xml:space="preserve"> five hundred and twenty six</v>
          </cell>
          <cell r="D530" t="str">
            <v xml:space="preserve"> five hundred and twenty six Thousand</v>
          </cell>
          <cell r="E530" t="str">
            <v xml:space="preserve"> five hundred and twenty six Lakhs</v>
          </cell>
          <cell r="F530" t="str">
            <v xml:space="preserve"> five hundred and twenty six Crores</v>
          </cell>
          <cell r="G530" t="str">
            <v xml:space="preserve"> five hundred and twenty six Millions</v>
          </cell>
          <cell r="H530" t="str">
            <v xml:space="preserve"> five hundred and twenty six Billions</v>
          </cell>
        </row>
        <row r="531">
          <cell r="A531">
            <v>527</v>
          </cell>
          <cell r="B531" t="str">
            <v xml:space="preserve"> five hundred and twenty seven</v>
          </cell>
          <cell r="C531" t="str">
            <v xml:space="preserve"> five hundred and twenty seven</v>
          </cell>
          <cell r="D531" t="str">
            <v xml:space="preserve"> five hundred and twenty seven Thousand</v>
          </cell>
          <cell r="E531" t="str">
            <v xml:space="preserve"> five hundred and twenty seven Lakhs</v>
          </cell>
          <cell r="F531" t="str">
            <v xml:space="preserve"> five hundred and twenty seven Crores</v>
          </cell>
          <cell r="G531" t="str">
            <v xml:space="preserve"> five hundred and twenty seven Millions</v>
          </cell>
          <cell r="H531" t="str">
            <v xml:space="preserve"> five hundred and twenty seven Billions</v>
          </cell>
        </row>
        <row r="532">
          <cell r="A532">
            <v>528</v>
          </cell>
          <cell r="B532" t="str">
            <v xml:space="preserve"> five hundred and twenty eight</v>
          </cell>
          <cell r="C532" t="str">
            <v xml:space="preserve"> five hundred and twenty eight</v>
          </cell>
          <cell r="D532" t="str">
            <v xml:space="preserve"> five hundred and twenty eight Thousand</v>
          </cell>
          <cell r="E532" t="str">
            <v xml:space="preserve"> five hundred and twenty eight Lakhs</v>
          </cell>
          <cell r="F532" t="str">
            <v xml:space="preserve"> five hundred and twenty eight Crores</v>
          </cell>
          <cell r="G532" t="str">
            <v xml:space="preserve"> five hundred and twenty eight Millions</v>
          </cell>
          <cell r="H532" t="str">
            <v xml:space="preserve"> five hundred and twenty eight Billions</v>
          </cell>
        </row>
        <row r="533">
          <cell r="A533">
            <v>529</v>
          </cell>
          <cell r="B533" t="str">
            <v xml:space="preserve"> five hundred and twenty nine</v>
          </cell>
          <cell r="C533" t="str">
            <v xml:space="preserve"> five hundred and twenty nine</v>
          </cell>
          <cell r="D533" t="str">
            <v xml:space="preserve"> five hundred and twenty nine Thousand</v>
          </cell>
          <cell r="E533" t="str">
            <v xml:space="preserve"> five hundred and twenty nine Lakhs</v>
          </cell>
          <cell r="F533" t="str">
            <v xml:space="preserve"> five hundred and twenty nine Crores</v>
          </cell>
          <cell r="G533" t="str">
            <v xml:space="preserve"> five hundred and twenty nine Millions</v>
          </cell>
          <cell r="H533" t="str">
            <v xml:space="preserve"> five hundred and twenty nine Billions</v>
          </cell>
        </row>
        <row r="534">
          <cell r="A534">
            <v>530</v>
          </cell>
          <cell r="B534" t="str">
            <v xml:space="preserve"> five hundred and thirty</v>
          </cell>
          <cell r="C534" t="str">
            <v xml:space="preserve"> five hundred and thirty</v>
          </cell>
          <cell r="D534" t="str">
            <v xml:space="preserve"> five hundred and thirty Thousand</v>
          </cell>
          <cell r="E534" t="str">
            <v xml:space="preserve"> five hundred and thirty Lakhs</v>
          </cell>
          <cell r="F534" t="str">
            <v xml:space="preserve"> five hundred and thirty Crores</v>
          </cell>
          <cell r="G534" t="str">
            <v xml:space="preserve"> five hundred and thirty Millions</v>
          </cell>
          <cell r="H534" t="str">
            <v xml:space="preserve"> five hundred and thirty Billions</v>
          </cell>
        </row>
        <row r="535">
          <cell r="A535">
            <v>531</v>
          </cell>
          <cell r="B535" t="str">
            <v xml:space="preserve"> five hundred and thirty one </v>
          </cell>
          <cell r="C535" t="str">
            <v xml:space="preserve"> five hundred and thirty one </v>
          </cell>
          <cell r="D535" t="str">
            <v xml:space="preserve"> five hundred and thirty one  Thousand</v>
          </cell>
          <cell r="E535" t="str">
            <v xml:space="preserve"> five hundred and thirty one  Lakhs</v>
          </cell>
          <cell r="F535" t="str">
            <v xml:space="preserve"> five hundred and thirty one  Crores</v>
          </cell>
          <cell r="G535" t="str">
            <v xml:space="preserve"> five hundred and thirty one  Millions</v>
          </cell>
          <cell r="H535" t="str">
            <v xml:space="preserve"> five hundred and thirty one  Billions</v>
          </cell>
        </row>
        <row r="536">
          <cell r="A536">
            <v>532</v>
          </cell>
          <cell r="B536" t="str">
            <v xml:space="preserve"> five hundred and thirty two</v>
          </cell>
          <cell r="C536" t="str">
            <v xml:space="preserve"> five hundred and thirty two</v>
          </cell>
          <cell r="D536" t="str">
            <v xml:space="preserve"> five hundred and thirty two Thousand</v>
          </cell>
          <cell r="E536" t="str">
            <v xml:space="preserve"> five hundred and thirty two Lakhs</v>
          </cell>
          <cell r="F536" t="str">
            <v xml:space="preserve"> five hundred and thirty two Crores</v>
          </cell>
          <cell r="G536" t="str">
            <v xml:space="preserve"> five hundred and thirty two Millions</v>
          </cell>
          <cell r="H536" t="str">
            <v xml:space="preserve"> five hundred and thirty two Billions</v>
          </cell>
        </row>
        <row r="537">
          <cell r="A537">
            <v>533</v>
          </cell>
          <cell r="B537" t="str">
            <v xml:space="preserve"> five hundred and thirty three </v>
          </cell>
          <cell r="C537" t="str">
            <v xml:space="preserve"> five hundred and thirty three </v>
          </cell>
          <cell r="D537" t="str">
            <v xml:space="preserve"> five hundred and thirty three  Thousand</v>
          </cell>
          <cell r="E537" t="str">
            <v xml:space="preserve"> five hundred and thirty three  Lakhs</v>
          </cell>
          <cell r="F537" t="str">
            <v xml:space="preserve"> five hundred and thirty three  Crores</v>
          </cell>
          <cell r="G537" t="str">
            <v xml:space="preserve"> five hundred and thirty three  Millions</v>
          </cell>
          <cell r="H537" t="str">
            <v xml:space="preserve"> five hundred and thirty three  Billions</v>
          </cell>
        </row>
        <row r="538">
          <cell r="A538">
            <v>534</v>
          </cell>
          <cell r="B538" t="str">
            <v xml:space="preserve"> five hundred and thirty four</v>
          </cell>
          <cell r="C538" t="str">
            <v xml:space="preserve"> five hundred and thirty four</v>
          </cell>
          <cell r="D538" t="str">
            <v xml:space="preserve"> five hundred and thirty four Thousand</v>
          </cell>
          <cell r="E538" t="str">
            <v xml:space="preserve"> five hundred and thirty four Lakhs</v>
          </cell>
          <cell r="F538" t="str">
            <v xml:space="preserve"> five hundred and thirty four Crores</v>
          </cell>
          <cell r="G538" t="str">
            <v xml:space="preserve"> five hundred and thirty four Millions</v>
          </cell>
          <cell r="H538" t="str">
            <v xml:space="preserve"> five hundred and thirty four Billions</v>
          </cell>
        </row>
        <row r="539">
          <cell r="A539">
            <v>535</v>
          </cell>
          <cell r="B539" t="str">
            <v xml:space="preserve"> five hundred and thirty five</v>
          </cell>
          <cell r="C539" t="str">
            <v xml:space="preserve"> five hundred and thirty five</v>
          </cell>
          <cell r="D539" t="str">
            <v xml:space="preserve"> five hundred and thirty five Thousand</v>
          </cell>
          <cell r="E539" t="str">
            <v xml:space="preserve"> five hundred and thirty five Lakhs</v>
          </cell>
          <cell r="F539" t="str">
            <v xml:space="preserve"> five hundred and thirty five Crores</v>
          </cell>
          <cell r="G539" t="str">
            <v xml:space="preserve"> five hundred and thirty five Millions</v>
          </cell>
          <cell r="H539" t="str">
            <v xml:space="preserve"> five hundred and thirty five Billions</v>
          </cell>
        </row>
        <row r="540">
          <cell r="A540">
            <v>536</v>
          </cell>
          <cell r="B540" t="str">
            <v xml:space="preserve"> five hundred and thirty six</v>
          </cell>
          <cell r="C540" t="str">
            <v xml:space="preserve"> five hundred and thirty six</v>
          </cell>
          <cell r="D540" t="str">
            <v xml:space="preserve"> five hundred and thirty six Thousand</v>
          </cell>
          <cell r="E540" t="str">
            <v xml:space="preserve"> five hundred and thirty six Lakhs</v>
          </cell>
          <cell r="F540" t="str">
            <v xml:space="preserve"> five hundred and thirty six Crores</v>
          </cell>
          <cell r="G540" t="str">
            <v xml:space="preserve"> five hundred and thirty six Millions</v>
          </cell>
          <cell r="H540" t="str">
            <v xml:space="preserve"> five hundred and thirty six Billions</v>
          </cell>
        </row>
        <row r="541">
          <cell r="A541">
            <v>537</v>
          </cell>
          <cell r="B541" t="str">
            <v xml:space="preserve"> five hundred and thirty seven</v>
          </cell>
          <cell r="C541" t="str">
            <v xml:space="preserve"> five hundred and thirty seven</v>
          </cell>
          <cell r="D541" t="str">
            <v xml:space="preserve"> five hundred and thirty seven Thousand</v>
          </cell>
          <cell r="E541" t="str">
            <v xml:space="preserve"> five hundred and thirty seven Lakhs</v>
          </cell>
          <cell r="F541" t="str">
            <v xml:space="preserve"> five hundred and thirty seven Crores</v>
          </cell>
          <cell r="G541" t="str">
            <v xml:space="preserve"> five hundred and thirty seven Millions</v>
          </cell>
          <cell r="H541" t="str">
            <v xml:space="preserve"> five hundred and thirty seven Billions</v>
          </cell>
        </row>
        <row r="542">
          <cell r="A542">
            <v>538</v>
          </cell>
          <cell r="B542" t="str">
            <v xml:space="preserve"> five hundred and thirty eight</v>
          </cell>
          <cell r="C542" t="str">
            <v xml:space="preserve"> five hundred and thirty eight</v>
          </cell>
          <cell r="D542" t="str">
            <v xml:space="preserve"> five hundred and thirty eight Thousand</v>
          </cell>
          <cell r="E542" t="str">
            <v xml:space="preserve"> five hundred and thirty eight Lakhs</v>
          </cell>
          <cell r="F542" t="str">
            <v xml:space="preserve"> five hundred and thirty eight Crores</v>
          </cell>
          <cell r="G542" t="str">
            <v xml:space="preserve"> five hundred and thirty eight Millions</v>
          </cell>
          <cell r="H542" t="str">
            <v xml:space="preserve"> five hundred and thirty eight Billions</v>
          </cell>
        </row>
        <row r="543">
          <cell r="A543">
            <v>539</v>
          </cell>
          <cell r="B543" t="str">
            <v xml:space="preserve"> five hundred and thirty nine</v>
          </cell>
          <cell r="C543" t="str">
            <v xml:space="preserve"> five hundred and thirty nine</v>
          </cell>
          <cell r="D543" t="str">
            <v xml:space="preserve"> five hundred and thirty nine Thousand</v>
          </cell>
          <cell r="E543" t="str">
            <v xml:space="preserve"> five hundred and thirty nine Lakhs</v>
          </cell>
          <cell r="F543" t="str">
            <v xml:space="preserve"> five hundred and thirty nine Crores</v>
          </cell>
          <cell r="G543" t="str">
            <v xml:space="preserve"> five hundred and thirty nine Millions</v>
          </cell>
          <cell r="H543" t="str">
            <v xml:space="preserve"> five hundred and thirty nine Billions</v>
          </cell>
        </row>
        <row r="544">
          <cell r="A544">
            <v>540</v>
          </cell>
          <cell r="B544" t="str">
            <v xml:space="preserve"> five hundred and forty</v>
          </cell>
          <cell r="C544" t="str">
            <v xml:space="preserve"> five hundred and forty</v>
          </cell>
          <cell r="D544" t="str">
            <v xml:space="preserve"> five hundred and forty Thousand</v>
          </cell>
          <cell r="E544" t="str">
            <v xml:space="preserve"> five hundred and forty Lakhs</v>
          </cell>
          <cell r="F544" t="str">
            <v xml:space="preserve"> five hundred and forty Crores</v>
          </cell>
          <cell r="G544" t="str">
            <v xml:space="preserve"> five hundred and forty Millions</v>
          </cell>
          <cell r="H544" t="str">
            <v xml:space="preserve"> five hundred and forty Billions</v>
          </cell>
        </row>
        <row r="545">
          <cell r="A545">
            <v>541</v>
          </cell>
          <cell r="B545" t="str">
            <v xml:space="preserve"> five hundred and forty one</v>
          </cell>
          <cell r="C545" t="str">
            <v xml:space="preserve"> five hundred and forty one</v>
          </cell>
          <cell r="D545" t="str">
            <v xml:space="preserve"> five hundred and forty one Thousand</v>
          </cell>
          <cell r="E545" t="str">
            <v xml:space="preserve"> five hundred and forty one Lakhs</v>
          </cell>
          <cell r="F545" t="str">
            <v xml:space="preserve"> five hundred and forty one Crores</v>
          </cell>
          <cell r="G545" t="str">
            <v xml:space="preserve"> five hundred and forty one Millions</v>
          </cell>
          <cell r="H545" t="str">
            <v xml:space="preserve"> five hundred and forty one Billions</v>
          </cell>
        </row>
        <row r="546">
          <cell r="A546">
            <v>542</v>
          </cell>
          <cell r="B546" t="str">
            <v xml:space="preserve"> five hundred and forty two</v>
          </cell>
          <cell r="C546" t="str">
            <v xml:space="preserve"> five hundred and forty two</v>
          </cell>
          <cell r="D546" t="str">
            <v xml:space="preserve"> five hundred and forty two Thousand</v>
          </cell>
          <cell r="E546" t="str">
            <v xml:space="preserve"> five hundred and forty two Lakhs</v>
          </cell>
          <cell r="F546" t="str">
            <v xml:space="preserve"> five hundred and forty two Crores</v>
          </cell>
          <cell r="G546" t="str">
            <v xml:space="preserve"> five hundred and forty two Millions</v>
          </cell>
          <cell r="H546" t="str">
            <v xml:space="preserve"> five hundred and forty two Billions</v>
          </cell>
        </row>
        <row r="547">
          <cell r="A547">
            <v>543</v>
          </cell>
          <cell r="B547" t="str">
            <v xml:space="preserve"> five hundred and forty three</v>
          </cell>
          <cell r="C547" t="str">
            <v xml:space="preserve"> five hundred and forty three</v>
          </cell>
          <cell r="D547" t="str">
            <v xml:space="preserve"> five hundred and forty three Thousand</v>
          </cell>
          <cell r="E547" t="str">
            <v xml:space="preserve"> five hundred and forty three Lakhs</v>
          </cell>
          <cell r="F547" t="str">
            <v xml:space="preserve"> five hundred and forty three Crores</v>
          </cell>
          <cell r="G547" t="str">
            <v xml:space="preserve"> five hundred and forty three Millions</v>
          </cell>
          <cell r="H547" t="str">
            <v xml:space="preserve"> five hundred and forty three Billions</v>
          </cell>
        </row>
        <row r="548">
          <cell r="A548">
            <v>544</v>
          </cell>
          <cell r="B548" t="str">
            <v xml:space="preserve"> five hundred and forty four</v>
          </cell>
          <cell r="C548" t="str">
            <v xml:space="preserve"> five hundred and forty four</v>
          </cell>
          <cell r="D548" t="str">
            <v xml:space="preserve"> five hundred and forty four Thousand</v>
          </cell>
          <cell r="E548" t="str">
            <v xml:space="preserve"> five hundred and forty four Lakhs</v>
          </cell>
          <cell r="F548" t="str">
            <v xml:space="preserve"> five hundred and forty four Crores</v>
          </cell>
          <cell r="G548" t="str">
            <v xml:space="preserve"> five hundred and forty four Millions</v>
          </cell>
          <cell r="H548" t="str">
            <v xml:space="preserve"> five hundred and forty four Billions</v>
          </cell>
        </row>
        <row r="549">
          <cell r="A549">
            <v>545</v>
          </cell>
          <cell r="B549" t="str">
            <v xml:space="preserve"> five hundred and forty five</v>
          </cell>
          <cell r="C549" t="str">
            <v xml:space="preserve"> five hundred and forty five</v>
          </cell>
          <cell r="D549" t="str">
            <v xml:space="preserve"> five hundred and forty five Thousand</v>
          </cell>
          <cell r="E549" t="str">
            <v xml:space="preserve"> five hundred and forty five Lakhs</v>
          </cell>
          <cell r="F549" t="str">
            <v xml:space="preserve"> five hundred and forty five Crores</v>
          </cell>
          <cell r="G549" t="str">
            <v xml:space="preserve"> five hundred and forty five Millions</v>
          </cell>
          <cell r="H549" t="str">
            <v xml:space="preserve"> five hundred and forty five Billions</v>
          </cell>
        </row>
        <row r="550">
          <cell r="A550">
            <v>546</v>
          </cell>
          <cell r="B550" t="str">
            <v xml:space="preserve"> five hundred and forty six</v>
          </cell>
          <cell r="C550" t="str">
            <v xml:space="preserve"> five hundred and forty six</v>
          </cell>
          <cell r="D550" t="str">
            <v xml:space="preserve"> five hundred and forty six Thousand</v>
          </cell>
          <cell r="E550" t="str">
            <v xml:space="preserve"> five hundred and forty six Lakhs</v>
          </cell>
          <cell r="F550" t="str">
            <v xml:space="preserve"> five hundred and forty six Crores</v>
          </cell>
          <cell r="G550" t="str">
            <v xml:space="preserve"> five hundred and forty six Millions</v>
          </cell>
          <cell r="H550" t="str">
            <v xml:space="preserve"> five hundred and forty six Billions</v>
          </cell>
        </row>
        <row r="551">
          <cell r="A551">
            <v>547</v>
          </cell>
          <cell r="B551" t="str">
            <v xml:space="preserve"> five hundred and forty seven</v>
          </cell>
          <cell r="C551" t="str">
            <v xml:space="preserve"> five hundred and forty seven</v>
          </cell>
          <cell r="D551" t="str">
            <v xml:space="preserve"> five hundred and forty seven Thousand</v>
          </cell>
          <cell r="E551" t="str">
            <v xml:space="preserve"> five hundred and forty seven Lakhs</v>
          </cell>
          <cell r="F551" t="str">
            <v xml:space="preserve"> five hundred and forty seven Crores</v>
          </cell>
          <cell r="G551" t="str">
            <v xml:space="preserve"> five hundred and forty seven Millions</v>
          </cell>
          <cell r="H551" t="str">
            <v xml:space="preserve"> five hundred and forty seven Billions</v>
          </cell>
        </row>
        <row r="552">
          <cell r="A552">
            <v>548</v>
          </cell>
          <cell r="B552" t="str">
            <v xml:space="preserve"> five hundred and forty eight</v>
          </cell>
          <cell r="C552" t="str">
            <v xml:space="preserve"> five hundred and forty eight</v>
          </cell>
          <cell r="D552" t="str">
            <v xml:space="preserve"> five hundred and forty eight Thousand</v>
          </cell>
          <cell r="E552" t="str">
            <v xml:space="preserve"> five hundred and forty eight Lakhs</v>
          </cell>
          <cell r="F552" t="str">
            <v xml:space="preserve"> five hundred and forty eight Crores</v>
          </cell>
          <cell r="G552" t="str">
            <v xml:space="preserve"> five hundred and forty eight Millions</v>
          </cell>
          <cell r="H552" t="str">
            <v xml:space="preserve"> five hundred and forty eight Billions</v>
          </cell>
        </row>
        <row r="553">
          <cell r="A553">
            <v>549</v>
          </cell>
          <cell r="B553" t="str">
            <v xml:space="preserve"> five hundred and forty nine</v>
          </cell>
          <cell r="C553" t="str">
            <v xml:space="preserve"> five hundred and forty nine</v>
          </cell>
          <cell r="D553" t="str">
            <v xml:space="preserve"> five hundred and forty nine Thousand</v>
          </cell>
          <cell r="E553" t="str">
            <v xml:space="preserve"> five hundred and forty nine Lakhs</v>
          </cell>
          <cell r="F553" t="str">
            <v xml:space="preserve"> five hundred and forty nine Crores</v>
          </cell>
          <cell r="G553" t="str">
            <v xml:space="preserve"> five hundred and forty nine Millions</v>
          </cell>
          <cell r="H553" t="str">
            <v xml:space="preserve"> five hundred and forty nine Billions</v>
          </cell>
        </row>
        <row r="554">
          <cell r="A554">
            <v>550</v>
          </cell>
          <cell r="B554" t="str">
            <v xml:space="preserve"> five hundred and fifty</v>
          </cell>
          <cell r="C554" t="str">
            <v xml:space="preserve"> five hundred and fifty</v>
          </cell>
          <cell r="D554" t="str">
            <v xml:space="preserve"> five hundred and fifty Thousand</v>
          </cell>
          <cell r="E554" t="str">
            <v xml:space="preserve"> five hundred and fifty Lakhs</v>
          </cell>
          <cell r="F554" t="str">
            <v xml:space="preserve"> five hundred and fifty Crores</v>
          </cell>
          <cell r="G554" t="str">
            <v xml:space="preserve"> five hundred and fifty Millions</v>
          </cell>
          <cell r="H554" t="str">
            <v xml:space="preserve"> five hundred and fifty Billions</v>
          </cell>
        </row>
        <row r="555">
          <cell r="A555">
            <v>551</v>
          </cell>
          <cell r="B555" t="str">
            <v xml:space="preserve"> five hundred and fifty one</v>
          </cell>
          <cell r="C555" t="str">
            <v xml:space="preserve"> five hundred and fifty one</v>
          </cell>
          <cell r="D555" t="str">
            <v xml:space="preserve"> five hundred and fifty one Thousand</v>
          </cell>
          <cell r="E555" t="str">
            <v xml:space="preserve"> five hundred and fifty one Lakhs</v>
          </cell>
          <cell r="F555" t="str">
            <v xml:space="preserve"> five hundred and fifty one Crores</v>
          </cell>
          <cell r="G555" t="str">
            <v xml:space="preserve"> five hundred and fifty one Millions</v>
          </cell>
          <cell r="H555" t="str">
            <v xml:space="preserve"> five hundred and fifty one Billions</v>
          </cell>
        </row>
        <row r="556">
          <cell r="A556">
            <v>552</v>
          </cell>
          <cell r="B556" t="str">
            <v xml:space="preserve"> five hundred and fifty two</v>
          </cell>
          <cell r="C556" t="str">
            <v xml:space="preserve"> five hundred and fifty two</v>
          </cell>
          <cell r="D556" t="str">
            <v xml:space="preserve"> five hundred and fifty two Thousand</v>
          </cell>
          <cell r="E556" t="str">
            <v xml:space="preserve"> five hundred and fifty two Lakhs</v>
          </cell>
          <cell r="F556" t="str">
            <v xml:space="preserve"> five hundred and fifty two Crores</v>
          </cell>
          <cell r="G556" t="str">
            <v xml:space="preserve"> five hundred and fifty two Millions</v>
          </cell>
          <cell r="H556" t="str">
            <v xml:space="preserve"> five hundred and fifty two Billions</v>
          </cell>
        </row>
        <row r="557">
          <cell r="A557">
            <v>553</v>
          </cell>
          <cell r="B557" t="str">
            <v xml:space="preserve"> five hundred and fifty three</v>
          </cell>
          <cell r="C557" t="str">
            <v xml:space="preserve"> five hundred and fifty three</v>
          </cell>
          <cell r="D557" t="str">
            <v xml:space="preserve"> five hundred and fifty three Thousand</v>
          </cell>
          <cell r="E557" t="str">
            <v xml:space="preserve"> five hundred and fifty three Lakhs</v>
          </cell>
          <cell r="F557" t="str">
            <v xml:space="preserve"> five hundred and fifty three Crores</v>
          </cell>
          <cell r="G557" t="str">
            <v xml:space="preserve"> five hundred and fifty three Millions</v>
          </cell>
          <cell r="H557" t="str">
            <v xml:space="preserve"> five hundred and fifty three Billions</v>
          </cell>
        </row>
        <row r="558">
          <cell r="A558">
            <v>554</v>
          </cell>
          <cell r="B558" t="str">
            <v xml:space="preserve"> five hundred and fifty four</v>
          </cell>
          <cell r="C558" t="str">
            <v xml:space="preserve"> five hundred and fifty four</v>
          </cell>
          <cell r="D558" t="str">
            <v xml:space="preserve"> five hundred and fifty four Thousand</v>
          </cell>
          <cell r="E558" t="str">
            <v xml:space="preserve"> five hundred and fifty four Lakhs</v>
          </cell>
          <cell r="F558" t="str">
            <v xml:space="preserve"> five hundred and fifty four Crores</v>
          </cell>
          <cell r="G558" t="str">
            <v xml:space="preserve"> five hundred and fifty four Millions</v>
          </cell>
          <cell r="H558" t="str">
            <v xml:space="preserve"> five hundred and fifty four Billions</v>
          </cell>
        </row>
        <row r="559">
          <cell r="A559">
            <v>555</v>
          </cell>
          <cell r="B559" t="str">
            <v xml:space="preserve"> five hundred and fifty five</v>
          </cell>
          <cell r="C559" t="str">
            <v xml:space="preserve"> five hundred and fifty five</v>
          </cell>
          <cell r="D559" t="str">
            <v xml:space="preserve"> five hundred and fifty five Thousand</v>
          </cell>
          <cell r="E559" t="str">
            <v xml:space="preserve"> five hundred and fifty five Lakhs</v>
          </cell>
          <cell r="F559" t="str">
            <v xml:space="preserve"> five hundred and fifty five Crores</v>
          </cell>
          <cell r="G559" t="str">
            <v xml:space="preserve"> five hundred and fifty five Millions</v>
          </cell>
          <cell r="H559" t="str">
            <v xml:space="preserve"> five hundred and fifty five Billions</v>
          </cell>
        </row>
        <row r="560">
          <cell r="A560">
            <v>556</v>
          </cell>
          <cell r="B560" t="str">
            <v xml:space="preserve"> five hundred and fifty six</v>
          </cell>
          <cell r="C560" t="str">
            <v xml:space="preserve"> five hundred and fifty six</v>
          </cell>
          <cell r="D560" t="str">
            <v xml:space="preserve"> five hundred and fifty six Thousand</v>
          </cell>
          <cell r="E560" t="str">
            <v xml:space="preserve"> five hundred and fifty six Lakhs</v>
          </cell>
          <cell r="F560" t="str">
            <v xml:space="preserve"> five hundred and fifty six Crores</v>
          </cell>
          <cell r="G560" t="str">
            <v xml:space="preserve"> five hundred and fifty six Millions</v>
          </cell>
          <cell r="H560" t="str">
            <v xml:space="preserve"> five hundred and fifty six Billions</v>
          </cell>
        </row>
        <row r="561">
          <cell r="A561">
            <v>557</v>
          </cell>
          <cell r="B561" t="str">
            <v xml:space="preserve"> five hundred and fifty seven</v>
          </cell>
          <cell r="C561" t="str">
            <v xml:space="preserve"> five hundred and fifty seven</v>
          </cell>
          <cell r="D561" t="str">
            <v xml:space="preserve"> five hundred and fifty seven Thousand</v>
          </cell>
          <cell r="E561" t="str">
            <v xml:space="preserve"> five hundred and fifty seven Lakhs</v>
          </cell>
          <cell r="F561" t="str">
            <v xml:space="preserve"> five hundred and fifty seven Crores</v>
          </cell>
          <cell r="G561" t="str">
            <v xml:space="preserve"> five hundred and fifty seven Millions</v>
          </cell>
          <cell r="H561" t="str">
            <v xml:space="preserve"> five hundred and fifty seven Billions</v>
          </cell>
        </row>
        <row r="562">
          <cell r="A562">
            <v>558</v>
          </cell>
          <cell r="B562" t="str">
            <v xml:space="preserve"> five hundred and fifty eight </v>
          </cell>
          <cell r="C562" t="str">
            <v xml:space="preserve"> five hundred and fifty eight </v>
          </cell>
          <cell r="D562" t="str">
            <v xml:space="preserve"> five hundred and fifty eight  Thousand</v>
          </cell>
          <cell r="E562" t="str">
            <v xml:space="preserve"> five hundred and fifty eight  Lakhs</v>
          </cell>
          <cell r="F562" t="str">
            <v xml:space="preserve"> five hundred and fifty eight  Crores</v>
          </cell>
          <cell r="G562" t="str">
            <v xml:space="preserve"> five hundred and fifty eight  Millions</v>
          </cell>
          <cell r="H562" t="str">
            <v xml:space="preserve"> five hundred and fifty eight  Billions</v>
          </cell>
        </row>
        <row r="563">
          <cell r="A563">
            <v>559</v>
          </cell>
          <cell r="B563" t="str">
            <v xml:space="preserve"> five hundred and fifty nine</v>
          </cell>
          <cell r="C563" t="str">
            <v xml:space="preserve"> five hundred and fifty nine</v>
          </cell>
          <cell r="D563" t="str">
            <v xml:space="preserve"> five hundred and fifty nine Thousand</v>
          </cell>
          <cell r="E563" t="str">
            <v xml:space="preserve"> five hundred and fifty nine Lakhs</v>
          </cell>
          <cell r="F563" t="str">
            <v xml:space="preserve"> five hundred and fifty nine Crores</v>
          </cell>
          <cell r="G563" t="str">
            <v xml:space="preserve"> five hundred and fifty nine Millions</v>
          </cell>
          <cell r="H563" t="str">
            <v xml:space="preserve"> five hundred and fifty nine Billions</v>
          </cell>
        </row>
        <row r="564">
          <cell r="A564">
            <v>560</v>
          </cell>
          <cell r="B564" t="str">
            <v xml:space="preserve"> five hundred and sixty</v>
          </cell>
          <cell r="C564" t="str">
            <v xml:space="preserve"> five hundred and sixty</v>
          </cell>
          <cell r="D564" t="str">
            <v xml:space="preserve"> five hundred and sixty Thousand</v>
          </cell>
          <cell r="E564" t="str">
            <v xml:space="preserve"> five hundred and sixty Lakhs</v>
          </cell>
          <cell r="F564" t="str">
            <v xml:space="preserve"> five hundred and sixty Crores</v>
          </cell>
          <cell r="G564" t="str">
            <v xml:space="preserve"> five hundred and sixty Millions</v>
          </cell>
          <cell r="H564" t="str">
            <v xml:space="preserve"> five hundred and sixty Billions</v>
          </cell>
        </row>
        <row r="565">
          <cell r="A565">
            <v>561</v>
          </cell>
          <cell r="B565" t="str">
            <v xml:space="preserve"> five hundred and sixty one</v>
          </cell>
          <cell r="C565" t="str">
            <v xml:space="preserve"> five hundred and sixty one</v>
          </cell>
          <cell r="D565" t="str">
            <v xml:space="preserve"> five hundred and sixty one Thousand</v>
          </cell>
          <cell r="E565" t="str">
            <v xml:space="preserve"> five hundred and sixty one Lakhs</v>
          </cell>
          <cell r="F565" t="str">
            <v xml:space="preserve"> five hundred and sixty one Crores</v>
          </cell>
          <cell r="G565" t="str">
            <v xml:space="preserve"> five hundred and sixty one Millions</v>
          </cell>
          <cell r="H565" t="str">
            <v xml:space="preserve"> five hundred and sixty one Billions</v>
          </cell>
        </row>
        <row r="566">
          <cell r="A566">
            <v>562</v>
          </cell>
          <cell r="B566" t="str">
            <v xml:space="preserve"> five hundred and sixty two</v>
          </cell>
          <cell r="C566" t="str">
            <v xml:space="preserve"> five hundred and sixty two</v>
          </cell>
          <cell r="D566" t="str">
            <v xml:space="preserve"> five hundred and sixty two Thousand</v>
          </cell>
          <cell r="E566" t="str">
            <v xml:space="preserve"> five hundred and sixty two Lakhs</v>
          </cell>
          <cell r="F566" t="str">
            <v xml:space="preserve"> five hundred and sixty two Crores</v>
          </cell>
          <cell r="G566" t="str">
            <v xml:space="preserve"> five hundred and sixty two Millions</v>
          </cell>
          <cell r="H566" t="str">
            <v xml:space="preserve"> five hundred and sixty two Billions</v>
          </cell>
        </row>
        <row r="567">
          <cell r="A567">
            <v>563</v>
          </cell>
          <cell r="B567" t="str">
            <v xml:space="preserve"> five hundred and sixty three</v>
          </cell>
          <cell r="C567" t="str">
            <v xml:space="preserve"> five hundred and sixty three</v>
          </cell>
          <cell r="D567" t="str">
            <v xml:space="preserve"> five hundred and sixty three Thousand</v>
          </cell>
          <cell r="E567" t="str">
            <v xml:space="preserve"> five hundred and sixty three Lakhs</v>
          </cell>
          <cell r="F567" t="str">
            <v xml:space="preserve"> five hundred and sixty three Crores</v>
          </cell>
          <cell r="G567" t="str">
            <v xml:space="preserve"> five hundred and sixty three Millions</v>
          </cell>
          <cell r="H567" t="str">
            <v xml:space="preserve"> five hundred and sixty three Billions</v>
          </cell>
        </row>
        <row r="568">
          <cell r="A568">
            <v>564</v>
          </cell>
          <cell r="B568" t="str">
            <v xml:space="preserve"> five hundred and sixty four</v>
          </cell>
          <cell r="C568" t="str">
            <v xml:space="preserve"> five hundred and sixty four</v>
          </cell>
          <cell r="D568" t="str">
            <v xml:space="preserve"> five hundred and sixty four Thousand</v>
          </cell>
          <cell r="E568" t="str">
            <v xml:space="preserve"> five hundred and sixty four Lakhs</v>
          </cell>
          <cell r="F568" t="str">
            <v xml:space="preserve"> five hundred and sixty four Crores</v>
          </cell>
          <cell r="G568" t="str">
            <v xml:space="preserve"> five hundred and sixty four Millions</v>
          </cell>
          <cell r="H568" t="str">
            <v xml:space="preserve"> five hundred and sixty four Billions</v>
          </cell>
        </row>
        <row r="569">
          <cell r="A569">
            <v>565</v>
          </cell>
          <cell r="B569" t="str">
            <v xml:space="preserve"> five hundred and sixty five</v>
          </cell>
          <cell r="C569" t="str">
            <v xml:space="preserve"> five hundred and sixty five</v>
          </cell>
          <cell r="D569" t="str">
            <v xml:space="preserve"> five hundred and sixty five Thousand</v>
          </cell>
          <cell r="E569" t="str">
            <v xml:space="preserve"> five hundred and sixty five Lakhs</v>
          </cell>
          <cell r="F569" t="str">
            <v xml:space="preserve"> five hundred and sixty five Crores</v>
          </cell>
          <cell r="G569" t="str">
            <v xml:space="preserve"> five hundred and sixty five Millions</v>
          </cell>
          <cell r="H569" t="str">
            <v xml:space="preserve"> five hundred and sixty five Billions</v>
          </cell>
        </row>
        <row r="570">
          <cell r="A570">
            <v>566</v>
          </cell>
          <cell r="B570" t="str">
            <v xml:space="preserve"> five hundred and sixty six</v>
          </cell>
          <cell r="C570" t="str">
            <v xml:space="preserve"> five hundred and sixty six</v>
          </cell>
          <cell r="D570" t="str">
            <v xml:space="preserve"> five hundred and sixty six Thousand</v>
          </cell>
          <cell r="E570" t="str">
            <v xml:space="preserve"> five hundred and sixty six Lakhs</v>
          </cell>
          <cell r="F570" t="str">
            <v xml:space="preserve"> five hundred and sixty six Crores</v>
          </cell>
          <cell r="G570" t="str">
            <v xml:space="preserve"> five hundred and sixty six Millions</v>
          </cell>
          <cell r="H570" t="str">
            <v xml:space="preserve"> five hundred and sixty six Billions</v>
          </cell>
        </row>
        <row r="571">
          <cell r="A571">
            <v>567</v>
          </cell>
          <cell r="B571" t="str">
            <v xml:space="preserve"> five hundred and sixty seven</v>
          </cell>
          <cell r="C571" t="str">
            <v xml:space="preserve"> five hundred and sixty seven</v>
          </cell>
          <cell r="D571" t="str">
            <v xml:space="preserve"> five hundred and sixty seven Thousand</v>
          </cell>
          <cell r="E571" t="str">
            <v xml:space="preserve"> five hundred and sixty seven Lakhs</v>
          </cell>
          <cell r="F571" t="str">
            <v xml:space="preserve"> five hundred and sixty seven Crores</v>
          </cell>
          <cell r="G571" t="str">
            <v xml:space="preserve"> five hundred and sixty seven Millions</v>
          </cell>
          <cell r="H571" t="str">
            <v xml:space="preserve"> five hundred and sixty seven Billions</v>
          </cell>
        </row>
        <row r="572">
          <cell r="A572">
            <v>568</v>
          </cell>
          <cell r="B572" t="str">
            <v xml:space="preserve"> five hundred and sixty eight</v>
          </cell>
          <cell r="C572" t="str">
            <v xml:space="preserve"> five hundred and sixty eight</v>
          </cell>
          <cell r="D572" t="str">
            <v xml:space="preserve"> five hundred and sixty eight Thousand</v>
          </cell>
          <cell r="E572" t="str">
            <v xml:space="preserve"> five hundred and sixty eight Lakhs</v>
          </cell>
          <cell r="F572" t="str">
            <v xml:space="preserve"> five hundred and sixty eight Crores</v>
          </cell>
          <cell r="G572" t="str">
            <v xml:space="preserve"> five hundred and sixty eight Millions</v>
          </cell>
          <cell r="H572" t="str">
            <v xml:space="preserve"> five hundred and sixty eight Billions</v>
          </cell>
        </row>
        <row r="573">
          <cell r="A573">
            <v>569</v>
          </cell>
          <cell r="B573" t="str">
            <v xml:space="preserve"> five hundred and sixty nine</v>
          </cell>
          <cell r="C573" t="str">
            <v xml:space="preserve"> five hundred and sixty nine</v>
          </cell>
          <cell r="D573" t="str">
            <v xml:space="preserve"> five hundred and sixty nine Thousand</v>
          </cell>
          <cell r="E573" t="str">
            <v xml:space="preserve"> five hundred and sixty nine Lakhs</v>
          </cell>
          <cell r="F573" t="str">
            <v xml:space="preserve"> five hundred and sixty nine Crores</v>
          </cell>
          <cell r="G573" t="str">
            <v xml:space="preserve"> five hundred and sixty nine Millions</v>
          </cell>
          <cell r="H573" t="str">
            <v xml:space="preserve"> five hundred and sixty nine Billions</v>
          </cell>
        </row>
        <row r="574">
          <cell r="A574">
            <v>570</v>
          </cell>
          <cell r="B574" t="str">
            <v xml:space="preserve"> five hundred and seventy</v>
          </cell>
          <cell r="C574" t="str">
            <v xml:space="preserve"> five hundred and seventy</v>
          </cell>
          <cell r="D574" t="str">
            <v xml:space="preserve"> five hundred and seventy Thousand</v>
          </cell>
          <cell r="E574" t="str">
            <v xml:space="preserve"> five hundred and seventy Lakhs</v>
          </cell>
          <cell r="F574" t="str">
            <v xml:space="preserve"> five hundred and seventy Crores</v>
          </cell>
          <cell r="G574" t="str">
            <v xml:space="preserve"> five hundred and seventy Millions</v>
          </cell>
          <cell r="H574" t="str">
            <v xml:space="preserve"> five hundred and seventy Billions</v>
          </cell>
        </row>
        <row r="575">
          <cell r="A575">
            <v>571</v>
          </cell>
          <cell r="B575" t="str">
            <v xml:space="preserve"> five hundred and seventy one</v>
          </cell>
          <cell r="C575" t="str">
            <v xml:space="preserve"> five hundred and seventy one</v>
          </cell>
          <cell r="D575" t="str">
            <v xml:space="preserve"> five hundred and seventy one Thousand</v>
          </cell>
          <cell r="E575" t="str">
            <v xml:space="preserve"> five hundred and seventy one Lakhs</v>
          </cell>
          <cell r="F575" t="str">
            <v xml:space="preserve"> five hundred and seventy one Crores</v>
          </cell>
          <cell r="G575" t="str">
            <v xml:space="preserve"> five hundred and seventy one Millions</v>
          </cell>
          <cell r="H575" t="str">
            <v xml:space="preserve"> five hundred and seventy one Billions</v>
          </cell>
        </row>
        <row r="576">
          <cell r="A576">
            <v>572</v>
          </cell>
          <cell r="B576" t="str">
            <v xml:space="preserve"> five hundred and seventy two</v>
          </cell>
          <cell r="C576" t="str">
            <v xml:space="preserve"> five hundred and seventy two</v>
          </cell>
          <cell r="D576" t="str">
            <v xml:space="preserve"> five hundred and seventy two Thousand</v>
          </cell>
          <cell r="E576" t="str">
            <v xml:space="preserve"> five hundred and seventy two Lakhs</v>
          </cell>
          <cell r="F576" t="str">
            <v xml:space="preserve"> five hundred and seventy two Crores</v>
          </cell>
          <cell r="G576" t="str">
            <v xml:space="preserve"> five hundred and seventy two Millions</v>
          </cell>
          <cell r="H576" t="str">
            <v xml:space="preserve"> five hundred and seventy two Billions</v>
          </cell>
        </row>
        <row r="577">
          <cell r="A577">
            <v>573</v>
          </cell>
          <cell r="B577" t="str">
            <v xml:space="preserve"> five hundred and seventy three</v>
          </cell>
          <cell r="C577" t="str">
            <v xml:space="preserve"> five hundred and seventy three</v>
          </cell>
          <cell r="D577" t="str">
            <v xml:space="preserve"> five hundred and seventy three Thousand</v>
          </cell>
          <cell r="E577" t="str">
            <v xml:space="preserve"> five hundred and seventy three Lakhs</v>
          </cell>
          <cell r="F577" t="str">
            <v xml:space="preserve"> five hundred and seventy three Crores</v>
          </cell>
          <cell r="G577" t="str">
            <v xml:space="preserve"> five hundred and seventy three Millions</v>
          </cell>
          <cell r="H577" t="str">
            <v xml:space="preserve"> five hundred and seventy three Billions</v>
          </cell>
        </row>
        <row r="578">
          <cell r="A578">
            <v>574</v>
          </cell>
          <cell r="B578" t="str">
            <v xml:space="preserve"> five hundred and seventy four</v>
          </cell>
          <cell r="C578" t="str">
            <v xml:space="preserve"> five hundred and seventy four</v>
          </cell>
          <cell r="D578" t="str">
            <v xml:space="preserve"> five hundred and seventy four Thousand</v>
          </cell>
          <cell r="E578" t="str">
            <v xml:space="preserve"> five hundred and seventy four Lakhs</v>
          </cell>
          <cell r="F578" t="str">
            <v xml:space="preserve"> five hundred and seventy four Crores</v>
          </cell>
          <cell r="G578" t="str">
            <v xml:space="preserve"> five hundred and seventy four Millions</v>
          </cell>
          <cell r="H578" t="str">
            <v xml:space="preserve"> five hundred and seventy four Billions</v>
          </cell>
        </row>
        <row r="579">
          <cell r="A579">
            <v>575</v>
          </cell>
          <cell r="B579" t="str">
            <v xml:space="preserve"> five hundred and seventy five</v>
          </cell>
          <cell r="C579" t="str">
            <v xml:space="preserve"> five hundred and seventy five</v>
          </cell>
          <cell r="D579" t="str">
            <v xml:space="preserve"> five hundred and seventy five Thousand</v>
          </cell>
          <cell r="E579" t="str">
            <v xml:space="preserve"> five hundred and seventy five Lakhs</v>
          </cell>
          <cell r="F579" t="str">
            <v xml:space="preserve"> five hundred and seventy five Crores</v>
          </cell>
          <cell r="G579" t="str">
            <v xml:space="preserve"> five hundred and seventy five Millions</v>
          </cell>
          <cell r="H579" t="str">
            <v xml:space="preserve"> five hundred and seventy five Billions</v>
          </cell>
        </row>
        <row r="580">
          <cell r="A580">
            <v>576</v>
          </cell>
          <cell r="B580" t="str">
            <v xml:space="preserve"> five hundred and seventy six</v>
          </cell>
          <cell r="C580" t="str">
            <v xml:space="preserve"> five hundred and seventy six</v>
          </cell>
          <cell r="D580" t="str">
            <v xml:space="preserve"> five hundred and seventy six Thousand</v>
          </cell>
          <cell r="E580" t="str">
            <v xml:space="preserve"> five hundred and seventy six Lakhs</v>
          </cell>
          <cell r="F580" t="str">
            <v xml:space="preserve"> five hundred and seventy six Crores</v>
          </cell>
          <cell r="G580" t="str">
            <v xml:space="preserve"> five hundred and seventy six Millions</v>
          </cell>
          <cell r="H580" t="str">
            <v xml:space="preserve"> five hundred and seventy six Billions</v>
          </cell>
        </row>
        <row r="581">
          <cell r="A581">
            <v>577</v>
          </cell>
          <cell r="B581" t="str">
            <v xml:space="preserve"> five hundred and seventy seven</v>
          </cell>
          <cell r="C581" t="str">
            <v xml:space="preserve"> five hundred and seventy seven</v>
          </cell>
          <cell r="D581" t="str">
            <v xml:space="preserve"> five hundred and seventy seven Thousand</v>
          </cell>
          <cell r="E581" t="str">
            <v xml:space="preserve"> five hundred and seventy seven Lakhs</v>
          </cell>
          <cell r="F581" t="str">
            <v xml:space="preserve"> five hundred and seventy seven Crores</v>
          </cell>
          <cell r="G581" t="str">
            <v xml:space="preserve"> five hundred and seventy seven Millions</v>
          </cell>
          <cell r="H581" t="str">
            <v xml:space="preserve"> five hundred and seventy seven Billions</v>
          </cell>
        </row>
        <row r="582">
          <cell r="A582">
            <v>578</v>
          </cell>
          <cell r="B582" t="str">
            <v xml:space="preserve"> five hundred and seventy eight</v>
          </cell>
          <cell r="C582" t="str">
            <v xml:space="preserve"> five hundred and seventy eight</v>
          </cell>
          <cell r="D582" t="str">
            <v xml:space="preserve"> five hundred and seventy eight Thousand</v>
          </cell>
          <cell r="E582" t="str">
            <v xml:space="preserve"> five hundred and seventy eight Lakhs</v>
          </cell>
          <cell r="F582" t="str">
            <v xml:space="preserve"> five hundred and seventy eight Crores</v>
          </cell>
          <cell r="G582" t="str">
            <v xml:space="preserve"> five hundred and seventy eight Millions</v>
          </cell>
          <cell r="H582" t="str">
            <v xml:space="preserve"> five hundred and seventy eight Billions</v>
          </cell>
        </row>
        <row r="583">
          <cell r="A583">
            <v>579</v>
          </cell>
          <cell r="B583" t="str">
            <v xml:space="preserve"> five hundred and seventy nine</v>
          </cell>
          <cell r="C583" t="str">
            <v xml:space="preserve"> five hundred and seventy nine</v>
          </cell>
          <cell r="D583" t="str">
            <v xml:space="preserve"> five hundred and seventy nine Thousand</v>
          </cell>
          <cell r="E583" t="str">
            <v xml:space="preserve"> five hundred and seventy nine Lakhs</v>
          </cell>
          <cell r="F583" t="str">
            <v xml:space="preserve"> five hundred and seventy nine Crores</v>
          </cell>
          <cell r="G583" t="str">
            <v xml:space="preserve"> five hundred and seventy nine Millions</v>
          </cell>
          <cell r="H583" t="str">
            <v xml:space="preserve"> five hundred and seventy nine Billions</v>
          </cell>
        </row>
        <row r="584">
          <cell r="A584">
            <v>580</v>
          </cell>
          <cell r="B584" t="str">
            <v xml:space="preserve"> five hundred and eighty</v>
          </cell>
          <cell r="C584" t="str">
            <v xml:space="preserve"> five hundred and eighty</v>
          </cell>
          <cell r="D584" t="str">
            <v xml:space="preserve"> five hundred and eighty Thousand</v>
          </cell>
          <cell r="E584" t="str">
            <v xml:space="preserve"> five hundred and eighty Lakhs</v>
          </cell>
          <cell r="F584" t="str">
            <v xml:space="preserve"> five hundred and eighty Crores</v>
          </cell>
          <cell r="G584" t="str">
            <v xml:space="preserve"> five hundred and eighty Millions</v>
          </cell>
          <cell r="H584" t="str">
            <v xml:space="preserve"> five hundred and eighty Billions</v>
          </cell>
        </row>
        <row r="585">
          <cell r="A585">
            <v>581</v>
          </cell>
          <cell r="B585" t="str">
            <v xml:space="preserve"> five hundred and eighty one</v>
          </cell>
          <cell r="C585" t="str">
            <v xml:space="preserve"> five hundred and eighty one</v>
          </cell>
          <cell r="D585" t="str">
            <v xml:space="preserve"> five hundred and eighty one Thousand</v>
          </cell>
          <cell r="E585" t="str">
            <v xml:space="preserve"> five hundred and eighty one Lakhs</v>
          </cell>
          <cell r="F585" t="str">
            <v xml:space="preserve"> five hundred and eighty one Crores</v>
          </cell>
          <cell r="G585" t="str">
            <v xml:space="preserve"> five hundred and eighty one Millions</v>
          </cell>
          <cell r="H585" t="str">
            <v xml:space="preserve"> five hundred and eighty one Billions</v>
          </cell>
        </row>
        <row r="586">
          <cell r="A586">
            <v>582</v>
          </cell>
          <cell r="B586" t="str">
            <v xml:space="preserve"> five hundred and eighty two</v>
          </cell>
          <cell r="C586" t="str">
            <v xml:space="preserve"> five hundred and eighty two</v>
          </cell>
          <cell r="D586" t="str">
            <v xml:space="preserve"> five hundred and eighty two Thousand</v>
          </cell>
          <cell r="E586" t="str">
            <v xml:space="preserve"> five hundred and eighty two Lakhs</v>
          </cell>
          <cell r="F586" t="str">
            <v xml:space="preserve"> five hundred and eighty two Crores</v>
          </cell>
          <cell r="G586" t="str">
            <v xml:space="preserve"> five hundred and eighty two Millions</v>
          </cell>
          <cell r="H586" t="str">
            <v xml:space="preserve"> five hundred and eighty two Billions</v>
          </cell>
        </row>
        <row r="587">
          <cell r="A587">
            <v>583</v>
          </cell>
          <cell r="B587" t="str">
            <v xml:space="preserve"> five hundred and eighty three</v>
          </cell>
          <cell r="C587" t="str">
            <v xml:space="preserve"> five hundred and eighty three</v>
          </cell>
          <cell r="D587" t="str">
            <v xml:space="preserve"> five hundred and eighty three Thousand</v>
          </cell>
          <cell r="E587" t="str">
            <v xml:space="preserve"> five hundred and eighty three Lakhs</v>
          </cell>
          <cell r="F587" t="str">
            <v xml:space="preserve"> five hundred and eighty three Crores</v>
          </cell>
          <cell r="G587" t="str">
            <v xml:space="preserve"> five hundred and eighty three Millions</v>
          </cell>
          <cell r="H587" t="str">
            <v xml:space="preserve"> five hundred and eighty three Billions</v>
          </cell>
        </row>
        <row r="588">
          <cell r="A588">
            <v>584</v>
          </cell>
          <cell r="B588" t="str">
            <v xml:space="preserve"> five hundred and eighty four</v>
          </cell>
          <cell r="C588" t="str">
            <v xml:space="preserve"> five hundred and eighty four</v>
          </cell>
          <cell r="D588" t="str">
            <v xml:space="preserve"> five hundred and eighty four Thousand</v>
          </cell>
          <cell r="E588" t="str">
            <v xml:space="preserve"> five hundred and eighty four Lakhs</v>
          </cell>
          <cell r="F588" t="str">
            <v xml:space="preserve"> five hundred and eighty four Crores</v>
          </cell>
          <cell r="G588" t="str">
            <v xml:space="preserve"> five hundred and eighty four Millions</v>
          </cell>
          <cell r="H588" t="str">
            <v xml:space="preserve"> five hundred and eighty four Billions</v>
          </cell>
        </row>
        <row r="589">
          <cell r="A589">
            <v>585</v>
          </cell>
          <cell r="B589" t="str">
            <v xml:space="preserve"> five hundred and eighty five</v>
          </cell>
          <cell r="C589" t="str">
            <v xml:space="preserve"> five hundred and eighty five</v>
          </cell>
          <cell r="D589" t="str">
            <v xml:space="preserve"> five hundred and eighty five Thousand</v>
          </cell>
          <cell r="E589" t="str">
            <v xml:space="preserve"> five hundred and eighty five Lakhs</v>
          </cell>
          <cell r="F589" t="str">
            <v xml:space="preserve"> five hundred and eighty five Crores</v>
          </cell>
          <cell r="G589" t="str">
            <v xml:space="preserve"> five hundred and eighty five Millions</v>
          </cell>
          <cell r="H589" t="str">
            <v xml:space="preserve"> five hundred and eighty five Billions</v>
          </cell>
        </row>
        <row r="590">
          <cell r="A590">
            <v>586</v>
          </cell>
          <cell r="B590" t="str">
            <v xml:space="preserve"> five hundred and eighty six</v>
          </cell>
          <cell r="C590" t="str">
            <v xml:space="preserve"> five hundred and eighty six</v>
          </cell>
          <cell r="D590" t="str">
            <v xml:space="preserve"> five hundred and eighty six Thousand</v>
          </cell>
          <cell r="E590" t="str">
            <v xml:space="preserve"> five hundred and eighty six Lakhs</v>
          </cell>
          <cell r="F590" t="str">
            <v xml:space="preserve"> five hundred and eighty six Crores</v>
          </cell>
          <cell r="G590" t="str">
            <v xml:space="preserve"> five hundred and eighty six Millions</v>
          </cell>
          <cell r="H590" t="str">
            <v xml:space="preserve"> five hundred and eighty six Billions</v>
          </cell>
        </row>
        <row r="591">
          <cell r="A591">
            <v>587</v>
          </cell>
          <cell r="B591" t="str">
            <v xml:space="preserve"> five hundred and eighty seven</v>
          </cell>
          <cell r="C591" t="str">
            <v xml:space="preserve"> five hundred and eighty seven</v>
          </cell>
          <cell r="D591" t="str">
            <v xml:space="preserve"> five hundred and eighty seven Thousand</v>
          </cell>
          <cell r="E591" t="str">
            <v xml:space="preserve"> five hundred and eighty seven Lakhs</v>
          </cell>
          <cell r="F591" t="str">
            <v xml:space="preserve"> five hundred and eighty seven Crores</v>
          </cell>
          <cell r="G591" t="str">
            <v xml:space="preserve"> five hundred and eighty seven Millions</v>
          </cell>
          <cell r="H591" t="str">
            <v xml:space="preserve"> five hundred and eighty seven Billions</v>
          </cell>
        </row>
        <row r="592">
          <cell r="A592">
            <v>588</v>
          </cell>
          <cell r="B592" t="str">
            <v xml:space="preserve"> five hundred and eighty eight</v>
          </cell>
          <cell r="C592" t="str">
            <v xml:space="preserve"> five hundred and eighty eight</v>
          </cell>
          <cell r="D592" t="str">
            <v xml:space="preserve"> five hundred and eighty eight Thousand</v>
          </cell>
          <cell r="E592" t="str">
            <v xml:space="preserve"> five hundred and eighty eight Lakhs</v>
          </cell>
          <cell r="F592" t="str">
            <v xml:space="preserve"> five hundred and eighty eight Crores</v>
          </cell>
          <cell r="G592" t="str">
            <v xml:space="preserve"> five hundred and eighty eight Millions</v>
          </cell>
          <cell r="H592" t="str">
            <v xml:space="preserve"> five hundred and eighty eight Billions</v>
          </cell>
        </row>
        <row r="593">
          <cell r="A593">
            <v>589</v>
          </cell>
          <cell r="B593" t="str">
            <v xml:space="preserve"> five hundred and eighty nine</v>
          </cell>
          <cell r="C593" t="str">
            <v xml:space="preserve"> five hundred and eighty nine</v>
          </cell>
          <cell r="D593" t="str">
            <v xml:space="preserve"> five hundred and eighty nine Thousand</v>
          </cell>
          <cell r="E593" t="str">
            <v xml:space="preserve"> five hundred and eighty nine Lakhs</v>
          </cell>
          <cell r="F593" t="str">
            <v xml:space="preserve"> five hundred and eighty nine Crores</v>
          </cell>
          <cell r="G593" t="str">
            <v xml:space="preserve"> five hundred and eighty nine Millions</v>
          </cell>
          <cell r="H593" t="str">
            <v xml:space="preserve"> five hundred and eighty nine Billions</v>
          </cell>
        </row>
        <row r="594">
          <cell r="A594">
            <v>590</v>
          </cell>
          <cell r="B594" t="str">
            <v xml:space="preserve"> five hundred and ninety</v>
          </cell>
          <cell r="C594" t="str">
            <v xml:space="preserve"> five hundred and ninety</v>
          </cell>
          <cell r="D594" t="str">
            <v xml:space="preserve"> five hundred and ninety Thousand</v>
          </cell>
          <cell r="E594" t="str">
            <v xml:space="preserve"> five hundred and ninety Lakhs</v>
          </cell>
          <cell r="F594" t="str">
            <v xml:space="preserve"> five hundred and ninety Crores</v>
          </cell>
          <cell r="G594" t="str">
            <v xml:space="preserve"> five hundred and ninety Millions</v>
          </cell>
          <cell r="H594" t="str">
            <v xml:space="preserve"> five hundred and ninety Billions</v>
          </cell>
        </row>
        <row r="595">
          <cell r="A595">
            <v>591</v>
          </cell>
          <cell r="B595" t="str">
            <v xml:space="preserve"> five hundred and ninety one</v>
          </cell>
          <cell r="C595" t="str">
            <v xml:space="preserve"> five hundred and ninety one</v>
          </cell>
          <cell r="D595" t="str">
            <v xml:space="preserve"> five hundred and ninety one Thousand</v>
          </cell>
          <cell r="E595" t="str">
            <v xml:space="preserve"> five hundred and ninety one Lakhs</v>
          </cell>
          <cell r="F595" t="str">
            <v xml:space="preserve"> five hundred and ninety one Crores</v>
          </cell>
          <cell r="G595" t="str">
            <v xml:space="preserve"> five hundred and ninety one Millions</v>
          </cell>
          <cell r="H595" t="str">
            <v xml:space="preserve"> five hundred and ninety one Billions</v>
          </cell>
        </row>
        <row r="596">
          <cell r="A596">
            <v>592</v>
          </cell>
          <cell r="B596" t="str">
            <v xml:space="preserve"> five hundred and ninety two</v>
          </cell>
          <cell r="C596" t="str">
            <v xml:space="preserve"> five hundred and ninety two</v>
          </cell>
          <cell r="D596" t="str">
            <v xml:space="preserve"> five hundred and ninety two Thousand</v>
          </cell>
          <cell r="E596" t="str">
            <v xml:space="preserve"> five hundred and ninety two Lakhs</v>
          </cell>
          <cell r="F596" t="str">
            <v xml:space="preserve"> five hundred and ninety two Crores</v>
          </cell>
          <cell r="G596" t="str">
            <v xml:space="preserve"> five hundred and ninety two Millions</v>
          </cell>
          <cell r="H596" t="str">
            <v xml:space="preserve"> five hundred and ninety two Billions</v>
          </cell>
        </row>
        <row r="597">
          <cell r="A597">
            <v>593</v>
          </cell>
          <cell r="B597" t="str">
            <v xml:space="preserve"> five hundred and ninety three</v>
          </cell>
          <cell r="C597" t="str">
            <v xml:space="preserve"> five hundred and ninety three</v>
          </cell>
          <cell r="D597" t="str">
            <v xml:space="preserve"> five hundred and ninety three Thousand</v>
          </cell>
          <cell r="E597" t="str">
            <v xml:space="preserve"> five hundred and ninety three Lakhs</v>
          </cell>
          <cell r="F597" t="str">
            <v xml:space="preserve"> five hundred and ninety three Crores</v>
          </cell>
          <cell r="G597" t="str">
            <v xml:space="preserve"> five hundred and ninety three Millions</v>
          </cell>
          <cell r="H597" t="str">
            <v xml:space="preserve"> five hundred and ninety three Billions</v>
          </cell>
        </row>
        <row r="598">
          <cell r="A598">
            <v>594</v>
          </cell>
          <cell r="B598" t="str">
            <v xml:space="preserve"> five hundred and ninety four</v>
          </cell>
          <cell r="C598" t="str">
            <v xml:space="preserve"> five hundred and ninety four</v>
          </cell>
          <cell r="D598" t="str">
            <v xml:space="preserve"> five hundred and ninety four Thousand</v>
          </cell>
          <cell r="E598" t="str">
            <v xml:space="preserve"> five hundred and ninety four Lakhs</v>
          </cell>
          <cell r="F598" t="str">
            <v xml:space="preserve"> five hundred and ninety four Crores</v>
          </cell>
          <cell r="G598" t="str">
            <v xml:space="preserve"> five hundred and ninety four Millions</v>
          </cell>
          <cell r="H598" t="str">
            <v xml:space="preserve"> five hundred and ninety four Billions</v>
          </cell>
        </row>
        <row r="599">
          <cell r="A599">
            <v>595</v>
          </cell>
          <cell r="B599" t="str">
            <v xml:space="preserve"> five hundred and ninety five</v>
          </cell>
          <cell r="C599" t="str">
            <v xml:space="preserve"> five hundred and ninety five</v>
          </cell>
          <cell r="D599" t="str">
            <v xml:space="preserve"> five hundred and ninety five Thousand</v>
          </cell>
          <cell r="E599" t="str">
            <v xml:space="preserve"> five hundred and ninety five Lakhs</v>
          </cell>
          <cell r="F599" t="str">
            <v xml:space="preserve"> five hundred and ninety five Crores</v>
          </cell>
          <cell r="G599" t="str">
            <v xml:space="preserve"> five hundred and ninety five Millions</v>
          </cell>
          <cell r="H599" t="str">
            <v xml:space="preserve"> five hundred and ninety five Billions</v>
          </cell>
        </row>
        <row r="600">
          <cell r="A600">
            <v>596</v>
          </cell>
          <cell r="B600" t="str">
            <v xml:space="preserve"> five hundred and ninety six</v>
          </cell>
          <cell r="C600" t="str">
            <v xml:space="preserve"> five hundred and ninety six</v>
          </cell>
          <cell r="D600" t="str">
            <v xml:space="preserve"> five hundred and ninety six Thousand</v>
          </cell>
          <cell r="E600" t="str">
            <v xml:space="preserve"> five hundred and ninety six Lakhs</v>
          </cell>
          <cell r="F600" t="str">
            <v xml:space="preserve"> five hundred and ninety six Crores</v>
          </cell>
          <cell r="G600" t="str">
            <v xml:space="preserve"> five hundred and ninety six Millions</v>
          </cell>
          <cell r="H600" t="str">
            <v xml:space="preserve"> five hundred and ninety six Billions</v>
          </cell>
        </row>
        <row r="601">
          <cell r="A601">
            <v>597</v>
          </cell>
          <cell r="B601" t="str">
            <v xml:space="preserve"> five hundred and ninety seven</v>
          </cell>
          <cell r="C601" t="str">
            <v xml:space="preserve"> five hundred and ninety seven</v>
          </cell>
          <cell r="D601" t="str">
            <v xml:space="preserve"> five hundred and ninety seven Thousand</v>
          </cell>
          <cell r="E601" t="str">
            <v xml:space="preserve"> five hundred and ninety seven Lakhs</v>
          </cell>
          <cell r="F601" t="str">
            <v xml:space="preserve"> five hundred and ninety seven Crores</v>
          </cell>
          <cell r="G601" t="str">
            <v xml:space="preserve"> five hundred and ninety seven Millions</v>
          </cell>
          <cell r="H601" t="str">
            <v xml:space="preserve"> five hundred and ninety seven Billions</v>
          </cell>
        </row>
        <row r="602">
          <cell r="A602">
            <v>598</v>
          </cell>
          <cell r="B602" t="str">
            <v xml:space="preserve"> five hundred and ninety eight</v>
          </cell>
          <cell r="C602" t="str">
            <v xml:space="preserve"> five hundred and ninety eight</v>
          </cell>
          <cell r="D602" t="str">
            <v xml:space="preserve"> five hundred and ninety eight Thousand</v>
          </cell>
          <cell r="E602" t="str">
            <v xml:space="preserve"> five hundred and ninety eight Lakhs</v>
          </cell>
          <cell r="F602" t="str">
            <v xml:space="preserve"> five hundred and ninety eight Crores</v>
          </cell>
          <cell r="G602" t="str">
            <v xml:space="preserve"> five hundred and ninety eight Millions</v>
          </cell>
          <cell r="H602" t="str">
            <v xml:space="preserve"> five hundred and ninety eight Billions</v>
          </cell>
        </row>
        <row r="603">
          <cell r="A603">
            <v>599</v>
          </cell>
          <cell r="B603" t="str">
            <v xml:space="preserve"> five hundred and ninety nine</v>
          </cell>
          <cell r="C603" t="str">
            <v xml:space="preserve"> five hundred and ninety nine</v>
          </cell>
          <cell r="D603" t="str">
            <v xml:space="preserve"> five hundred and ninety nine Thousand</v>
          </cell>
          <cell r="E603" t="str">
            <v xml:space="preserve"> five hundred and ninety nine Lakhs</v>
          </cell>
          <cell r="F603" t="str">
            <v xml:space="preserve"> five hundred and ninety nine Crores</v>
          </cell>
          <cell r="G603" t="str">
            <v xml:space="preserve"> five hundred and ninety nine Millions</v>
          </cell>
          <cell r="H603" t="str">
            <v xml:space="preserve"> five hundred and ninety nine Billions</v>
          </cell>
        </row>
        <row r="604">
          <cell r="A604">
            <v>600</v>
          </cell>
          <cell r="B604" t="str">
            <v xml:space="preserve"> six hundred</v>
          </cell>
          <cell r="C604" t="str">
            <v xml:space="preserve"> six hundred</v>
          </cell>
          <cell r="D604" t="str">
            <v xml:space="preserve"> six hundred Thousand</v>
          </cell>
          <cell r="E604" t="str">
            <v xml:space="preserve"> six hundred Lakhs</v>
          </cell>
          <cell r="F604" t="str">
            <v xml:space="preserve"> six hundred Crores</v>
          </cell>
          <cell r="G604" t="str">
            <v xml:space="preserve"> six hundred Millions</v>
          </cell>
          <cell r="H604" t="str">
            <v xml:space="preserve"> six hundred Billions</v>
          </cell>
        </row>
        <row r="605">
          <cell r="A605">
            <v>601</v>
          </cell>
          <cell r="B605" t="str">
            <v xml:space="preserve"> six hundred and one</v>
          </cell>
          <cell r="C605" t="str">
            <v xml:space="preserve"> six hundred and one</v>
          </cell>
          <cell r="D605" t="str">
            <v xml:space="preserve"> six hundred and one Thousand</v>
          </cell>
          <cell r="E605" t="str">
            <v xml:space="preserve"> six hundred and one Lakhs</v>
          </cell>
          <cell r="F605" t="str">
            <v xml:space="preserve"> six hundred and one Crores</v>
          </cell>
          <cell r="G605" t="str">
            <v xml:space="preserve"> six hundred and one Millions</v>
          </cell>
          <cell r="H605" t="str">
            <v xml:space="preserve"> six hundred and one Billions</v>
          </cell>
        </row>
        <row r="606">
          <cell r="A606">
            <v>602</v>
          </cell>
          <cell r="B606" t="str">
            <v xml:space="preserve"> six hundred and two</v>
          </cell>
          <cell r="C606" t="str">
            <v xml:space="preserve"> six hundred and two</v>
          </cell>
          <cell r="D606" t="str">
            <v xml:space="preserve"> six hundred and two Thousand</v>
          </cell>
          <cell r="E606" t="str">
            <v xml:space="preserve"> six hundred and two Lakhs</v>
          </cell>
          <cell r="F606" t="str">
            <v xml:space="preserve"> six hundred and two Crores</v>
          </cell>
          <cell r="G606" t="str">
            <v xml:space="preserve"> six hundred and two Millions</v>
          </cell>
          <cell r="H606" t="str">
            <v xml:space="preserve"> six hundred and two Billions</v>
          </cell>
        </row>
        <row r="607">
          <cell r="A607">
            <v>603</v>
          </cell>
          <cell r="B607" t="str">
            <v xml:space="preserve"> six hundred and three</v>
          </cell>
          <cell r="C607" t="str">
            <v xml:space="preserve"> six hundred and three</v>
          </cell>
          <cell r="D607" t="str">
            <v xml:space="preserve"> six hundred and three Thousand</v>
          </cell>
          <cell r="E607" t="str">
            <v xml:space="preserve"> six hundred and three Lakhs</v>
          </cell>
          <cell r="F607" t="str">
            <v xml:space="preserve"> six hundred and three Crores</v>
          </cell>
          <cell r="G607" t="str">
            <v xml:space="preserve"> six hundred and three Millions</v>
          </cell>
          <cell r="H607" t="str">
            <v xml:space="preserve"> six hundred and three Billions</v>
          </cell>
        </row>
        <row r="608">
          <cell r="A608">
            <v>604</v>
          </cell>
          <cell r="B608" t="str">
            <v xml:space="preserve"> six hundred and four</v>
          </cell>
          <cell r="C608" t="str">
            <v xml:space="preserve"> six hundred and four</v>
          </cell>
          <cell r="D608" t="str">
            <v xml:space="preserve"> six hundred and four Thousand</v>
          </cell>
          <cell r="E608" t="str">
            <v xml:space="preserve"> six hundred and four Lakhs</v>
          </cell>
          <cell r="F608" t="str">
            <v xml:space="preserve"> six hundred and four Crores</v>
          </cell>
          <cell r="G608" t="str">
            <v xml:space="preserve"> six hundred and four Millions</v>
          </cell>
          <cell r="H608" t="str">
            <v xml:space="preserve"> six hundred and four Billions</v>
          </cell>
        </row>
        <row r="609">
          <cell r="A609">
            <v>605</v>
          </cell>
          <cell r="B609" t="str">
            <v xml:space="preserve"> six hundred and five</v>
          </cell>
          <cell r="C609" t="str">
            <v xml:space="preserve"> six hundred and five</v>
          </cell>
          <cell r="D609" t="str">
            <v xml:space="preserve"> six hundred and five Thousand</v>
          </cell>
          <cell r="E609" t="str">
            <v xml:space="preserve"> six hundred and five Lakhs</v>
          </cell>
          <cell r="F609" t="str">
            <v xml:space="preserve"> six hundred and five Crores</v>
          </cell>
          <cell r="G609" t="str">
            <v xml:space="preserve"> six hundred and five Millions</v>
          </cell>
          <cell r="H609" t="str">
            <v xml:space="preserve"> six hundred and five Billions</v>
          </cell>
        </row>
        <row r="610">
          <cell r="A610">
            <v>606</v>
          </cell>
          <cell r="B610" t="str">
            <v xml:space="preserve"> six hundred and six</v>
          </cell>
          <cell r="C610" t="str">
            <v xml:space="preserve"> six hundred and six</v>
          </cell>
          <cell r="D610" t="str">
            <v xml:space="preserve"> six hundred and six Thousand</v>
          </cell>
          <cell r="E610" t="str">
            <v xml:space="preserve"> six hundred and six Lakhs</v>
          </cell>
          <cell r="F610" t="str">
            <v xml:space="preserve"> six hundred and six Crores</v>
          </cell>
          <cell r="G610" t="str">
            <v xml:space="preserve"> six hundred and six Millions</v>
          </cell>
          <cell r="H610" t="str">
            <v xml:space="preserve"> six hundred and six Billions</v>
          </cell>
        </row>
        <row r="611">
          <cell r="A611">
            <v>607</v>
          </cell>
          <cell r="B611" t="str">
            <v xml:space="preserve"> six hundred and seven</v>
          </cell>
          <cell r="C611" t="str">
            <v xml:space="preserve"> six hundred and seven</v>
          </cell>
          <cell r="D611" t="str">
            <v xml:space="preserve"> six hundred and seven Thousand</v>
          </cell>
          <cell r="E611" t="str">
            <v xml:space="preserve"> six hundred and seven Lakhs</v>
          </cell>
          <cell r="F611" t="str">
            <v xml:space="preserve"> six hundred and seven Crores</v>
          </cell>
          <cell r="G611" t="str">
            <v xml:space="preserve"> six hundred and seven Millions</v>
          </cell>
          <cell r="H611" t="str">
            <v xml:space="preserve"> six hundred and seven Billions</v>
          </cell>
        </row>
        <row r="612">
          <cell r="A612">
            <v>608</v>
          </cell>
          <cell r="B612" t="str">
            <v xml:space="preserve"> six hundred and eight</v>
          </cell>
          <cell r="C612" t="str">
            <v xml:space="preserve"> six hundred and eight</v>
          </cell>
          <cell r="D612" t="str">
            <v xml:space="preserve"> six hundred and eight Thousand</v>
          </cell>
          <cell r="E612" t="str">
            <v xml:space="preserve"> six hundred and eight Lakhs</v>
          </cell>
          <cell r="F612" t="str">
            <v xml:space="preserve"> six hundred and eight Crores</v>
          </cell>
          <cell r="G612" t="str">
            <v xml:space="preserve"> six hundred and eight Millions</v>
          </cell>
          <cell r="H612" t="str">
            <v xml:space="preserve"> six hundred and eight Billions</v>
          </cell>
        </row>
        <row r="613">
          <cell r="A613">
            <v>609</v>
          </cell>
          <cell r="B613" t="str">
            <v xml:space="preserve"> six hundred and nine</v>
          </cell>
          <cell r="C613" t="str">
            <v xml:space="preserve"> six hundred and nine</v>
          </cell>
          <cell r="D613" t="str">
            <v xml:space="preserve"> six hundred and nine Thousand</v>
          </cell>
          <cell r="E613" t="str">
            <v xml:space="preserve"> six hundred and nine Lakhs</v>
          </cell>
          <cell r="F613" t="str">
            <v xml:space="preserve"> six hundred and nine Crores</v>
          </cell>
          <cell r="G613" t="str">
            <v xml:space="preserve"> six hundred and nine Millions</v>
          </cell>
          <cell r="H613" t="str">
            <v xml:space="preserve"> six hundred and nine Billions</v>
          </cell>
        </row>
        <row r="614">
          <cell r="A614">
            <v>610</v>
          </cell>
          <cell r="B614" t="str">
            <v xml:space="preserve"> six hundred and ten</v>
          </cell>
          <cell r="C614" t="str">
            <v xml:space="preserve"> six hundred and ten</v>
          </cell>
          <cell r="D614" t="str">
            <v xml:space="preserve"> six hundred and ten Thousand</v>
          </cell>
          <cell r="E614" t="str">
            <v xml:space="preserve"> six hundred and ten Lakhs</v>
          </cell>
          <cell r="F614" t="str">
            <v xml:space="preserve"> six hundred and ten Crores</v>
          </cell>
          <cell r="G614" t="str">
            <v xml:space="preserve"> six hundred and ten Millions</v>
          </cell>
          <cell r="H614" t="str">
            <v xml:space="preserve"> six hundred and ten Billions</v>
          </cell>
        </row>
        <row r="615">
          <cell r="A615">
            <v>611</v>
          </cell>
          <cell r="B615" t="str">
            <v xml:space="preserve"> six hundred and eleven</v>
          </cell>
          <cell r="C615" t="str">
            <v xml:space="preserve"> six hundred and eleven</v>
          </cell>
          <cell r="D615" t="str">
            <v xml:space="preserve"> six hundred and eleven Thousand</v>
          </cell>
          <cell r="E615" t="str">
            <v xml:space="preserve"> six hundred and eleven Lakhs</v>
          </cell>
          <cell r="F615" t="str">
            <v xml:space="preserve"> six hundred and eleven Crores</v>
          </cell>
          <cell r="G615" t="str">
            <v xml:space="preserve"> six hundred and eleven Millions</v>
          </cell>
          <cell r="H615" t="str">
            <v xml:space="preserve"> six hundred and eleven Billions</v>
          </cell>
        </row>
        <row r="616">
          <cell r="A616">
            <v>612</v>
          </cell>
          <cell r="B616" t="str">
            <v xml:space="preserve"> six hundred and twelve</v>
          </cell>
          <cell r="C616" t="str">
            <v xml:space="preserve"> six hundred and twelve</v>
          </cell>
          <cell r="D616" t="str">
            <v xml:space="preserve"> six hundred and twelve Thousand</v>
          </cell>
          <cell r="E616" t="str">
            <v xml:space="preserve"> six hundred and twelve Lakhs</v>
          </cell>
          <cell r="F616" t="str">
            <v xml:space="preserve"> six hundred and twelve Crores</v>
          </cell>
          <cell r="G616" t="str">
            <v xml:space="preserve"> six hundred and twelve Millions</v>
          </cell>
          <cell r="H616" t="str">
            <v xml:space="preserve"> six hundred and twelve Billions</v>
          </cell>
        </row>
        <row r="617">
          <cell r="A617">
            <v>613</v>
          </cell>
          <cell r="B617" t="str">
            <v xml:space="preserve"> six hundred and thirteen</v>
          </cell>
          <cell r="C617" t="str">
            <v xml:space="preserve"> six hundred and thirteen</v>
          </cell>
          <cell r="D617" t="str">
            <v xml:space="preserve"> six hundred and thirteen Thousand</v>
          </cell>
          <cell r="E617" t="str">
            <v xml:space="preserve"> six hundred and thirteen Lakhs</v>
          </cell>
          <cell r="F617" t="str">
            <v xml:space="preserve"> six hundred and thirteen Crores</v>
          </cell>
          <cell r="G617" t="str">
            <v xml:space="preserve"> six hundred and thirteen Millions</v>
          </cell>
          <cell r="H617" t="str">
            <v xml:space="preserve"> six hundred and thirteen Billions</v>
          </cell>
        </row>
        <row r="618">
          <cell r="A618">
            <v>614</v>
          </cell>
          <cell r="B618" t="str">
            <v xml:space="preserve"> six hundred and fourteen</v>
          </cell>
          <cell r="C618" t="str">
            <v xml:space="preserve"> six hundred and fourteen</v>
          </cell>
          <cell r="D618" t="str">
            <v xml:space="preserve"> six hundred and fourteen Thousand</v>
          </cell>
          <cell r="E618" t="str">
            <v xml:space="preserve"> six hundred and fourteen Lakhs</v>
          </cell>
          <cell r="F618" t="str">
            <v xml:space="preserve"> six hundred and fourteen Crores</v>
          </cell>
          <cell r="G618" t="str">
            <v xml:space="preserve"> six hundred and fourteen Millions</v>
          </cell>
          <cell r="H618" t="str">
            <v xml:space="preserve"> six hundred and fourteen Billions</v>
          </cell>
        </row>
        <row r="619">
          <cell r="A619">
            <v>615</v>
          </cell>
          <cell r="B619" t="str">
            <v xml:space="preserve"> six hundred and fifteen</v>
          </cell>
          <cell r="C619" t="str">
            <v xml:space="preserve"> six hundred and fifteen</v>
          </cell>
          <cell r="D619" t="str">
            <v xml:space="preserve"> six hundred and fifteen Thousand</v>
          </cell>
          <cell r="E619" t="str">
            <v xml:space="preserve"> six hundred and fifteen Lakhs</v>
          </cell>
          <cell r="F619" t="str">
            <v xml:space="preserve"> six hundred and fifteen Crores</v>
          </cell>
          <cell r="G619" t="str">
            <v xml:space="preserve"> six hundred and fifteen Millions</v>
          </cell>
          <cell r="H619" t="str">
            <v xml:space="preserve"> six hundred and fifteen Billions</v>
          </cell>
        </row>
        <row r="620">
          <cell r="A620">
            <v>616</v>
          </cell>
          <cell r="B620" t="str">
            <v xml:space="preserve"> six hundred and sixteen</v>
          </cell>
          <cell r="C620" t="str">
            <v xml:space="preserve"> six hundred and sixteen</v>
          </cell>
          <cell r="D620" t="str">
            <v xml:space="preserve"> six hundred and sixteen Thousand</v>
          </cell>
          <cell r="E620" t="str">
            <v xml:space="preserve"> six hundred and sixteen Lakhs</v>
          </cell>
          <cell r="F620" t="str">
            <v xml:space="preserve"> six hundred and sixteen Crores</v>
          </cell>
          <cell r="G620" t="str">
            <v xml:space="preserve"> six hundred and sixteen Millions</v>
          </cell>
          <cell r="H620" t="str">
            <v xml:space="preserve"> six hundred and sixteen Billions</v>
          </cell>
        </row>
        <row r="621">
          <cell r="A621">
            <v>617</v>
          </cell>
          <cell r="B621" t="str">
            <v xml:space="preserve"> six hundred and seventeen</v>
          </cell>
          <cell r="C621" t="str">
            <v xml:space="preserve"> six hundred and seventeen</v>
          </cell>
          <cell r="D621" t="str">
            <v xml:space="preserve"> six hundred and seventeen Thousand</v>
          </cell>
          <cell r="E621" t="str">
            <v xml:space="preserve"> six hundred and seventeen Lakhs</v>
          </cell>
          <cell r="F621" t="str">
            <v xml:space="preserve"> six hundred and seventeen Crores</v>
          </cell>
          <cell r="G621" t="str">
            <v xml:space="preserve"> six hundred and seventeen Millions</v>
          </cell>
          <cell r="H621" t="str">
            <v xml:space="preserve"> six hundred and seventeen Billions</v>
          </cell>
        </row>
        <row r="622">
          <cell r="A622">
            <v>618</v>
          </cell>
          <cell r="B622" t="str">
            <v xml:space="preserve"> six hundred and eighteen</v>
          </cell>
          <cell r="C622" t="str">
            <v xml:space="preserve"> six hundred and eighteen</v>
          </cell>
          <cell r="D622" t="str">
            <v xml:space="preserve"> six hundred and eighteen Thousand</v>
          </cell>
          <cell r="E622" t="str">
            <v xml:space="preserve"> six hundred and eighteen Lakhs</v>
          </cell>
          <cell r="F622" t="str">
            <v xml:space="preserve"> six hundred and eighteen Crores</v>
          </cell>
          <cell r="G622" t="str">
            <v xml:space="preserve"> six hundred and eighteen Millions</v>
          </cell>
          <cell r="H622" t="str">
            <v xml:space="preserve"> six hundred and eighteen Billions</v>
          </cell>
        </row>
        <row r="623">
          <cell r="A623">
            <v>619</v>
          </cell>
          <cell r="B623" t="str">
            <v xml:space="preserve"> six hundred and nineteen</v>
          </cell>
          <cell r="C623" t="str">
            <v xml:space="preserve"> six hundred and nineteen</v>
          </cell>
          <cell r="D623" t="str">
            <v xml:space="preserve"> six hundred and nineteen Thousand</v>
          </cell>
          <cell r="E623" t="str">
            <v xml:space="preserve"> six hundred and nineteen Lakhs</v>
          </cell>
          <cell r="F623" t="str">
            <v xml:space="preserve"> six hundred and nineteen Crores</v>
          </cell>
          <cell r="G623" t="str">
            <v xml:space="preserve"> six hundred and nineteen Millions</v>
          </cell>
          <cell r="H623" t="str">
            <v xml:space="preserve"> six hundred and nineteen Billions</v>
          </cell>
        </row>
        <row r="624">
          <cell r="A624">
            <v>620</v>
          </cell>
          <cell r="B624" t="str">
            <v xml:space="preserve"> six hundred and twenty </v>
          </cell>
          <cell r="C624" t="str">
            <v xml:space="preserve"> six hundred and twenty </v>
          </cell>
          <cell r="D624" t="str">
            <v xml:space="preserve"> six hundred and twenty  Thousand</v>
          </cell>
          <cell r="E624" t="str">
            <v xml:space="preserve"> six hundred and twenty  Lakhs</v>
          </cell>
          <cell r="F624" t="str">
            <v xml:space="preserve"> six hundred and twenty  Crores</v>
          </cell>
          <cell r="G624" t="str">
            <v xml:space="preserve"> six hundred and twenty  Millions</v>
          </cell>
          <cell r="H624" t="str">
            <v xml:space="preserve"> six hundred and twenty  Billions</v>
          </cell>
        </row>
        <row r="625">
          <cell r="A625">
            <v>621</v>
          </cell>
          <cell r="B625" t="str">
            <v xml:space="preserve"> six hundred and twenty one</v>
          </cell>
          <cell r="C625" t="str">
            <v xml:space="preserve"> six hundred and twenty one</v>
          </cell>
          <cell r="D625" t="str">
            <v xml:space="preserve"> six hundred and twenty one Thousand</v>
          </cell>
          <cell r="E625" t="str">
            <v xml:space="preserve"> six hundred and twenty one Lakhs</v>
          </cell>
          <cell r="F625" t="str">
            <v xml:space="preserve"> six hundred and twenty one Crores</v>
          </cell>
          <cell r="G625" t="str">
            <v xml:space="preserve"> six hundred and twenty one Millions</v>
          </cell>
          <cell r="H625" t="str">
            <v xml:space="preserve"> six hundred and twenty one Billions</v>
          </cell>
        </row>
        <row r="626">
          <cell r="A626">
            <v>622</v>
          </cell>
          <cell r="B626" t="str">
            <v xml:space="preserve"> six hundred and twenty two</v>
          </cell>
          <cell r="C626" t="str">
            <v xml:space="preserve"> six hundred and twenty two</v>
          </cell>
          <cell r="D626" t="str">
            <v xml:space="preserve"> six hundred and twenty two Thousand</v>
          </cell>
          <cell r="E626" t="str">
            <v xml:space="preserve"> six hundred and twenty two Lakhs</v>
          </cell>
          <cell r="F626" t="str">
            <v xml:space="preserve"> six hundred and twenty two Crores</v>
          </cell>
          <cell r="G626" t="str">
            <v xml:space="preserve"> six hundred and twenty two Millions</v>
          </cell>
          <cell r="H626" t="str">
            <v xml:space="preserve"> six hundred and twenty two Billions</v>
          </cell>
        </row>
        <row r="627">
          <cell r="A627">
            <v>623</v>
          </cell>
          <cell r="B627" t="str">
            <v xml:space="preserve"> six hundred and twenty three</v>
          </cell>
          <cell r="C627" t="str">
            <v xml:space="preserve"> six hundred and twenty three</v>
          </cell>
          <cell r="D627" t="str">
            <v xml:space="preserve"> six hundred and twenty three Thousand</v>
          </cell>
          <cell r="E627" t="str">
            <v xml:space="preserve"> six hundred and twenty three Lakhs</v>
          </cell>
          <cell r="F627" t="str">
            <v xml:space="preserve"> six hundred and twenty three Crores</v>
          </cell>
          <cell r="G627" t="str">
            <v xml:space="preserve"> six hundred and twenty three Millions</v>
          </cell>
          <cell r="H627" t="str">
            <v xml:space="preserve"> six hundred and twenty three Billions</v>
          </cell>
        </row>
        <row r="628">
          <cell r="A628">
            <v>624</v>
          </cell>
          <cell r="B628" t="str">
            <v xml:space="preserve"> six hundred and twenty four</v>
          </cell>
          <cell r="C628" t="str">
            <v xml:space="preserve"> six hundred and twenty four</v>
          </cell>
          <cell r="D628" t="str">
            <v xml:space="preserve"> six hundred and twenty four Thousand</v>
          </cell>
          <cell r="E628" t="str">
            <v xml:space="preserve"> six hundred and twenty four Lakhs</v>
          </cell>
          <cell r="F628" t="str">
            <v xml:space="preserve"> six hundred and twenty four Crores</v>
          </cell>
          <cell r="G628" t="str">
            <v xml:space="preserve"> six hundred and twenty four Millions</v>
          </cell>
          <cell r="H628" t="str">
            <v xml:space="preserve"> six hundred and twenty four Billions</v>
          </cell>
        </row>
        <row r="629">
          <cell r="A629">
            <v>625</v>
          </cell>
          <cell r="B629" t="str">
            <v xml:space="preserve"> six hundred and twenty five</v>
          </cell>
          <cell r="C629" t="str">
            <v xml:space="preserve"> six hundred and twenty five</v>
          </cell>
          <cell r="D629" t="str">
            <v xml:space="preserve"> six hundred and twenty five Thousand</v>
          </cell>
          <cell r="E629" t="str">
            <v xml:space="preserve"> six hundred and twenty five Lakhs</v>
          </cell>
          <cell r="F629" t="str">
            <v xml:space="preserve"> six hundred and twenty five Crores</v>
          </cell>
          <cell r="G629" t="str">
            <v xml:space="preserve"> six hundred and twenty five Millions</v>
          </cell>
          <cell r="H629" t="str">
            <v xml:space="preserve"> six hundred and twenty five Billions</v>
          </cell>
        </row>
        <row r="630">
          <cell r="A630">
            <v>626</v>
          </cell>
          <cell r="B630" t="str">
            <v xml:space="preserve"> six hundred and twenty six</v>
          </cell>
          <cell r="C630" t="str">
            <v xml:space="preserve"> six hundred and twenty six</v>
          </cell>
          <cell r="D630" t="str">
            <v xml:space="preserve"> six hundred and twenty six Thousand</v>
          </cell>
          <cell r="E630" t="str">
            <v xml:space="preserve"> six hundred and twenty six Lakhs</v>
          </cell>
          <cell r="F630" t="str">
            <v xml:space="preserve"> six hundred and twenty six Crores</v>
          </cell>
          <cell r="G630" t="str">
            <v xml:space="preserve"> six hundred and twenty six Millions</v>
          </cell>
          <cell r="H630" t="str">
            <v xml:space="preserve"> six hundred and twenty six Billions</v>
          </cell>
        </row>
        <row r="631">
          <cell r="A631">
            <v>627</v>
          </cell>
          <cell r="B631" t="str">
            <v xml:space="preserve"> six hundred and twenty seven</v>
          </cell>
          <cell r="C631" t="str">
            <v xml:space="preserve"> six hundred and twenty seven</v>
          </cell>
          <cell r="D631" t="str">
            <v xml:space="preserve"> six hundred and twenty seven Thousand</v>
          </cell>
          <cell r="E631" t="str">
            <v xml:space="preserve"> six hundred and twenty seven Lakhs</v>
          </cell>
          <cell r="F631" t="str">
            <v xml:space="preserve"> six hundred and twenty seven Crores</v>
          </cell>
          <cell r="G631" t="str">
            <v xml:space="preserve"> six hundred and twenty seven Millions</v>
          </cell>
          <cell r="H631" t="str">
            <v xml:space="preserve"> six hundred and twenty seven Billions</v>
          </cell>
        </row>
        <row r="632">
          <cell r="A632">
            <v>628</v>
          </cell>
          <cell r="B632" t="str">
            <v xml:space="preserve"> six hundred and twenty eight</v>
          </cell>
          <cell r="C632" t="str">
            <v xml:space="preserve"> six hundred and twenty eight</v>
          </cell>
          <cell r="D632" t="str">
            <v xml:space="preserve"> six hundred and twenty eight Thousand</v>
          </cell>
          <cell r="E632" t="str">
            <v xml:space="preserve"> six hundred and twenty eight Lakhs</v>
          </cell>
          <cell r="F632" t="str">
            <v xml:space="preserve"> six hundred and twenty eight Crores</v>
          </cell>
          <cell r="G632" t="str">
            <v xml:space="preserve"> six hundred and twenty eight Millions</v>
          </cell>
          <cell r="H632" t="str">
            <v xml:space="preserve"> six hundred and twenty eight Billions</v>
          </cell>
        </row>
        <row r="633">
          <cell r="A633">
            <v>629</v>
          </cell>
          <cell r="B633" t="str">
            <v xml:space="preserve"> six hundred and twenty nine</v>
          </cell>
          <cell r="C633" t="str">
            <v xml:space="preserve"> six hundred and twenty nine</v>
          </cell>
          <cell r="D633" t="str">
            <v xml:space="preserve"> six hundred and twenty nine Thousand</v>
          </cell>
          <cell r="E633" t="str">
            <v xml:space="preserve"> six hundred and twenty nine Lakhs</v>
          </cell>
          <cell r="F633" t="str">
            <v xml:space="preserve"> six hundred and twenty nine Crores</v>
          </cell>
          <cell r="G633" t="str">
            <v xml:space="preserve"> six hundred and twenty nine Millions</v>
          </cell>
          <cell r="H633" t="str">
            <v xml:space="preserve"> six hundred and twenty nine Billions</v>
          </cell>
        </row>
        <row r="634">
          <cell r="A634">
            <v>630</v>
          </cell>
          <cell r="B634" t="str">
            <v xml:space="preserve"> six hundred and thirty</v>
          </cell>
          <cell r="C634" t="str">
            <v xml:space="preserve"> six hundred and thirty</v>
          </cell>
          <cell r="D634" t="str">
            <v xml:space="preserve"> six hundred and thirty Thousand</v>
          </cell>
          <cell r="E634" t="str">
            <v xml:space="preserve"> six hundred and thirty Lakhs</v>
          </cell>
          <cell r="F634" t="str">
            <v xml:space="preserve"> six hundred and thirty Crores</v>
          </cell>
          <cell r="G634" t="str">
            <v xml:space="preserve"> six hundred and thirty Millions</v>
          </cell>
          <cell r="H634" t="str">
            <v xml:space="preserve"> six hundred and thirty Billions</v>
          </cell>
        </row>
        <row r="635">
          <cell r="A635">
            <v>631</v>
          </cell>
          <cell r="B635" t="str">
            <v xml:space="preserve"> six hundred and thirty one</v>
          </cell>
          <cell r="C635" t="str">
            <v xml:space="preserve"> six hundred and thirty one</v>
          </cell>
          <cell r="D635" t="str">
            <v xml:space="preserve"> six hundred and thirty one Thousand</v>
          </cell>
          <cell r="E635" t="str">
            <v xml:space="preserve"> six hundred and thirty one Lakhs</v>
          </cell>
          <cell r="F635" t="str">
            <v xml:space="preserve"> six hundred and thirty one Crores</v>
          </cell>
          <cell r="G635" t="str">
            <v xml:space="preserve"> six hundred and thirty one Millions</v>
          </cell>
          <cell r="H635" t="str">
            <v xml:space="preserve"> six hundred and thirty one Billions</v>
          </cell>
        </row>
        <row r="636">
          <cell r="A636">
            <v>632</v>
          </cell>
          <cell r="B636" t="str">
            <v xml:space="preserve"> six hundred and thirty two</v>
          </cell>
          <cell r="C636" t="str">
            <v xml:space="preserve"> six hundred and thirty two</v>
          </cell>
          <cell r="D636" t="str">
            <v xml:space="preserve"> six hundred and thirty two Thousand</v>
          </cell>
          <cell r="E636" t="str">
            <v xml:space="preserve"> six hundred and thirty two Lakhs</v>
          </cell>
          <cell r="F636" t="str">
            <v xml:space="preserve"> six hundred and thirty two Crores</v>
          </cell>
          <cell r="G636" t="str">
            <v xml:space="preserve"> six hundred and thirty two Millions</v>
          </cell>
          <cell r="H636" t="str">
            <v xml:space="preserve"> six hundred and thirty two Billions</v>
          </cell>
        </row>
        <row r="637">
          <cell r="A637">
            <v>633</v>
          </cell>
          <cell r="B637" t="str">
            <v xml:space="preserve"> six hundred and thirty three</v>
          </cell>
          <cell r="C637" t="str">
            <v xml:space="preserve"> six hundred and thirty three</v>
          </cell>
          <cell r="D637" t="str">
            <v xml:space="preserve"> six hundred and thirty three Thousand</v>
          </cell>
          <cell r="E637" t="str">
            <v xml:space="preserve"> six hundred and thirty three Lakhs</v>
          </cell>
          <cell r="F637" t="str">
            <v xml:space="preserve"> six hundred and thirty three Crores</v>
          </cell>
          <cell r="G637" t="str">
            <v xml:space="preserve"> six hundred and thirty three Millions</v>
          </cell>
          <cell r="H637" t="str">
            <v xml:space="preserve"> six hundred and thirty three Billions</v>
          </cell>
        </row>
        <row r="638">
          <cell r="A638">
            <v>634</v>
          </cell>
          <cell r="B638" t="str">
            <v xml:space="preserve"> six hundred and thirty four</v>
          </cell>
          <cell r="C638" t="str">
            <v xml:space="preserve"> six hundred and thirty four</v>
          </cell>
          <cell r="D638" t="str">
            <v xml:space="preserve"> six hundred and thirty four Thousand</v>
          </cell>
          <cell r="E638" t="str">
            <v xml:space="preserve"> six hundred and thirty four Lakhs</v>
          </cell>
          <cell r="F638" t="str">
            <v xml:space="preserve"> six hundred and thirty four Crores</v>
          </cell>
          <cell r="G638" t="str">
            <v xml:space="preserve"> six hundred and thirty four Millions</v>
          </cell>
          <cell r="H638" t="str">
            <v xml:space="preserve"> six hundred and thirty four Billions</v>
          </cell>
        </row>
        <row r="639">
          <cell r="A639">
            <v>635</v>
          </cell>
          <cell r="B639" t="str">
            <v xml:space="preserve"> six hundred and thirty five</v>
          </cell>
          <cell r="C639" t="str">
            <v xml:space="preserve"> six hundred and thirty five</v>
          </cell>
          <cell r="D639" t="str">
            <v xml:space="preserve"> six hundred and thirty five Thousand</v>
          </cell>
          <cell r="E639" t="str">
            <v xml:space="preserve"> six hundred and thirty five Lakhs</v>
          </cell>
          <cell r="F639" t="str">
            <v xml:space="preserve"> six hundred and thirty five Crores</v>
          </cell>
          <cell r="G639" t="str">
            <v xml:space="preserve"> six hundred and thirty five Millions</v>
          </cell>
          <cell r="H639" t="str">
            <v xml:space="preserve"> six hundred and thirty five Billions</v>
          </cell>
        </row>
        <row r="640">
          <cell r="A640">
            <v>636</v>
          </cell>
          <cell r="B640" t="str">
            <v xml:space="preserve"> six hundred and thirty six</v>
          </cell>
          <cell r="C640" t="str">
            <v xml:space="preserve"> six hundred and thirty six</v>
          </cell>
          <cell r="D640" t="str">
            <v xml:space="preserve"> six hundred and thirty six Thousand</v>
          </cell>
          <cell r="E640" t="str">
            <v xml:space="preserve"> six hundred and thirty six Lakhs</v>
          </cell>
          <cell r="F640" t="str">
            <v xml:space="preserve"> six hundred and thirty six Crores</v>
          </cell>
          <cell r="G640" t="str">
            <v xml:space="preserve"> six hundred and thirty six Millions</v>
          </cell>
          <cell r="H640" t="str">
            <v xml:space="preserve"> six hundred and thirty six Billions</v>
          </cell>
        </row>
        <row r="641">
          <cell r="A641">
            <v>637</v>
          </cell>
          <cell r="B641" t="str">
            <v xml:space="preserve"> six hundred and thirty seven</v>
          </cell>
          <cell r="C641" t="str">
            <v xml:space="preserve"> six hundred and thirty seven</v>
          </cell>
          <cell r="D641" t="str">
            <v xml:space="preserve"> six hundred and thirty seven Thousand</v>
          </cell>
          <cell r="E641" t="str">
            <v xml:space="preserve"> six hundred and thirty seven Lakhs</v>
          </cell>
          <cell r="F641" t="str">
            <v xml:space="preserve"> six hundred and thirty seven Crores</v>
          </cell>
          <cell r="G641" t="str">
            <v xml:space="preserve"> six hundred and thirty seven Millions</v>
          </cell>
          <cell r="H641" t="str">
            <v xml:space="preserve"> six hundred and thirty seven Billions</v>
          </cell>
        </row>
        <row r="642">
          <cell r="A642">
            <v>638</v>
          </cell>
          <cell r="B642" t="str">
            <v xml:space="preserve"> six hundred and thirty eight</v>
          </cell>
          <cell r="C642" t="str">
            <v xml:space="preserve"> six hundred and thirty eight</v>
          </cell>
          <cell r="D642" t="str">
            <v xml:space="preserve"> six hundred and thirty eight Thousand</v>
          </cell>
          <cell r="E642" t="str">
            <v xml:space="preserve"> six hundred and thirty eight Lakhs</v>
          </cell>
          <cell r="F642" t="str">
            <v xml:space="preserve"> six hundred and thirty eight Crores</v>
          </cell>
          <cell r="G642" t="str">
            <v xml:space="preserve"> six hundred and thirty eight Millions</v>
          </cell>
          <cell r="H642" t="str">
            <v xml:space="preserve"> six hundred and thirty eight Billions</v>
          </cell>
        </row>
        <row r="643">
          <cell r="A643">
            <v>639</v>
          </cell>
          <cell r="B643" t="str">
            <v xml:space="preserve"> six hundred and thirty nine</v>
          </cell>
          <cell r="C643" t="str">
            <v xml:space="preserve"> six hundred and thirty nine</v>
          </cell>
          <cell r="D643" t="str">
            <v xml:space="preserve"> six hundred and thirty nine Thousand</v>
          </cell>
          <cell r="E643" t="str">
            <v xml:space="preserve"> six hundred and thirty nine Lakhs</v>
          </cell>
          <cell r="F643" t="str">
            <v xml:space="preserve"> six hundred and thirty nine Crores</v>
          </cell>
          <cell r="G643" t="str">
            <v xml:space="preserve"> six hundred and thirty nine Millions</v>
          </cell>
          <cell r="H643" t="str">
            <v xml:space="preserve"> six hundred and thirty nine Billions</v>
          </cell>
        </row>
        <row r="644">
          <cell r="A644">
            <v>640</v>
          </cell>
          <cell r="B644" t="str">
            <v xml:space="preserve"> six hundred and forty</v>
          </cell>
          <cell r="C644" t="str">
            <v xml:space="preserve"> six hundred and forty</v>
          </cell>
          <cell r="D644" t="str">
            <v xml:space="preserve"> six hundred and forty Thousand</v>
          </cell>
          <cell r="E644" t="str">
            <v xml:space="preserve"> six hundred and forty Lakhs</v>
          </cell>
          <cell r="F644" t="str">
            <v xml:space="preserve"> six hundred and forty Crores</v>
          </cell>
          <cell r="G644" t="str">
            <v xml:space="preserve"> six hundred and forty Millions</v>
          </cell>
          <cell r="H644" t="str">
            <v xml:space="preserve"> six hundred and forty Billions</v>
          </cell>
        </row>
        <row r="645">
          <cell r="A645">
            <v>641</v>
          </cell>
          <cell r="B645" t="str">
            <v xml:space="preserve"> six hundred and forty one </v>
          </cell>
          <cell r="C645" t="str">
            <v xml:space="preserve"> six hundred and forty one </v>
          </cell>
          <cell r="D645" t="str">
            <v xml:space="preserve"> six hundred and forty one  Thousand</v>
          </cell>
          <cell r="E645" t="str">
            <v xml:space="preserve"> six hundred and forty one  Lakhs</v>
          </cell>
          <cell r="F645" t="str">
            <v xml:space="preserve"> six hundred and forty one  Crores</v>
          </cell>
          <cell r="G645" t="str">
            <v xml:space="preserve"> six hundred and forty one  Millions</v>
          </cell>
          <cell r="H645" t="str">
            <v xml:space="preserve"> six hundred and forty one  Billions</v>
          </cell>
        </row>
        <row r="646">
          <cell r="A646">
            <v>642</v>
          </cell>
          <cell r="B646" t="str">
            <v xml:space="preserve"> six hundred and forty two</v>
          </cell>
          <cell r="C646" t="str">
            <v xml:space="preserve"> six hundred and forty two</v>
          </cell>
          <cell r="D646" t="str">
            <v xml:space="preserve"> six hundred and forty two Thousand</v>
          </cell>
          <cell r="E646" t="str">
            <v xml:space="preserve"> six hundred and forty two Lakhs</v>
          </cell>
          <cell r="F646" t="str">
            <v xml:space="preserve"> six hundred and forty two Crores</v>
          </cell>
          <cell r="G646" t="str">
            <v xml:space="preserve"> six hundred and forty two Millions</v>
          </cell>
          <cell r="H646" t="str">
            <v xml:space="preserve"> six hundred and forty two Billions</v>
          </cell>
        </row>
        <row r="647">
          <cell r="A647">
            <v>643</v>
          </cell>
          <cell r="B647" t="str">
            <v xml:space="preserve"> six hundred and forty three </v>
          </cell>
          <cell r="C647" t="str">
            <v xml:space="preserve"> six hundred and forty three </v>
          </cell>
          <cell r="D647" t="str">
            <v xml:space="preserve"> six hundred and forty three  Thousand</v>
          </cell>
          <cell r="E647" t="str">
            <v xml:space="preserve"> six hundred and forty three  Lakhs</v>
          </cell>
          <cell r="F647" t="str">
            <v xml:space="preserve"> six hundred and forty three  Crores</v>
          </cell>
          <cell r="G647" t="str">
            <v xml:space="preserve"> six hundred and forty three  Millions</v>
          </cell>
          <cell r="H647" t="str">
            <v xml:space="preserve"> six hundred and forty three  Billions</v>
          </cell>
        </row>
        <row r="648">
          <cell r="A648">
            <v>644</v>
          </cell>
          <cell r="B648" t="str">
            <v xml:space="preserve"> six hundred and forty four</v>
          </cell>
          <cell r="C648" t="str">
            <v xml:space="preserve"> six hundred and forty four</v>
          </cell>
          <cell r="D648" t="str">
            <v xml:space="preserve"> six hundred and forty four Thousand</v>
          </cell>
          <cell r="E648" t="str">
            <v xml:space="preserve"> six hundred and forty four Lakhs</v>
          </cell>
          <cell r="F648" t="str">
            <v xml:space="preserve"> six hundred and forty four Crores</v>
          </cell>
          <cell r="G648" t="str">
            <v xml:space="preserve"> six hundred and forty four Millions</v>
          </cell>
          <cell r="H648" t="str">
            <v xml:space="preserve"> six hundred and forty four Billions</v>
          </cell>
        </row>
        <row r="649">
          <cell r="A649">
            <v>645</v>
          </cell>
          <cell r="B649" t="str">
            <v xml:space="preserve"> six hundred and forty five</v>
          </cell>
          <cell r="C649" t="str">
            <v xml:space="preserve"> six hundred and forty five</v>
          </cell>
          <cell r="D649" t="str">
            <v xml:space="preserve"> six hundred and forty five Thousand</v>
          </cell>
          <cell r="E649" t="str">
            <v xml:space="preserve"> six hundred and forty five Lakhs</v>
          </cell>
          <cell r="F649" t="str">
            <v xml:space="preserve"> six hundred and forty five Crores</v>
          </cell>
          <cell r="G649" t="str">
            <v xml:space="preserve"> six hundred and forty five Millions</v>
          </cell>
          <cell r="H649" t="str">
            <v xml:space="preserve"> six hundred and forty five Billions</v>
          </cell>
        </row>
        <row r="650">
          <cell r="A650">
            <v>646</v>
          </cell>
          <cell r="B650" t="str">
            <v xml:space="preserve"> six hundred and forty six</v>
          </cell>
          <cell r="C650" t="str">
            <v xml:space="preserve"> six hundred and forty six</v>
          </cell>
          <cell r="D650" t="str">
            <v xml:space="preserve"> six hundred and forty six Thousand</v>
          </cell>
          <cell r="E650" t="str">
            <v xml:space="preserve"> six hundred and forty six Lakhs</v>
          </cell>
          <cell r="F650" t="str">
            <v xml:space="preserve"> six hundred and forty six Crores</v>
          </cell>
          <cell r="G650" t="str">
            <v xml:space="preserve"> six hundred and forty six Millions</v>
          </cell>
          <cell r="H650" t="str">
            <v xml:space="preserve"> six hundred and forty six Billions</v>
          </cell>
        </row>
        <row r="651">
          <cell r="A651">
            <v>647</v>
          </cell>
          <cell r="B651" t="str">
            <v xml:space="preserve"> six hundred and forty seven</v>
          </cell>
          <cell r="C651" t="str">
            <v xml:space="preserve"> six hundred and forty seven</v>
          </cell>
          <cell r="D651" t="str">
            <v xml:space="preserve"> six hundred and forty seven Thousand</v>
          </cell>
          <cell r="E651" t="str">
            <v xml:space="preserve"> six hundred and forty seven Lakhs</v>
          </cell>
          <cell r="F651" t="str">
            <v xml:space="preserve"> six hundred and forty seven Crores</v>
          </cell>
          <cell r="G651" t="str">
            <v xml:space="preserve"> six hundred and forty seven Millions</v>
          </cell>
          <cell r="H651" t="str">
            <v xml:space="preserve"> six hundred and forty seven Billions</v>
          </cell>
        </row>
        <row r="652">
          <cell r="A652">
            <v>648</v>
          </cell>
          <cell r="B652" t="str">
            <v xml:space="preserve"> six hundred and forty eight</v>
          </cell>
          <cell r="C652" t="str">
            <v xml:space="preserve"> six hundred and forty eight</v>
          </cell>
          <cell r="D652" t="str">
            <v xml:space="preserve"> six hundred and forty eight Thousand</v>
          </cell>
          <cell r="E652" t="str">
            <v xml:space="preserve"> six hundred and forty eight Lakhs</v>
          </cell>
          <cell r="F652" t="str">
            <v xml:space="preserve"> six hundred and forty eight Crores</v>
          </cell>
          <cell r="G652" t="str">
            <v xml:space="preserve"> six hundred and forty eight Millions</v>
          </cell>
          <cell r="H652" t="str">
            <v xml:space="preserve"> six hundred and forty eight Billions</v>
          </cell>
        </row>
        <row r="653">
          <cell r="A653">
            <v>649</v>
          </cell>
          <cell r="B653" t="str">
            <v xml:space="preserve"> six hundred and forty nine</v>
          </cell>
          <cell r="C653" t="str">
            <v xml:space="preserve"> six hundred and forty nine</v>
          </cell>
          <cell r="D653" t="str">
            <v xml:space="preserve"> six hundred and forty nine Thousand</v>
          </cell>
          <cell r="E653" t="str">
            <v xml:space="preserve"> six hundred and forty nine Lakhs</v>
          </cell>
          <cell r="F653" t="str">
            <v xml:space="preserve"> six hundred and forty nine Crores</v>
          </cell>
          <cell r="G653" t="str">
            <v xml:space="preserve"> six hundred and forty nine Millions</v>
          </cell>
          <cell r="H653" t="str">
            <v xml:space="preserve"> six hundred and forty nine Billions</v>
          </cell>
        </row>
        <row r="654">
          <cell r="A654">
            <v>650</v>
          </cell>
          <cell r="B654" t="str">
            <v xml:space="preserve"> six hundred and fifty</v>
          </cell>
          <cell r="C654" t="str">
            <v xml:space="preserve"> six hundred and fifty</v>
          </cell>
          <cell r="D654" t="str">
            <v xml:space="preserve"> six hundred and fifty Thousand</v>
          </cell>
          <cell r="E654" t="str">
            <v xml:space="preserve"> six hundred and fifty Lakhs</v>
          </cell>
          <cell r="F654" t="str">
            <v xml:space="preserve"> six hundred and fifty Crores</v>
          </cell>
          <cell r="G654" t="str">
            <v xml:space="preserve"> six hundred and fifty Millions</v>
          </cell>
          <cell r="H654" t="str">
            <v xml:space="preserve"> six hundred and fifty Billions</v>
          </cell>
        </row>
        <row r="655">
          <cell r="A655">
            <v>651</v>
          </cell>
          <cell r="B655" t="str">
            <v xml:space="preserve"> six hundred and fifty one</v>
          </cell>
          <cell r="C655" t="str">
            <v xml:space="preserve"> six hundred and fifty one</v>
          </cell>
          <cell r="D655" t="str">
            <v xml:space="preserve"> six hundred and fifty one Thousand</v>
          </cell>
          <cell r="E655" t="str">
            <v xml:space="preserve"> six hundred and fifty one Lakhs</v>
          </cell>
          <cell r="F655" t="str">
            <v xml:space="preserve"> six hundred and fifty one Crores</v>
          </cell>
          <cell r="G655" t="str">
            <v xml:space="preserve"> six hundred and fifty one Millions</v>
          </cell>
          <cell r="H655" t="str">
            <v xml:space="preserve"> six hundred and fifty one Billions</v>
          </cell>
        </row>
        <row r="656">
          <cell r="A656">
            <v>652</v>
          </cell>
          <cell r="B656" t="str">
            <v xml:space="preserve"> six hundred and fifty two</v>
          </cell>
          <cell r="C656" t="str">
            <v xml:space="preserve"> six hundred and fifty two</v>
          </cell>
          <cell r="D656" t="str">
            <v xml:space="preserve"> six hundred and fifty two Thousand</v>
          </cell>
          <cell r="E656" t="str">
            <v xml:space="preserve"> six hundred and fifty two Lakhs</v>
          </cell>
          <cell r="F656" t="str">
            <v xml:space="preserve"> six hundred and fifty two Crores</v>
          </cell>
          <cell r="G656" t="str">
            <v xml:space="preserve"> six hundred and fifty two Millions</v>
          </cell>
          <cell r="H656" t="str">
            <v xml:space="preserve"> six hundred and fifty two Billions</v>
          </cell>
        </row>
        <row r="657">
          <cell r="A657">
            <v>653</v>
          </cell>
          <cell r="B657" t="str">
            <v xml:space="preserve"> six hundred and fifty three</v>
          </cell>
          <cell r="C657" t="str">
            <v xml:space="preserve"> six hundred and fifty three</v>
          </cell>
          <cell r="D657" t="str">
            <v xml:space="preserve"> six hundred and fifty three Thousand</v>
          </cell>
          <cell r="E657" t="str">
            <v xml:space="preserve"> six hundred and fifty three Lakhs</v>
          </cell>
          <cell r="F657" t="str">
            <v xml:space="preserve"> six hundred and fifty three Crores</v>
          </cell>
          <cell r="G657" t="str">
            <v xml:space="preserve"> six hundred and fifty three Millions</v>
          </cell>
          <cell r="H657" t="str">
            <v xml:space="preserve"> six hundred and fifty three Billions</v>
          </cell>
        </row>
        <row r="658">
          <cell r="A658">
            <v>654</v>
          </cell>
          <cell r="B658" t="str">
            <v xml:space="preserve"> six hundred and fifty four</v>
          </cell>
          <cell r="C658" t="str">
            <v xml:space="preserve"> six hundred and fifty four</v>
          </cell>
          <cell r="D658" t="str">
            <v xml:space="preserve"> six hundred and fifty four Thousand</v>
          </cell>
          <cell r="E658" t="str">
            <v xml:space="preserve"> six hundred and fifty four Lakhs</v>
          </cell>
          <cell r="F658" t="str">
            <v xml:space="preserve"> six hundred and fifty four Crores</v>
          </cell>
          <cell r="G658" t="str">
            <v xml:space="preserve"> six hundred and fifty four Millions</v>
          </cell>
          <cell r="H658" t="str">
            <v xml:space="preserve"> six hundred and fifty four Billions</v>
          </cell>
        </row>
        <row r="659">
          <cell r="A659">
            <v>655</v>
          </cell>
          <cell r="B659" t="str">
            <v xml:space="preserve"> six hundred and fifty five</v>
          </cell>
          <cell r="C659" t="str">
            <v xml:space="preserve"> six hundred and fifty five</v>
          </cell>
          <cell r="D659" t="str">
            <v xml:space="preserve"> six hundred and fifty five Thousand</v>
          </cell>
          <cell r="E659" t="str">
            <v xml:space="preserve"> six hundred and fifty five Lakhs</v>
          </cell>
          <cell r="F659" t="str">
            <v xml:space="preserve"> six hundred and fifty five Crores</v>
          </cell>
          <cell r="G659" t="str">
            <v xml:space="preserve"> six hundred and fifty five Millions</v>
          </cell>
          <cell r="H659" t="str">
            <v xml:space="preserve"> six hundred and fifty five Billions</v>
          </cell>
        </row>
        <row r="660">
          <cell r="A660">
            <v>656</v>
          </cell>
          <cell r="B660" t="str">
            <v xml:space="preserve"> six hundred and fifty six</v>
          </cell>
          <cell r="C660" t="str">
            <v xml:space="preserve"> six hundred and fifty six</v>
          </cell>
          <cell r="D660" t="str">
            <v xml:space="preserve"> six hundred and fifty six Thousand</v>
          </cell>
          <cell r="E660" t="str">
            <v xml:space="preserve"> six hundred and fifty six Lakhs</v>
          </cell>
          <cell r="F660" t="str">
            <v xml:space="preserve"> six hundred and fifty six Crores</v>
          </cell>
          <cell r="G660" t="str">
            <v xml:space="preserve"> six hundred and fifty six Millions</v>
          </cell>
          <cell r="H660" t="str">
            <v xml:space="preserve"> six hundred and fifty six Billions</v>
          </cell>
        </row>
        <row r="661">
          <cell r="A661">
            <v>657</v>
          </cell>
          <cell r="B661" t="str">
            <v xml:space="preserve"> six hundred and fifty seven</v>
          </cell>
          <cell r="C661" t="str">
            <v xml:space="preserve"> six hundred and fifty seven</v>
          </cell>
          <cell r="D661" t="str">
            <v xml:space="preserve"> six hundred and fifty seven Thousand</v>
          </cell>
          <cell r="E661" t="str">
            <v xml:space="preserve"> six hundred and fifty seven Lakhs</v>
          </cell>
          <cell r="F661" t="str">
            <v xml:space="preserve"> six hundred and fifty seven Crores</v>
          </cell>
          <cell r="G661" t="str">
            <v xml:space="preserve"> six hundred and fifty seven Millions</v>
          </cell>
          <cell r="H661" t="str">
            <v xml:space="preserve"> six hundred and fifty seven Billions</v>
          </cell>
        </row>
        <row r="662">
          <cell r="A662">
            <v>658</v>
          </cell>
          <cell r="B662" t="str">
            <v xml:space="preserve"> six hundred and fifty eight</v>
          </cell>
          <cell r="C662" t="str">
            <v xml:space="preserve"> six hundred and fifty eight</v>
          </cell>
          <cell r="D662" t="str">
            <v xml:space="preserve"> six hundred and fifty eight Thousand</v>
          </cell>
          <cell r="E662" t="str">
            <v xml:space="preserve"> six hundred and fifty eight Lakhs</v>
          </cell>
          <cell r="F662" t="str">
            <v xml:space="preserve"> six hundred and fifty eight Crores</v>
          </cell>
          <cell r="G662" t="str">
            <v xml:space="preserve"> six hundred and fifty eight Millions</v>
          </cell>
          <cell r="H662" t="str">
            <v xml:space="preserve"> six hundred and fifty eight Billions</v>
          </cell>
        </row>
        <row r="663">
          <cell r="A663">
            <v>659</v>
          </cell>
          <cell r="B663" t="str">
            <v xml:space="preserve"> six hundred and fifty nine</v>
          </cell>
          <cell r="C663" t="str">
            <v xml:space="preserve"> six hundred and fifty nine</v>
          </cell>
          <cell r="D663" t="str">
            <v xml:space="preserve"> six hundred and fifty nine Thousand</v>
          </cell>
          <cell r="E663" t="str">
            <v xml:space="preserve"> six hundred and fifty nine Lakhs</v>
          </cell>
          <cell r="F663" t="str">
            <v xml:space="preserve"> six hundred and fifty nine Crores</v>
          </cell>
          <cell r="G663" t="str">
            <v xml:space="preserve"> six hundred and fifty nine Millions</v>
          </cell>
          <cell r="H663" t="str">
            <v xml:space="preserve"> six hundred and fifty nine Billions</v>
          </cell>
        </row>
        <row r="664">
          <cell r="A664">
            <v>660</v>
          </cell>
          <cell r="B664" t="str">
            <v xml:space="preserve"> six hundred and sixty</v>
          </cell>
          <cell r="C664" t="str">
            <v xml:space="preserve"> six hundred and sixty</v>
          </cell>
          <cell r="D664" t="str">
            <v xml:space="preserve"> six hundred and sixty Thousand</v>
          </cell>
          <cell r="E664" t="str">
            <v xml:space="preserve"> six hundred and sixty Lakhs</v>
          </cell>
          <cell r="F664" t="str">
            <v xml:space="preserve"> six hundred and sixty Crores</v>
          </cell>
          <cell r="G664" t="str">
            <v xml:space="preserve"> six hundred and sixty Millions</v>
          </cell>
          <cell r="H664" t="str">
            <v xml:space="preserve"> six hundred and sixty Billions</v>
          </cell>
        </row>
        <row r="665">
          <cell r="A665">
            <v>661</v>
          </cell>
          <cell r="B665" t="str">
            <v xml:space="preserve"> six hundred and sixty one</v>
          </cell>
          <cell r="C665" t="str">
            <v xml:space="preserve"> six hundred and sixty one</v>
          </cell>
          <cell r="D665" t="str">
            <v xml:space="preserve"> six hundred and sixty one Thousand</v>
          </cell>
          <cell r="E665" t="str">
            <v xml:space="preserve"> six hundred and sixty one Lakhs</v>
          </cell>
          <cell r="F665" t="str">
            <v xml:space="preserve"> six hundred and sixty one Crores</v>
          </cell>
          <cell r="G665" t="str">
            <v xml:space="preserve"> six hundred and sixty one Millions</v>
          </cell>
          <cell r="H665" t="str">
            <v xml:space="preserve"> six hundred and sixty one Billions</v>
          </cell>
        </row>
        <row r="666">
          <cell r="A666">
            <v>662</v>
          </cell>
          <cell r="B666" t="str">
            <v xml:space="preserve"> six hundred and sixty two</v>
          </cell>
          <cell r="C666" t="str">
            <v xml:space="preserve"> six hundred and sixty two</v>
          </cell>
          <cell r="D666" t="str">
            <v xml:space="preserve"> six hundred and sixty two Thousand</v>
          </cell>
          <cell r="E666" t="str">
            <v xml:space="preserve"> six hundred and sixty two Lakhs</v>
          </cell>
          <cell r="F666" t="str">
            <v xml:space="preserve"> six hundred and sixty two Crores</v>
          </cell>
          <cell r="G666" t="str">
            <v xml:space="preserve"> six hundred and sixty two Millions</v>
          </cell>
          <cell r="H666" t="str">
            <v xml:space="preserve"> six hundred and sixty two Billions</v>
          </cell>
        </row>
        <row r="667">
          <cell r="A667">
            <v>663</v>
          </cell>
          <cell r="B667" t="str">
            <v xml:space="preserve"> six hundred and sixty three</v>
          </cell>
          <cell r="C667" t="str">
            <v xml:space="preserve"> six hundred and sixty three</v>
          </cell>
          <cell r="D667" t="str">
            <v xml:space="preserve"> six hundred and sixty three Thousand</v>
          </cell>
          <cell r="E667" t="str">
            <v xml:space="preserve"> six hundred and sixty three Lakhs</v>
          </cell>
          <cell r="F667" t="str">
            <v xml:space="preserve"> six hundred and sixty three Crores</v>
          </cell>
          <cell r="G667" t="str">
            <v xml:space="preserve"> six hundred and sixty three Millions</v>
          </cell>
          <cell r="H667" t="str">
            <v xml:space="preserve"> six hundred and sixty three Billions</v>
          </cell>
        </row>
        <row r="668">
          <cell r="A668">
            <v>664</v>
          </cell>
          <cell r="B668" t="str">
            <v xml:space="preserve"> six hundred and sixty four</v>
          </cell>
          <cell r="C668" t="str">
            <v xml:space="preserve"> six hundred and sixty four</v>
          </cell>
          <cell r="D668" t="str">
            <v xml:space="preserve"> six hundred and sixty four Thousand</v>
          </cell>
          <cell r="E668" t="str">
            <v xml:space="preserve"> six hundred and sixty four Lakhs</v>
          </cell>
          <cell r="F668" t="str">
            <v xml:space="preserve"> six hundred and sixty four Crores</v>
          </cell>
          <cell r="G668" t="str">
            <v xml:space="preserve"> six hundred and sixty four Millions</v>
          </cell>
          <cell r="H668" t="str">
            <v xml:space="preserve"> six hundred and sixty four Billions</v>
          </cell>
        </row>
        <row r="669">
          <cell r="A669">
            <v>665</v>
          </cell>
          <cell r="B669" t="str">
            <v xml:space="preserve"> six hundred and sixty five</v>
          </cell>
          <cell r="C669" t="str">
            <v xml:space="preserve"> six hundred and sixty five</v>
          </cell>
          <cell r="D669" t="str">
            <v xml:space="preserve"> six hundred and sixty five Thousand</v>
          </cell>
          <cell r="E669" t="str">
            <v xml:space="preserve"> six hundred and sixty five Lakhs</v>
          </cell>
          <cell r="F669" t="str">
            <v xml:space="preserve"> six hundred and sixty five Crores</v>
          </cell>
          <cell r="G669" t="str">
            <v xml:space="preserve"> six hundred and sixty five Millions</v>
          </cell>
          <cell r="H669" t="str">
            <v xml:space="preserve"> six hundred and sixty five Billions</v>
          </cell>
        </row>
        <row r="670">
          <cell r="A670">
            <v>666</v>
          </cell>
          <cell r="B670" t="str">
            <v xml:space="preserve"> six hundred and sixty six</v>
          </cell>
          <cell r="C670" t="str">
            <v xml:space="preserve"> six hundred and sixty six</v>
          </cell>
          <cell r="D670" t="str">
            <v xml:space="preserve"> six hundred and sixty six Thousand</v>
          </cell>
          <cell r="E670" t="str">
            <v xml:space="preserve"> six hundred and sixty six Lakhs</v>
          </cell>
          <cell r="F670" t="str">
            <v xml:space="preserve"> six hundred and sixty six Crores</v>
          </cell>
          <cell r="G670" t="str">
            <v xml:space="preserve"> six hundred and sixty six Millions</v>
          </cell>
          <cell r="H670" t="str">
            <v xml:space="preserve"> six hundred and sixty six Billions</v>
          </cell>
        </row>
        <row r="671">
          <cell r="A671">
            <v>667</v>
          </cell>
          <cell r="B671" t="str">
            <v xml:space="preserve"> six hundred and sixty seven</v>
          </cell>
          <cell r="C671" t="str">
            <v xml:space="preserve"> six hundred and sixty seven</v>
          </cell>
          <cell r="D671" t="str">
            <v xml:space="preserve"> six hundred and sixty seven Thousand</v>
          </cell>
          <cell r="E671" t="str">
            <v xml:space="preserve"> six hundred and sixty seven Lakhs</v>
          </cell>
          <cell r="F671" t="str">
            <v xml:space="preserve"> six hundred and sixty seven Crores</v>
          </cell>
          <cell r="G671" t="str">
            <v xml:space="preserve"> six hundred and sixty seven Millions</v>
          </cell>
          <cell r="H671" t="str">
            <v xml:space="preserve"> six hundred and sixty seven Billions</v>
          </cell>
        </row>
        <row r="672">
          <cell r="A672">
            <v>668</v>
          </cell>
          <cell r="B672" t="str">
            <v xml:space="preserve"> six hundred and sixty eight</v>
          </cell>
          <cell r="C672" t="str">
            <v xml:space="preserve"> six hundred and sixty eight</v>
          </cell>
          <cell r="D672" t="str">
            <v xml:space="preserve"> six hundred and sixty eight Thousand</v>
          </cell>
          <cell r="E672" t="str">
            <v xml:space="preserve"> six hundred and sixty eight Lakhs</v>
          </cell>
          <cell r="F672" t="str">
            <v xml:space="preserve"> six hundred and sixty eight Crores</v>
          </cell>
          <cell r="G672" t="str">
            <v xml:space="preserve"> six hundred and sixty eight Millions</v>
          </cell>
          <cell r="H672" t="str">
            <v xml:space="preserve"> six hundred and sixty eight Billions</v>
          </cell>
        </row>
        <row r="673">
          <cell r="A673">
            <v>669</v>
          </cell>
          <cell r="B673" t="str">
            <v xml:space="preserve"> six hundred and sixty nine</v>
          </cell>
          <cell r="C673" t="str">
            <v xml:space="preserve"> six hundred and sixty nine</v>
          </cell>
          <cell r="D673" t="str">
            <v xml:space="preserve"> six hundred and sixty nine Thousand</v>
          </cell>
          <cell r="E673" t="str">
            <v xml:space="preserve"> six hundred and sixty nine Lakhs</v>
          </cell>
          <cell r="F673" t="str">
            <v xml:space="preserve"> six hundred and sixty nine Crores</v>
          </cell>
          <cell r="G673" t="str">
            <v xml:space="preserve"> six hundred and sixty nine Millions</v>
          </cell>
          <cell r="H673" t="str">
            <v xml:space="preserve"> six hundred and sixty nine Billions</v>
          </cell>
        </row>
        <row r="674">
          <cell r="A674">
            <v>670</v>
          </cell>
          <cell r="B674" t="str">
            <v xml:space="preserve"> six hundred and seventy</v>
          </cell>
          <cell r="C674" t="str">
            <v xml:space="preserve"> six hundred and seventy</v>
          </cell>
          <cell r="D674" t="str">
            <v xml:space="preserve"> six hundred and seventy Thousand</v>
          </cell>
          <cell r="E674" t="str">
            <v xml:space="preserve"> six hundred and seventy Lakhs</v>
          </cell>
          <cell r="F674" t="str">
            <v xml:space="preserve"> six hundred and seventy Crores</v>
          </cell>
          <cell r="G674" t="str">
            <v xml:space="preserve"> six hundred and seventy Millions</v>
          </cell>
          <cell r="H674" t="str">
            <v xml:space="preserve"> six hundred and seventy Billions</v>
          </cell>
        </row>
        <row r="675">
          <cell r="A675">
            <v>671</v>
          </cell>
          <cell r="B675" t="str">
            <v xml:space="preserve"> six hundred and seventy one</v>
          </cell>
          <cell r="C675" t="str">
            <v xml:space="preserve"> six hundred and seventy one</v>
          </cell>
          <cell r="D675" t="str">
            <v xml:space="preserve"> six hundred and seventy one Thousand</v>
          </cell>
          <cell r="E675" t="str">
            <v xml:space="preserve"> six hundred and seventy one Lakhs</v>
          </cell>
          <cell r="F675" t="str">
            <v xml:space="preserve"> six hundred and seventy one Crores</v>
          </cell>
          <cell r="G675" t="str">
            <v xml:space="preserve"> six hundred and seventy one Millions</v>
          </cell>
          <cell r="H675" t="str">
            <v xml:space="preserve"> six hundred and seventy one Billions</v>
          </cell>
        </row>
        <row r="676">
          <cell r="A676">
            <v>672</v>
          </cell>
          <cell r="B676" t="str">
            <v xml:space="preserve"> six hundred and seventy two</v>
          </cell>
          <cell r="C676" t="str">
            <v xml:space="preserve"> six hundred and seventy two</v>
          </cell>
          <cell r="D676" t="str">
            <v xml:space="preserve"> six hundred and seventy two Thousand</v>
          </cell>
          <cell r="E676" t="str">
            <v xml:space="preserve"> six hundred and seventy two Lakhs</v>
          </cell>
          <cell r="F676" t="str">
            <v xml:space="preserve"> six hundred and seventy two Crores</v>
          </cell>
          <cell r="G676" t="str">
            <v xml:space="preserve"> six hundred and seventy two Millions</v>
          </cell>
          <cell r="H676" t="str">
            <v xml:space="preserve"> six hundred and seventy two Billions</v>
          </cell>
        </row>
        <row r="677">
          <cell r="A677">
            <v>673</v>
          </cell>
          <cell r="B677" t="str">
            <v xml:space="preserve"> six hundred and seventy three</v>
          </cell>
          <cell r="C677" t="str">
            <v xml:space="preserve"> six hundred and seventy three</v>
          </cell>
          <cell r="D677" t="str">
            <v xml:space="preserve"> six hundred and seventy three Thousand</v>
          </cell>
          <cell r="E677" t="str">
            <v xml:space="preserve"> six hundred and seventy three Lakhs</v>
          </cell>
          <cell r="F677" t="str">
            <v xml:space="preserve"> six hundred and seventy three Crores</v>
          </cell>
          <cell r="G677" t="str">
            <v xml:space="preserve"> six hundred and seventy three Millions</v>
          </cell>
          <cell r="H677" t="str">
            <v xml:space="preserve"> six hundred and seventy three Billions</v>
          </cell>
        </row>
        <row r="678">
          <cell r="A678">
            <v>674</v>
          </cell>
          <cell r="B678" t="str">
            <v xml:space="preserve"> six hundred and seventy four</v>
          </cell>
          <cell r="C678" t="str">
            <v xml:space="preserve"> six hundred and seventy four</v>
          </cell>
          <cell r="D678" t="str">
            <v xml:space="preserve"> six hundred and seventy four Thousand</v>
          </cell>
          <cell r="E678" t="str">
            <v xml:space="preserve"> six hundred and seventy four Lakhs</v>
          </cell>
          <cell r="F678" t="str">
            <v xml:space="preserve"> six hundred and seventy four Crores</v>
          </cell>
          <cell r="G678" t="str">
            <v xml:space="preserve"> six hundred and seventy four Millions</v>
          </cell>
          <cell r="H678" t="str">
            <v xml:space="preserve"> six hundred and seventy four Billions</v>
          </cell>
        </row>
        <row r="679">
          <cell r="A679">
            <v>675</v>
          </cell>
          <cell r="B679" t="str">
            <v xml:space="preserve"> six hundred and seventy five</v>
          </cell>
          <cell r="C679" t="str">
            <v xml:space="preserve"> six hundred and seventy five</v>
          </cell>
          <cell r="D679" t="str">
            <v xml:space="preserve"> six hundred and seventy five Thousand</v>
          </cell>
          <cell r="E679" t="str">
            <v xml:space="preserve"> six hundred and seventy five Lakhs</v>
          </cell>
          <cell r="F679" t="str">
            <v xml:space="preserve"> six hundred and seventy five Crores</v>
          </cell>
          <cell r="G679" t="str">
            <v xml:space="preserve"> six hundred and seventy five Millions</v>
          </cell>
          <cell r="H679" t="str">
            <v xml:space="preserve"> six hundred and seventy five Billions</v>
          </cell>
        </row>
        <row r="680">
          <cell r="A680">
            <v>676</v>
          </cell>
          <cell r="B680" t="str">
            <v xml:space="preserve"> six hundred and seventy six</v>
          </cell>
          <cell r="C680" t="str">
            <v xml:space="preserve"> six hundred and seventy six</v>
          </cell>
          <cell r="D680" t="str">
            <v xml:space="preserve"> six hundred and seventy six Thousand</v>
          </cell>
          <cell r="E680" t="str">
            <v xml:space="preserve"> six hundred and seventy six Lakhs</v>
          </cell>
          <cell r="F680" t="str">
            <v xml:space="preserve"> six hundred and seventy six Crores</v>
          </cell>
          <cell r="G680" t="str">
            <v xml:space="preserve"> six hundred and seventy six Millions</v>
          </cell>
          <cell r="H680" t="str">
            <v xml:space="preserve"> six hundred and seventy six Billions</v>
          </cell>
        </row>
        <row r="681">
          <cell r="A681">
            <v>677</v>
          </cell>
          <cell r="B681" t="str">
            <v xml:space="preserve"> six hundred and seventy seven</v>
          </cell>
          <cell r="C681" t="str">
            <v xml:space="preserve"> six hundred and seventy seven</v>
          </cell>
          <cell r="D681" t="str">
            <v xml:space="preserve"> six hundred and seventy seven Thousand</v>
          </cell>
          <cell r="E681" t="str">
            <v xml:space="preserve"> six hundred and seventy seven Lakhs</v>
          </cell>
          <cell r="F681" t="str">
            <v xml:space="preserve"> six hundred and seventy seven Crores</v>
          </cell>
          <cell r="G681" t="str">
            <v xml:space="preserve"> six hundred and seventy seven Millions</v>
          </cell>
          <cell r="H681" t="str">
            <v xml:space="preserve"> six hundred and seventy seven Billions</v>
          </cell>
        </row>
        <row r="682">
          <cell r="A682">
            <v>678</v>
          </cell>
          <cell r="B682" t="str">
            <v xml:space="preserve"> six hundred and seventy eight</v>
          </cell>
          <cell r="C682" t="str">
            <v xml:space="preserve"> six hundred and seventy eight</v>
          </cell>
          <cell r="D682" t="str">
            <v xml:space="preserve"> six hundred and seventy eight Thousand</v>
          </cell>
          <cell r="E682" t="str">
            <v xml:space="preserve"> six hundred and seventy eight Lakhs</v>
          </cell>
          <cell r="F682" t="str">
            <v xml:space="preserve"> six hundred and seventy eight Crores</v>
          </cell>
          <cell r="G682" t="str">
            <v xml:space="preserve"> six hundred and seventy eight Millions</v>
          </cell>
          <cell r="H682" t="str">
            <v xml:space="preserve"> six hundred and seventy eight Billions</v>
          </cell>
        </row>
        <row r="683">
          <cell r="A683">
            <v>679</v>
          </cell>
          <cell r="B683" t="str">
            <v xml:space="preserve"> six hundred and seventy nine</v>
          </cell>
          <cell r="C683" t="str">
            <v xml:space="preserve"> six hundred and seventy nine</v>
          </cell>
          <cell r="D683" t="str">
            <v xml:space="preserve"> six hundred and seventy nine Thousand</v>
          </cell>
          <cell r="E683" t="str">
            <v xml:space="preserve"> six hundred and seventy nine Lakhs</v>
          </cell>
          <cell r="F683" t="str">
            <v xml:space="preserve"> six hundred and seventy nine Crores</v>
          </cell>
          <cell r="G683" t="str">
            <v xml:space="preserve"> six hundred and seventy nine Millions</v>
          </cell>
          <cell r="H683" t="str">
            <v xml:space="preserve"> six hundred and seventy nine Billions</v>
          </cell>
        </row>
        <row r="684">
          <cell r="A684">
            <v>680</v>
          </cell>
          <cell r="B684" t="str">
            <v xml:space="preserve"> six hundred and eighty</v>
          </cell>
          <cell r="C684" t="str">
            <v xml:space="preserve"> six hundred and eighty</v>
          </cell>
          <cell r="D684" t="str">
            <v xml:space="preserve"> six hundred and eighty Thousand</v>
          </cell>
          <cell r="E684" t="str">
            <v xml:space="preserve"> six hundred and eighty Lakhs</v>
          </cell>
          <cell r="F684" t="str">
            <v xml:space="preserve"> six hundred and eighty Crores</v>
          </cell>
          <cell r="G684" t="str">
            <v xml:space="preserve"> six hundred and eighty Millions</v>
          </cell>
          <cell r="H684" t="str">
            <v xml:space="preserve"> six hundred and eighty Billions</v>
          </cell>
        </row>
        <row r="685">
          <cell r="A685">
            <v>681</v>
          </cell>
          <cell r="B685" t="str">
            <v xml:space="preserve"> six hundred and eighty one</v>
          </cell>
          <cell r="C685" t="str">
            <v xml:space="preserve"> six hundred and eighty one</v>
          </cell>
          <cell r="D685" t="str">
            <v xml:space="preserve"> six hundred and eighty one Thousand</v>
          </cell>
          <cell r="E685" t="str">
            <v xml:space="preserve"> six hundred and eighty one Lakhs</v>
          </cell>
          <cell r="F685" t="str">
            <v xml:space="preserve"> six hundred and eighty one Crores</v>
          </cell>
          <cell r="G685" t="str">
            <v xml:space="preserve"> six hundred and eighty one Millions</v>
          </cell>
          <cell r="H685" t="str">
            <v xml:space="preserve"> six hundred and eighty one Billions</v>
          </cell>
        </row>
        <row r="686">
          <cell r="A686">
            <v>682</v>
          </cell>
          <cell r="B686" t="str">
            <v xml:space="preserve"> six hundred and eighty two</v>
          </cell>
          <cell r="C686" t="str">
            <v xml:space="preserve"> six hundred and eighty two</v>
          </cell>
          <cell r="D686" t="str">
            <v xml:space="preserve"> six hundred and eighty two Thousand</v>
          </cell>
          <cell r="E686" t="str">
            <v xml:space="preserve"> six hundred and eighty two Lakhs</v>
          </cell>
          <cell r="F686" t="str">
            <v xml:space="preserve"> six hundred and eighty two Crores</v>
          </cell>
          <cell r="G686" t="str">
            <v xml:space="preserve"> six hundred and eighty two Millions</v>
          </cell>
          <cell r="H686" t="str">
            <v xml:space="preserve"> six hundred and eighty two Billions</v>
          </cell>
        </row>
        <row r="687">
          <cell r="A687">
            <v>683</v>
          </cell>
          <cell r="B687" t="str">
            <v xml:space="preserve"> six hundred and eighty three</v>
          </cell>
          <cell r="C687" t="str">
            <v xml:space="preserve"> six hundred and eighty three</v>
          </cell>
          <cell r="D687" t="str">
            <v xml:space="preserve"> six hundred and eighty three Thousand</v>
          </cell>
          <cell r="E687" t="str">
            <v xml:space="preserve"> six hundred and eighty three Lakhs</v>
          </cell>
          <cell r="F687" t="str">
            <v xml:space="preserve"> six hundred and eighty three Crores</v>
          </cell>
          <cell r="G687" t="str">
            <v xml:space="preserve"> six hundred and eighty three Millions</v>
          </cell>
          <cell r="H687" t="str">
            <v xml:space="preserve"> six hundred and eighty three Billions</v>
          </cell>
        </row>
        <row r="688">
          <cell r="A688">
            <v>684</v>
          </cell>
          <cell r="B688" t="str">
            <v xml:space="preserve"> six hundred and eighty four</v>
          </cell>
          <cell r="C688" t="str">
            <v xml:space="preserve"> six hundred and eighty four</v>
          </cell>
          <cell r="D688" t="str">
            <v xml:space="preserve"> six hundred and eighty four Thousand</v>
          </cell>
          <cell r="E688" t="str">
            <v xml:space="preserve"> six hundred and eighty four Lakhs</v>
          </cell>
          <cell r="F688" t="str">
            <v xml:space="preserve"> six hundred and eighty four Crores</v>
          </cell>
          <cell r="G688" t="str">
            <v xml:space="preserve"> six hundred and eighty four Millions</v>
          </cell>
          <cell r="H688" t="str">
            <v xml:space="preserve"> six hundred and eighty four Billions</v>
          </cell>
        </row>
        <row r="689">
          <cell r="A689">
            <v>685</v>
          </cell>
          <cell r="B689" t="str">
            <v xml:space="preserve"> six hundred and eighty five</v>
          </cell>
          <cell r="C689" t="str">
            <v xml:space="preserve"> six hundred and eighty five</v>
          </cell>
          <cell r="D689" t="str">
            <v xml:space="preserve"> six hundred and eighty five Thousand</v>
          </cell>
          <cell r="E689" t="str">
            <v xml:space="preserve"> six hundred and eighty five Lakhs</v>
          </cell>
          <cell r="F689" t="str">
            <v xml:space="preserve"> six hundred and eighty five Crores</v>
          </cell>
          <cell r="G689" t="str">
            <v xml:space="preserve"> six hundred and eighty five Millions</v>
          </cell>
          <cell r="H689" t="str">
            <v xml:space="preserve"> six hundred and eighty five Billions</v>
          </cell>
        </row>
        <row r="690">
          <cell r="A690">
            <v>686</v>
          </cell>
          <cell r="B690" t="str">
            <v xml:space="preserve"> six hundred and eighty six</v>
          </cell>
          <cell r="C690" t="str">
            <v xml:space="preserve"> six hundred and eighty six</v>
          </cell>
          <cell r="D690" t="str">
            <v xml:space="preserve"> six hundred and eighty six Thousand</v>
          </cell>
          <cell r="E690" t="str">
            <v xml:space="preserve"> six hundred and eighty six Lakhs</v>
          </cell>
          <cell r="F690" t="str">
            <v xml:space="preserve"> six hundred and eighty six Crores</v>
          </cell>
          <cell r="G690" t="str">
            <v xml:space="preserve"> six hundred and eighty six Millions</v>
          </cell>
          <cell r="H690" t="str">
            <v xml:space="preserve"> six hundred and eighty six Billions</v>
          </cell>
        </row>
        <row r="691">
          <cell r="A691">
            <v>687</v>
          </cell>
          <cell r="B691" t="str">
            <v xml:space="preserve"> six hundred and eighty seven</v>
          </cell>
          <cell r="C691" t="str">
            <v xml:space="preserve"> six hundred and eighty seven</v>
          </cell>
          <cell r="D691" t="str">
            <v xml:space="preserve"> six hundred and eighty seven Thousand</v>
          </cell>
          <cell r="E691" t="str">
            <v xml:space="preserve"> six hundred and eighty seven Lakhs</v>
          </cell>
          <cell r="F691" t="str">
            <v xml:space="preserve"> six hundred and eighty seven Crores</v>
          </cell>
          <cell r="G691" t="str">
            <v xml:space="preserve"> six hundred and eighty seven Millions</v>
          </cell>
          <cell r="H691" t="str">
            <v xml:space="preserve"> six hundred and eighty seven Billions</v>
          </cell>
        </row>
        <row r="692">
          <cell r="A692">
            <v>688</v>
          </cell>
          <cell r="B692" t="str">
            <v xml:space="preserve"> six hundred and eighty eight</v>
          </cell>
          <cell r="C692" t="str">
            <v xml:space="preserve"> six hundred and eighty eight</v>
          </cell>
          <cell r="D692" t="str">
            <v xml:space="preserve"> six hundred and eighty eight Thousand</v>
          </cell>
          <cell r="E692" t="str">
            <v xml:space="preserve"> six hundred and eighty eight Lakhs</v>
          </cell>
          <cell r="F692" t="str">
            <v xml:space="preserve"> six hundred and eighty eight Crores</v>
          </cell>
          <cell r="G692" t="str">
            <v xml:space="preserve"> six hundred and eighty eight Millions</v>
          </cell>
          <cell r="H692" t="str">
            <v xml:space="preserve"> six hundred and eighty eight Billions</v>
          </cell>
        </row>
        <row r="693">
          <cell r="A693">
            <v>689</v>
          </cell>
          <cell r="B693" t="str">
            <v xml:space="preserve"> six hundred and eighty nine</v>
          </cell>
          <cell r="C693" t="str">
            <v xml:space="preserve"> six hundred and eighty nine</v>
          </cell>
          <cell r="D693" t="str">
            <v xml:space="preserve"> six hundred and eighty nine Thousand</v>
          </cell>
          <cell r="E693" t="str">
            <v xml:space="preserve"> six hundred and eighty nine Lakhs</v>
          </cell>
          <cell r="F693" t="str">
            <v xml:space="preserve"> six hundred and eighty nine Crores</v>
          </cell>
          <cell r="G693" t="str">
            <v xml:space="preserve"> six hundred and eighty nine Millions</v>
          </cell>
          <cell r="H693" t="str">
            <v xml:space="preserve"> six hundred and eighty nine Billions</v>
          </cell>
        </row>
        <row r="694">
          <cell r="A694">
            <v>690</v>
          </cell>
          <cell r="B694" t="str">
            <v xml:space="preserve"> six hundred and ninety</v>
          </cell>
          <cell r="C694" t="str">
            <v xml:space="preserve"> six hundred and ninety</v>
          </cell>
          <cell r="D694" t="str">
            <v xml:space="preserve"> six hundred and ninety Thousand</v>
          </cell>
          <cell r="E694" t="str">
            <v xml:space="preserve"> six hundred and ninety Lakhs</v>
          </cell>
          <cell r="F694" t="str">
            <v xml:space="preserve"> six hundred and ninety Crores</v>
          </cell>
          <cell r="G694" t="str">
            <v xml:space="preserve"> six hundred and ninety Millions</v>
          </cell>
          <cell r="H694" t="str">
            <v xml:space="preserve"> six hundred and ninety Billions</v>
          </cell>
        </row>
        <row r="695">
          <cell r="A695">
            <v>691</v>
          </cell>
          <cell r="B695" t="str">
            <v xml:space="preserve"> six hundred and ninety one</v>
          </cell>
          <cell r="C695" t="str">
            <v xml:space="preserve"> six hundred and ninety one</v>
          </cell>
          <cell r="D695" t="str">
            <v xml:space="preserve"> six hundred and ninety one Thousand</v>
          </cell>
          <cell r="E695" t="str">
            <v xml:space="preserve"> six hundred and ninety one Lakhs</v>
          </cell>
          <cell r="F695" t="str">
            <v xml:space="preserve"> six hundred and ninety one Crores</v>
          </cell>
          <cell r="G695" t="str">
            <v xml:space="preserve"> six hundred and ninety one Millions</v>
          </cell>
          <cell r="H695" t="str">
            <v xml:space="preserve"> six hundred and ninety one Billions</v>
          </cell>
        </row>
        <row r="696">
          <cell r="A696">
            <v>692</v>
          </cell>
          <cell r="B696" t="str">
            <v xml:space="preserve"> six hundred and ninety two</v>
          </cell>
          <cell r="C696" t="str">
            <v xml:space="preserve"> six hundred and ninety two</v>
          </cell>
          <cell r="D696" t="str">
            <v xml:space="preserve"> six hundred and ninety two Thousand</v>
          </cell>
          <cell r="E696" t="str">
            <v xml:space="preserve"> six hundred and ninety two Lakhs</v>
          </cell>
          <cell r="F696" t="str">
            <v xml:space="preserve"> six hundred and ninety two Crores</v>
          </cell>
          <cell r="G696" t="str">
            <v xml:space="preserve"> six hundred and ninety two Millions</v>
          </cell>
          <cell r="H696" t="str">
            <v xml:space="preserve"> six hundred and ninety two Billions</v>
          </cell>
        </row>
        <row r="697">
          <cell r="A697">
            <v>693</v>
          </cell>
          <cell r="B697" t="str">
            <v xml:space="preserve"> six hundred and ninety three</v>
          </cell>
          <cell r="C697" t="str">
            <v xml:space="preserve"> six hundred and ninety three</v>
          </cell>
          <cell r="D697" t="str">
            <v xml:space="preserve"> six hundred and ninety three Thousand</v>
          </cell>
          <cell r="E697" t="str">
            <v xml:space="preserve"> six hundred and ninety three Lakhs</v>
          </cell>
          <cell r="F697" t="str">
            <v xml:space="preserve"> six hundred and ninety three Crores</v>
          </cell>
          <cell r="G697" t="str">
            <v xml:space="preserve"> six hundred and ninety three Millions</v>
          </cell>
          <cell r="H697" t="str">
            <v xml:space="preserve"> six hundred and ninety three Billions</v>
          </cell>
        </row>
        <row r="698">
          <cell r="A698">
            <v>694</v>
          </cell>
          <cell r="B698" t="str">
            <v xml:space="preserve"> six hundred and ninety four </v>
          </cell>
          <cell r="C698" t="str">
            <v xml:space="preserve"> six hundred and ninety four </v>
          </cell>
          <cell r="D698" t="str">
            <v xml:space="preserve"> six hundred and ninety four  Thousand</v>
          </cell>
          <cell r="E698" t="str">
            <v xml:space="preserve"> six hundred and ninety four  Lakhs</v>
          </cell>
          <cell r="F698" t="str">
            <v xml:space="preserve"> six hundred and ninety four  Crores</v>
          </cell>
          <cell r="G698" t="str">
            <v xml:space="preserve"> six hundred and ninety four  Millions</v>
          </cell>
          <cell r="H698" t="str">
            <v xml:space="preserve"> six hundred and ninety four  Billions</v>
          </cell>
        </row>
        <row r="699">
          <cell r="A699">
            <v>695</v>
          </cell>
          <cell r="B699" t="str">
            <v xml:space="preserve"> six hundred and ninety five</v>
          </cell>
          <cell r="C699" t="str">
            <v xml:space="preserve"> six hundred and ninety five</v>
          </cell>
          <cell r="D699" t="str">
            <v xml:space="preserve"> six hundred and ninety five Thousand</v>
          </cell>
          <cell r="E699" t="str">
            <v xml:space="preserve"> six hundred and ninety five Lakhs</v>
          </cell>
          <cell r="F699" t="str">
            <v xml:space="preserve"> six hundred and ninety five Crores</v>
          </cell>
          <cell r="G699" t="str">
            <v xml:space="preserve"> six hundred and ninety five Millions</v>
          </cell>
          <cell r="H699" t="str">
            <v xml:space="preserve"> six hundred and ninety five Billions</v>
          </cell>
        </row>
        <row r="700">
          <cell r="A700">
            <v>696</v>
          </cell>
          <cell r="B700" t="str">
            <v xml:space="preserve"> six hundred and ninety six</v>
          </cell>
          <cell r="C700" t="str">
            <v xml:space="preserve"> six hundred and ninety six</v>
          </cell>
          <cell r="D700" t="str">
            <v xml:space="preserve"> six hundred and ninety six Thousand</v>
          </cell>
          <cell r="E700" t="str">
            <v xml:space="preserve"> six hundred and ninety six Lakhs</v>
          </cell>
          <cell r="F700" t="str">
            <v xml:space="preserve"> six hundred and ninety six Crores</v>
          </cell>
          <cell r="G700" t="str">
            <v xml:space="preserve"> six hundred and ninety six Millions</v>
          </cell>
          <cell r="H700" t="str">
            <v xml:space="preserve"> six hundred and ninety six Billions</v>
          </cell>
        </row>
        <row r="701">
          <cell r="A701">
            <v>697</v>
          </cell>
          <cell r="B701" t="str">
            <v xml:space="preserve"> six hundred and ninety seven</v>
          </cell>
          <cell r="C701" t="str">
            <v xml:space="preserve"> six hundred and ninety seven</v>
          </cell>
          <cell r="D701" t="str">
            <v xml:space="preserve"> six hundred and ninety seven Thousand</v>
          </cell>
          <cell r="E701" t="str">
            <v xml:space="preserve"> six hundred and ninety seven Lakhs</v>
          </cell>
          <cell r="F701" t="str">
            <v xml:space="preserve"> six hundred and ninety seven Crores</v>
          </cell>
          <cell r="G701" t="str">
            <v xml:space="preserve"> six hundred and ninety seven Millions</v>
          </cell>
          <cell r="H701" t="str">
            <v xml:space="preserve"> six hundred and ninety seven Billions</v>
          </cell>
        </row>
        <row r="702">
          <cell r="A702">
            <v>698</v>
          </cell>
          <cell r="B702" t="str">
            <v xml:space="preserve"> six hundred and ninety eight</v>
          </cell>
          <cell r="C702" t="str">
            <v xml:space="preserve"> six hundred and ninety eight</v>
          </cell>
          <cell r="D702" t="str">
            <v xml:space="preserve"> six hundred and ninety eight Thousand</v>
          </cell>
          <cell r="E702" t="str">
            <v xml:space="preserve"> six hundred and ninety eight Lakhs</v>
          </cell>
          <cell r="F702" t="str">
            <v xml:space="preserve"> six hundred and ninety eight Crores</v>
          </cell>
          <cell r="G702" t="str">
            <v xml:space="preserve"> six hundred and ninety eight Millions</v>
          </cell>
          <cell r="H702" t="str">
            <v xml:space="preserve"> six hundred and ninety eight Billions</v>
          </cell>
        </row>
        <row r="703">
          <cell r="A703">
            <v>699</v>
          </cell>
          <cell r="B703" t="str">
            <v xml:space="preserve"> six hundred and ninety nine</v>
          </cell>
          <cell r="C703" t="str">
            <v xml:space="preserve"> six hundred and ninety nine</v>
          </cell>
          <cell r="D703" t="str">
            <v xml:space="preserve"> six hundred and ninety nine Thousand</v>
          </cell>
          <cell r="E703" t="str">
            <v xml:space="preserve"> six hundred and ninety nine Lakhs</v>
          </cell>
          <cell r="F703" t="str">
            <v xml:space="preserve"> six hundred and ninety nine Crores</v>
          </cell>
          <cell r="G703" t="str">
            <v xml:space="preserve"> six hundred and ninety nine Millions</v>
          </cell>
          <cell r="H703" t="str">
            <v xml:space="preserve"> six hundred and ninety nine Billions</v>
          </cell>
        </row>
        <row r="704">
          <cell r="A704">
            <v>700</v>
          </cell>
          <cell r="B704" t="str">
            <v xml:space="preserve"> seven hundred</v>
          </cell>
          <cell r="C704" t="str">
            <v xml:space="preserve"> seven hundred</v>
          </cell>
          <cell r="D704" t="str">
            <v xml:space="preserve"> seven hundred Thousand</v>
          </cell>
          <cell r="E704" t="str">
            <v xml:space="preserve"> seven hundred Lakhs</v>
          </cell>
          <cell r="F704" t="str">
            <v xml:space="preserve"> seven hundred Crores</v>
          </cell>
          <cell r="G704" t="str">
            <v xml:space="preserve"> seven hundred Millions</v>
          </cell>
          <cell r="H704" t="str">
            <v xml:space="preserve"> seven hundred Billions</v>
          </cell>
        </row>
        <row r="705">
          <cell r="A705">
            <v>701</v>
          </cell>
          <cell r="B705" t="str">
            <v xml:space="preserve"> seven hundred and one</v>
          </cell>
          <cell r="C705" t="str">
            <v xml:space="preserve"> seven hundred and one</v>
          </cell>
          <cell r="D705" t="str">
            <v xml:space="preserve"> seven hundred and one Thousand</v>
          </cell>
          <cell r="E705" t="str">
            <v xml:space="preserve"> seven hundred and one Lakhs</v>
          </cell>
          <cell r="F705" t="str">
            <v xml:space="preserve"> seven hundred and one Crores</v>
          </cell>
          <cell r="G705" t="str">
            <v xml:space="preserve"> seven hundred and one Millions</v>
          </cell>
          <cell r="H705" t="str">
            <v xml:space="preserve"> seven hundred and one Billions</v>
          </cell>
        </row>
        <row r="706">
          <cell r="A706">
            <v>702</v>
          </cell>
          <cell r="B706" t="str">
            <v xml:space="preserve"> seven hundred and two</v>
          </cell>
          <cell r="C706" t="str">
            <v xml:space="preserve"> seven hundred and two</v>
          </cell>
          <cell r="D706" t="str">
            <v xml:space="preserve"> seven hundred and two Thousand</v>
          </cell>
          <cell r="E706" t="str">
            <v xml:space="preserve"> seven hundred and two Lakhs</v>
          </cell>
          <cell r="F706" t="str">
            <v xml:space="preserve"> seven hundred and two Crores</v>
          </cell>
          <cell r="G706" t="str">
            <v xml:space="preserve"> seven hundred and two Millions</v>
          </cell>
          <cell r="H706" t="str">
            <v xml:space="preserve"> seven hundred and two Billions</v>
          </cell>
        </row>
        <row r="707">
          <cell r="A707">
            <v>703</v>
          </cell>
          <cell r="B707" t="str">
            <v xml:space="preserve"> seven hundred and three</v>
          </cell>
          <cell r="C707" t="str">
            <v xml:space="preserve"> seven hundred and three</v>
          </cell>
          <cell r="D707" t="str">
            <v xml:space="preserve"> seven hundred and three Thousand</v>
          </cell>
          <cell r="E707" t="str">
            <v xml:space="preserve"> seven hundred and three Lakhs</v>
          </cell>
          <cell r="F707" t="str">
            <v xml:space="preserve"> seven hundred and three Crores</v>
          </cell>
          <cell r="G707" t="str">
            <v xml:space="preserve"> seven hundred and three Millions</v>
          </cell>
          <cell r="H707" t="str">
            <v xml:space="preserve"> seven hundred and three Billions</v>
          </cell>
        </row>
        <row r="708">
          <cell r="A708">
            <v>704</v>
          </cell>
          <cell r="B708" t="str">
            <v xml:space="preserve"> seven hundred and four</v>
          </cell>
          <cell r="C708" t="str">
            <v xml:space="preserve"> seven hundred and four</v>
          </cell>
          <cell r="D708" t="str">
            <v xml:space="preserve"> seven hundred and four Thousand</v>
          </cell>
          <cell r="E708" t="str">
            <v xml:space="preserve"> seven hundred and four Lakhs</v>
          </cell>
          <cell r="F708" t="str">
            <v xml:space="preserve"> seven hundred and four Crores</v>
          </cell>
          <cell r="G708" t="str">
            <v xml:space="preserve"> seven hundred and four Millions</v>
          </cell>
          <cell r="H708" t="str">
            <v xml:space="preserve"> seven hundred and four Billions</v>
          </cell>
        </row>
        <row r="709">
          <cell r="A709">
            <v>705</v>
          </cell>
          <cell r="B709" t="str">
            <v xml:space="preserve"> seven hundred and five</v>
          </cell>
          <cell r="C709" t="str">
            <v xml:space="preserve"> seven hundred and five</v>
          </cell>
          <cell r="D709" t="str">
            <v xml:space="preserve"> seven hundred and five Thousand</v>
          </cell>
          <cell r="E709" t="str">
            <v xml:space="preserve"> seven hundred and five Lakhs</v>
          </cell>
          <cell r="F709" t="str">
            <v xml:space="preserve"> seven hundred and five Crores</v>
          </cell>
          <cell r="G709" t="str">
            <v xml:space="preserve"> seven hundred and five Millions</v>
          </cell>
          <cell r="H709" t="str">
            <v xml:space="preserve"> seven hundred and five Billions</v>
          </cell>
        </row>
        <row r="710">
          <cell r="A710">
            <v>706</v>
          </cell>
          <cell r="B710" t="str">
            <v xml:space="preserve"> seven hundred and six</v>
          </cell>
          <cell r="C710" t="str">
            <v xml:space="preserve"> seven hundred and six</v>
          </cell>
          <cell r="D710" t="str">
            <v xml:space="preserve"> seven hundred and six Thousand</v>
          </cell>
          <cell r="E710" t="str">
            <v xml:space="preserve"> seven hundred and six Lakhs</v>
          </cell>
          <cell r="F710" t="str">
            <v xml:space="preserve"> seven hundred and six Crores</v>
          </cell>
          <cell r="G710" t="str">
            <v xml:space="preserve"> seven hundred and six Millions</v>
          </cell>
          <cell r="H710" t="str">
            <v xml:space="preserve"> seven hundred and six Billions</v>
          </cell>
        </row>
        <row r="711">
          <cell r="A711">
            <v>707</v>
          </cell>
          <cell r="B711" t="str">
            <v xml:space="preserve"> seven hundred and seven</v>
          </cell>
          <cell r="C711" t="str">
            <v xml:space="preserve"> seven hundred and seven</v>
          </cell>
          <cell r="D711" t="str">
            <v xml:space="preserve"> seven hundred and seven Thousand</v>
          </cell>
          <cell r="E711" t="str">
            <v xml:space="preserve"> seven hundred and seven Lakhs</v>
          </cell>
          <cell r="F711" t="str">
            <v xml:space="preserve"> seven hundred and seven Crores</v>
          </cell>
          <cell r="G711" t="str">
            <v xml:space="preserve"> seven hundred and seven Millions</v>
          </cell>
          <cell r="H711" t="str">
            <v xml:space="preserve"> seven hundred and seven Billions</v>
          </cell>
        </row>
        <row r="712">
          <cell r="A712">
            <v>708</v>
          </cell>
          <cell r="B712" t="str">
            <v xml:space="preserve"> seven hundred and eight</v>
          </cell>
          <cell r="C712" t="str">
            <v xml:space="preserve"> seven hundred and eight</v>
          </cell>
          <cell r="D712" t="str">
            <v xml:space="preserve"> seven hundred and eight Thousand</v>
          </cell>
          <cell r="E712" t="str">
            <v xml:space="preserve"> seven hundred and eight Lakhs</v>
          </cell>
          <cell r="F712" t="str">
            <v xml:space="preserve"> seven hundred and eight Crores</v>
          </cell>
          <cell r="G712" t="str">
            <v xml:space="preserve"> seven hundred and eight Millions</v>
          </cell>
          <cell r="H712" t="str">
            <v xml:space="preserve"> seven hundred and eight Billions</v>
          </cell>
        </row>
        <row r="713">
          <cell r="A713">
            <v>709</v>
          </cell>
          <cell r="B713" t="str">
            <v xml:space="preserve"> seven hundred and nine</v>
          </cell>
          <cell r="C713" t="str">
            <v xml:space="preserve"> seven hundred and nine</v>
          </cell>
          <cell r="D713" t="str">
            <v xml:space="preserve"> seven hundred and nine Thousand</v>
          </cell>
          <cell r="E713" t="str">
            <v xml:space="preserve"> seven hundred and nine Lakhs</v>
          </cell>
          <cell r="F713" t="str">
            <v xml:space="preserve"> seven hundred and nine Crores</v>
          </cell>
          <cell r="G713" t="str">
            <v xml:space="preserve"> seven hundred and nine Millions</v>
          </cell>
          <cell r="H713" t="str">
            <v xml:space="preserve"> seven hundred and nine Billions</v>
          </cell>
        </row>
        <row r="714">
          <cell r="A714">
            <v>710</v>
          </cell>
          <cell r="B714" t="str">
            <v xml:space="preserve"> seven hundred and ten</v>
          </cell>
          <cell r="C714" t="str">
            <v xml:space="preserve"> seven hundred and ten</v>
          </cell>
          <cell r="D714" t="str">
            <v xml:space="preserve"> seven hundred and ten Thousand</v>
          </cell>
          <cell r="E714" t="str">
            <v xml:space="preserve"> seven hundred and ten Lakhs</v>
          </cell>
          <cell r="F714" t="str">
            <v xml:space="preserve"> seven hundred and ten Crores</v>
          </cell>
          <cell r="G714" t="str">
            <v xml:space="preserve"> seven hundred and ten Millions</v>
          </cell>
          <cell r="H714" t="str">
            <v xml:space="preserve"> seven hundred and ten Billions</v>
          </cell>
        </row>
        <row r="715">
          <cell r="A715">
            <v>711</v>
          </cell>
          <cell r="B715" t="str">
            <v xml:space="preserve"> seven hundred and eleven</v>
          </cell>
          <cell r="C715" t="str">
            <v xml:space="preserve"> seven hundred and eleven</v>
          </cell>
          <cell r="D715" t="str">
            <v xml:space="preserve"> seven hundred and eleven Thousand</v>
          </cell>
          <cell r="E715" t="str">
            <v xml:space="preserve"> seven hundred and eleven Lakhs</v>
          </cell>
          <cell r="F715" t="str">
            <v xml:space="preserve"> seven hundred and eleven Crores</v>
          </cell>
          <cell r="G715" t="str">
            <v xml:space="preserve"> seven hundred and eleven Millions</v>
          </cell>
          <cell r="H715" t="str">
            <v xml:space="preserve"> seven hundred and eleven Billions</v>
          </cell>
        </row>
        <row r="716">
          <cell r="A716">
            <v>712</v>
          </cell>
          <cell r="B716" t="str">
            <v xml:space="preserve"> seven hundred and twelve</v>
          </cell>
          <cell r="C716" t="str">
            <v xml:space="preserve"> seven hundred and twelve</v>
          </cell>
          <cell r="D716" t="str">
            <v xml:space="preserve"> seven hundred and twelve Thousand</v>
          </cell>
          <cell r="E716" t="str">
            <v xml:space="preserve"> seven hundred and twelve Lakhs</v>
          </cell>
          <cell r="F716" t="str">
            <v xml:space="preserve"> seven hundred and twelve Crores</v>
          </cell>
          <cell r="G716" t="str">
            <v xml:space="preserve"> seven hundred and twelve Millions</v>
          </cell>
          <cell r="H716" t="str">
            <v xml:space="preserve"> seven hundred and twelve Billions</v>
          </cell>
        </row>
        <row r="717">
          <cell r="A717">
            <v>713</v>
          </cell>
          <cell r="B717" t="str">
            <v xml:space="preserve"> seven hundred and thirteen</v>
          </cell>
          <cell r="C717" t="str">
            <v xml:space="preserve"> seven hundred and thirteen</v>
          </cell>
          <cell r="D717" t="str">
            <v xml:space="preserve"> seven hundred and thirteen Thousand</v>
          </cell>
          <cell r="E717" t="str">
            <v xml:space="preserve"> seven hundred and thirteen Lakhs</v>
          </cell>
          <cell r="F717" t="str">
            <v xml:space="preserve"> seven hundred and thirteen Crores</v>
          </cell>
          <cell r="G717" t="str">
            <v xml:space="preserve"> seven hundred and thirteen Millions</v>
          </cell>
          <cell r="H717" t="str">
            <v xml:space="preserve"> seven hundred and thirteen Billions</v>
          </cell>
        </row>
        <row r="718">
          <cell r="A718">
            <v>714</v>
          </cell>
          <cell r="B718" t="str">
            <v xml:space="preserve"> seven hundred and fourteen</v>
          </cell>
          <cell r="C718" t="str">
            <v xml:space="preserve"> seven hundred and fourteen</v>
          </cell>
          <cell r="D718" t="str">
            <v xml:space="preserve"> seven hundred and fourteen Thousand</v>
          </cell>
          <cell r="E718" t="str">
            <v xml:space="preserve"> seven hundred and fourteen Lakhs</v>
          </cell>
          <cell r="F718" t="str">
            <v xml:space="preserve"> seven hundred and fourteen Crores</v>
          </cell>
          <cell r="G718" t="str">
            <v xml:space="preserve"> seven hundred and fourteen Millions</v>
          </cell>
          <cell r="H718" t="str">
            <v xml:space="preserve"> seven hundred and fourteen Billions</v>
          </cell>
        </row>
        <row r="719">
          <cell r="A719">
            <v>715</v>
          </cell>
          <cell r="B719" t="str">
            <v xml:space="preserve"> seven hundred and fifteen</v>
          </cell>
          <cell r="C719" t="str">
            <v xml:space="preserve"> seven hundred and fifteen</v>
          </cell>
          <cell r="D719" t="str">
            <v xml:space="preserve"> seven hundred and fifteen Thousand</v>
          </cell>
          <cell r="E719" t="str">
            <v xml:space="preserve"> seven hundred and fifteen Lakhs</v>
          </cell>
          <cell r="F719" t="str">
            <v xml:space="preserve"> seven hundred and fifteen Crores</v>
          </cell>
          <cell r="G719" t="str">
            <v xml:space="preserve"> seven hundred and fifteen Millions</v>
          </cell>
          <cell r="H719" t="str">
            <v xml:space="preserve"> seven hundred and fifteen Billions</v>
          </cell>
        </row>
        <row r="720">
          <cell r="A720">
            <v>716</v>
          </cell>
          <cell r="B720" t="str">
            <v xml:space="preserve"> seven hundred and sixteen</v>
          </cell>
          <cell r="C720" t="str">
            <v xml:space="preserve"> seven hundred and sixteen</v>
          </cell>
          <cell r="D720" t="str">
            <v xml:space="preserve"> seven hundred and sixteen Thousand</v>
          </cell>
          <cell r="E720" t="str">
            <v xml:space="preserve"> seven hundred and sixteen Lakhs</v>
          </cell>
          <cell r="F720" t="str">
            <v xml:space="preserve"> seven hundred and sixteen Crores</v>
          </cell>
          <cell r="G720" t="str">
            <v xml:space="preserve"> seven hundred and sixteen Millions</v>
          </cell>
          <cell r="H720" t="str">
            <v xml:space="preserve"> seven hundred and sixteen Billions</v>
          </cell>
        </row>
        <row r="721">
          <cell r="A721">
            <v>717</v>
          </cell>
          <cell r="B721" t="str">
            <v xml:space="preserve"> seven hundred and seventeen</v>
          </cell>
          <cell r="C721" t="str">
            <v xml:space="preserve"> seven hundred and seventeen</v>
          </cell>
          <cell r="D721" t="str">
            <v xml:space="preserve"> seven hundred and seventeen Thousand</v>
          </cell>
          <cell r="E721" t="str">
            <v xml:space="preserve"> seven hundred and seventeen Lakhs</v>
          </cell>
          <cell r="F721" t="str">
            <v xml:space="preserve"> seven hundred and seventeen Crores</v>
          </cell>
          <cell r="G721" t="str">
            <v xml:space="preserve"> seven hundred and seventeen Millions</v>
          </cell>
          <cell r="H721" t="str">
            <v xml:space="preserve"> seven hundred and seventeen Billions</v>
          </cell>
        </row>
        <row r="722">
          <cell r="A722">
            <v>718</v>
          </cell>
          <cell r="B722" t="str">
            <v xml:space="preserve"> seven hundred and eighteen</v>
          </cell>
          <cell r="C722" t="str">
            <v xml:space="preserve"> seven hundred and eighteen</v>
          </cell>
          <cell r="D722" t="str">
            <v xml:space="preserve"> seven hundred and eighteen Thousand</v>
          </cell>
          <cell r="E722" t="str">
            <v xml:space="preserve"> seven hundred and eighteen Lakhs</v>
          </cell>
          <cell r="F722" t="str">
            <v xml:space="preserve"> seven hundred and eighteen Crores</v>
          </cell>
          <cell r="G722" t="str">
            <v xml:space="preserve"> seven hundred and eighteen Millions</v>
          </cell>
          <cell r="H722" t="str">
            <v xml:space="preserve"> seven hundred and eighteen Billions</v>
          </cell>
        </row>
        <row r="723">
          <cell r="A723">
            <v>719</v>
          </cell>
          <cell r="B723" t="str">
            <v xml:space="preserve"> seven hundred and nineteen</v>
          </cell>
          <cell r="C723" t="str">
            <v xml:space="preserve"> seven hundred and nineteen</v>
          </cell>
          <cell r="D723" t="str">
            <v xml:space="preserve"> seven hundred and nineteen Thousand</v>
          </cell>
          <cell r="E723" t="str">
            <v xml:space="preserve"> seven hundred and nineteen Lakhs</v>
          </cell>
          <cell r="F723" t="str">
            <v xml:space="preserve"> seven hundred and nineteen Crores</v>
          </cell>
          <cell r="G723" t="str">
            <v xml:space="preserve"> seven hundred and nineteen Millions</v>
          </cell>
          <cell r="H723" t="str">
            <v xml:space="preserve"> seven hundred and nineteen Billions</v>
          </cell>
        </row>
        <row r="724">
          <cell r="A724">
            <v>720</v>
          </cell>
          <cell r="B724" t="str">
            <v xml:space="preserve"> seven hundred and twenty </v>
          </cell>
          <cell r="C724" t="str">
            <v xml:space="preserve"> seven hundred and twenty </v>
          </cell>
          <cell r="D724" t="str">
            <v xml:space="preserve"> seven hundred and twenty  Thousand</v>
          </cell>
          <cell r="E724" t="str">
            <v xml:space="preserve"> seven hundred and twenty  Lakhs</v>
          </cell>
          <cell r="F724" t="str">
            <v xml:space="preserve"> seven hundred and twenty  Crores</v>
          </cell>
          <cell r="G724" t="str">
            <v xml:space="preserve"> seven hundred and twenty  Millions</v>
          </cell>
          <cell r="H724" t="str">
            <v xml:space="preserve"> seven hundred and twenty  Billions</v>
          </cell>
        </row>
        <row r="725">
          <cell r="A725">
            <v>721</v>
          </cell>
          <cell r="B725" t="str">
            <v xml:space="preserve"> seven hundred and twenty one</v>
          </cell>
          <cell r="C725" t="str">
            <v xml:space="preserve"> seven hundred and twenty one</v>
          </cell>
          <cell r="D725" t="str">
            <v xml:space="preserve"> seven hundred and twenty one Thousand</v>
          </cell>
          <cell r="E725" t="str">
            <v xml:space="preserve"> seven hundred and twenty one Lakhs</v>
          </cell>
          <cell r="F725" t="str">
            <v xml:space="preserve"> seven hundred and twenty one Crores</v>
          </cell>
          <cell r="G725" t="str">
            <v xml:space="preserve"> seven hundred and twenty one Millions</v>
          </cell>
          <cell r="H725" t="str">
            <v xml:space="preserve"> seven hundred and twenty one Billions</v>
          </cell>
        </row>
        <row r="726">
          <cell r="A726">
            <v>722</v>
          </cell>
          <cell r="B726" t="str">
            <v xml:space="preserve"> seven hundred and twenty two</v>
          </cell>
          <cell r="C726" t="str">
            <v xml:space="preserve"> seven hundred and twenty two</v>
          </cell>
          <cell r="D726" t="str">
            <v xml:space="preserve"> seven hundred and twenty two Thousand</v>
          </cell>
          <cell r="E726" t="str">
            <v xml:space="preserve"> seven hundred and twenty two Lakhs</v>
          </cell>
          <cell r="F726" t="str">
            <v xml:space="preserve"> seven hundred and twenty two Crores</v>
          </cell>
          <cell r="G726" t="str">
            <v xml:space="preserve"> seven hundred and twenty two Millions</v>
          </cell>
          <cell r="H726" t="str">
            <v xml:space="preserve"> seven hundred and twenty two Billions</v>
          </cell>
        </row>
        <row r="727">
          <cell r="A727">
            <v>723</v>
          </cell>
          <cell r="B727" t="str">
            <v xml:space="preserve"> seven hundred and twenty three</v>
          </cell>
          <cell r="C727" t="str">
            <v xml:space="preserve"> seven hundred and twenty three</v>
          </cell>
          <cell r="D727" t="str">
            <v xml:space="preserve"> seven hundred and twenty three Thousand</v>
          </cell>
          <cell r="E727" t="str">
            <v xml:space="preserve"> seven hundred and twenty three Lakhs</v>
          </cell>
          <cell r="F727" t="str">
            <v xml:space="preserve"> seven hundred and twenty three Crores</v>
          </cell>
          <cell r="G727" t="str">
            <v xml:space="preserve"> seven hundred and twenty three Millions</v>
          </cell>
          <cell r="H727" t="str">
            <v xml:space="preserve"> seven hundred and twenty three Billions</v>
          </cell>
        </row>
        <row r="728">
          <cell r="A728">
            <v>724</v>
          </cell>
          <cell r="B728" t="str">
            <v xml:space="preserve"> seven hundred and twenty four</v>
          </cell>
          <cell r="C728" t="str">
            <v xml:space="preserve"> seven hundred and twenty four</v>
          </cell>
          <cell r="D728" t="str">
            <v xml:space="preserve"> seven hundred and twenty four Thousand</v>
          </cell>
          <cell r="E728" t="str">
            <v xml:space="preserve"> seven hundred and twenty four Lakhs</v>
          </cell>
          <cell r="F728" t="str">
            <v xml:space="preserve"> seven hundred and twenty four Crores</v>
          </cell>
          <cell r="G728" t="str">
            <v xml:space="preserve"> seven hundred and twenty four Millions</v>
          </cell>
          <cell r="H728" t="str">
            <v xml:space="preserve"> seven hundred and twenty four Billions</v>
          </cell>
        </row>
        <row r="729">
          <cell r="A729">
            <v>725</v>
          </cell>
          <cell r="B729" t="str">
            <v xml:space="preserve"> seven hundred and twenty five</v>
          </cell>
          <cell r="C729" t="str">
            <v xml:space="preserve"> seven hundred and twenty five</v>
          </cell>
          <cell r="D729" t="str">
            <v xml:space="preserve"> seven hundred and twenty five Thousand</v>
          </cell>
          <cell r="E729" t="str">
            <v xml:space="preserve"> seven hundred and twenty five Lakhs</v>
          </cell>
          <cell r="F729" t="str">
            <v xml:space="preserve"> seven hundred and twenty five Crores</v>
          </cell>
          <cell r="G729" t="str">
            <v xml:space="preserve"> seven hundred and twenty five Millions</v>
          </cell>
          <cell r="H729" t="str">
            <v xml:space="preserve"> seven hundred and twenty five Billions</v>
          </cell>
        </row>
        <row r="730">
          <cell r="A730">
            <v>726</v>
          </cell>
          <cell r="B730" t="str">
            <v xml:space="preserve"> seven hundred and twenty six</v>
          </cell>
          <cell r="C730" t="str">
            <v xml:space="preserve"> seven hundred and twenty six</v>
          </cell>
          <cell r="D730" t="str">
            <v xml:space="preserve"> seven hundred and twenty six Thousand</v>
          </cell>
          <cell r="E730" t="str">
            <v xml:space="preserve"> seven hundred and twenty six Lakhs</v>
          </cell>
          <cell r="F730" t="str">
            <v xml:space="preserve"> seven hundred and twenty six Crores</v>
          </cell>
          <cell r="G730" t="str">
            <v xml:space="preserve"> seven hundred and twenty six Millions</v>
          </cell>
          <cell r="H730" t="str">
            <v xml:space="preserve"> seven hundred and twenty six Billions</v>
          </cell>
        </row>
        <row r="731">
          <cell r="A731">
            <v>727</v>
          </cell>
          <cell r="B731" t="str">
            <v xml:space="preserve"> seven hundred and twenty seven</v>
          </cell>
          <cell r="C731" t="str">
            <v xml:space="preserve"> seven hundred and twenty seven</v>
          </cell>
          <cell r="D731" t="str">
            <v xml:space="preserve"> seven hundred and twenty seven Thousand</v>
          </cell>
          <cell r="E731" t="str">
            <v xml:space="preserve"> seven hundred and twenty seven Lakhs</v>
          </cell>
          <cell r="F731" t="str">
            <v xml:space="preserve"> seven hundred and twenty seven Crores</v>
          </cell>
          <cell r="G731" t="str">
            <v xml:space="preserve"> seven hundred and twenty seven Millions</v>
          </cell>
          <cell r="H731" t="str">
            <v xml:space="preserve"> seven hundred and twenty seven Billions</v>
          </cell>
        </row>
        <row r="732">
          <cell r="A732">
            <v>728</v>
          </cell>
          <cell r="B732" t="str">
            <v xml:space="preserve"> seven hundred and twenty eight</v>
          </cell>
          <cell r="C732" t="str">
            <v xml:space="preserve"> seven hundred and twenty eight</v>
          </cell>
          <cell r="D732" t="str">
            <v xml:space="preserve"> seven hundred and twenty eight Thousand</v>
          </cell>
          <cell r="E732" t="str">
            <v xml:space="preserve"> seven hundred and twenty eight Lakhs</v>
          </cell>
          <cell r="F732" t="str">
            <v xml:space="preserve"> seven hundred and twenty eight Crores</v>
          </cell>
          <cell r="G732" t="str">
            <v xml:space="preserve"> seven hundred and twenty eight Millions</v>
          </cell>
          <cell r="H732" t="str">
            <v xml:space="preserve"> seven hundred and twenty eight Billions</v>
          </cell>
        </row>
        <row r="733">
          <cell r="A733">
            <v>729</v>
          </cell>
          <cell r="B733" t="str">
            <v xml:space="preserve"> seven hundred and twenty nine</v>
          </cell>
          <cell r="C733" t="str">
            <v xml:space="preserve"> seven hundred and twenty nine</v>
          </cell>
          <cell r="D733" t="str">
            <v xml:space="preserve"> seven hundred and twenty nine Thousand</v>
          </cell>
          <cell r="E733" t="str">
            <v xml:space="preserve"> seven hundred and twenty nine Lakhs</v>
          </cell>
          <cell r="F733" t="str">
            <v xml:space="preserve"> seven hundred and twenty nine Crores</v>
          </cell>
          <cell r="G733" t="str">
            <v xml:space="preserve"> seven hundred and twenty nine Millions</v>
          </cell>
          <cell r="H733" t="str">
            <v xml:space="preserve"> seven hundred and twenty nine Billions</v>
          </cell>
        </row>
        <row r="734">
          <cell r="A734">
            <v>730</v>
          </cell>
          <cell r="B734" t="str">
            <v xml:space="preserve"> seven hundred and thirty</v>
          </cell>
          <cell r="C734" t="str">
            <v xml:space="preserve"> seven hundred and thirty</v>
          </cell>
          <cell r="D734" t="str">
            <v xml:space="preserve"> seven hundred and thirty Thousand</v>
          </cell>
          <cell r="E734" t="str">
            <v xml:space="preserve"> seven hundred and thirty Lakhs</v>
          </cell>
          <cell r="F734" t="str">
            <v xml:space="preserve"> seven hundred and thirty Crores</v>
          </cell>
          <cell r="G734" t="str">
            <v xml:space="preserve"> seven hundred and thirty Millions</v>
          </cell>
          <cell r="H734" t="str">
            <v xml:space="preserve"> seven hundred and thirty Billions</v>
          </cell>
        </row>
        <row r="735">
          <cell r="A735">
            <v>731</v>
          </cell>
          <cell r="B735" t="str">
            <v xml:space="preserve"> seven hundred and thirty one</v>
          </cell>
          <cell r="C735" t="str">
            <v xml:space="preserve"> seven hundred and thirty one</v>
          </cell>
          <cell r="D735" t="str">
            <v xml:space="preserve"> seven hundred and thirty one Thousand</v>
          </cell>
          <cell r="E735" t="str">
            <v xml:space="preserve"> seven hundred and thirty one Lakhs</v>
          </cell>
          <cell r="F735" t="str">
            <v xml:space="preserve"> seven hundred and thirty one Crores</v>
          </cell>
          <cell r="G735" t="str">
            <v xml:space="preserve"> seven hundred and thirty one Millions</v>
          </cell>
          <cell r="H735" t="str">
            <v xml:space="preserve"> seven hundred and thirty one Billions</v>
          </cell>
        </row>
        <row r="736">
          <cell r="A736">
            <v>732</v>
          </cell>
          <cell r="B736" t="str">
            <v xml:space="preserve"> seven hundred and thirty two</v>
          </cell>
          <cell r="C736" t="str">
            <v xml:space="preserve"> seven hundred and thirty two</v>
          </cell>
          <cell r="D736" t="str">
            <v xml:space="preserve"> seven hundred and thirty two Thousand</v>
          </cell>
          <cell r="E736" t="str">
            <v xml:space="preserve"> seven hundred and thirty two Lakhs</v>
          </cell>
          <cell r="F736" t="str">
            <v xml:space="preserve"> seven hundred and thirty two Crores</v>
          </cell>
          <cell r="G736" t="str">
            <v xml:space="preserve"> seven hundred and thirty two Millions</v>
          </cell>
          <cell r="H736" t="str">
            <v xml:space="preserve"> seven hundred and thirty two Billions</v>
          </cell>
        </row>
        <row r="737">
          <cell r="A737">
            <v>733</v>
          </cell>
          <cell r="B737" t="str">
            <v xml:space="preserve"> seven hundred and thirty three</v>
          </cell>
          <cell r="C737" t="str">
            <v xml:space="preserve"> seven hundred and thirty three</v>
          </cell>
          <cell r="D737" t="str">
            <v xml:space="preserve"> seven hundred and thirty three Thousand</v>
          </cell>
          <cell r="E737" t="str">
            <v xml:space="preserve"> seven hundred and thirty three Lakhs</v>
          </cell>
          <cell r="F737" t="str">
            <v xml:space="preserve"> seven hundred and thirty three Crores</v>
          </cell>
          <cell r="G737" t="str">
            <v xml:space="preserve"> seven hundred and thirty three Millions</v>
          </cell>
          <cell r="H737" t="str">
            <v xml:space="preserve"> seven hundred and thirty three Billions</v>
          </cell>
        </row>
        <row r="738">
          <cell r="A738">
            <v>734</v>
          </cell>
          <cell r="B738" t="str">
            <v xml:space="preserve"> seven hundred and thirty four</v>
          </cell>
          <cell r="C738" t="str">
            <v xml:space="preserve"> seven hundred and thirty four</v>
          </cell>
          <cell r="D738" t="str">
            <v xml:space="preserve"> seven hundred and thirty four Thousand</v>
          </cell>
          <cell r="E738" t="str">
            <v xml:space="preserve"> seven hundred and thirty four Lakhs</v>
          </cell>
          <cell r="F738" t="str">
            <v xml:space="preserve"> seven hundred and thirty four Crores</v>
          </cell>
          <cell r="G738" t="str">
            <v xml:space="preserve"> seven hundred and thirty four Millions</v>
          </cell>
          <cell r="H738" t="str">
            <v xml:space="preserve"> seven hundred and thirty four Billions</v>
          </cell>
        </row>
        <row r="739">
          <cell r="A739">
            <v>735</v>
          </cell>
          <cell r="B739" t="str">
            <v xml:space="preserve"> seven hundred and thirty five</v>
          </cell>
          <cell r="C739" t="str">
            <v xml:space="preserve"> seven hundred and thirty five</v>
          </cell>
          <cell r="D739" t="str">
            <v xml:space="preserve"> seven hundred and thirty five Thousand</v>
          </cell>
          <cell r="E739" t="str">
            <v xml:space="preserve"> seven hundred and thirty five Lakhs</v>
          </cell>
          <cell r="F739" t="str">
            <v xml:space="preserve"> seven hundred and thirty five Crores</v>
          </cell>
          <cell r="G739" t="str">
            <v xml:space="preserve"> seven hundred and thirty five Millions</v>
          </cell>
          <cell r="H739" t="str">
            <v xml:space="preserve"> seven hundred and thirty five Billions</v>
          </cell>
        </row>
        <row r="740">
          <cell r="A740">
            <v>736</v>
          </cell>
          <cell r="B740" t="str">
            <v xml:space="preserve"> seven hundred and thirty six</v>
          </cell>
          <cell r="C740" t="str">
            <v xml:space="preserve"> seven hundred and thirty six</v>
          </cell>
          <cell r="D740" t="str">
            <v xml:space="preserve"> seven hundred and thirty six Thousand</v>
          </cell>
          <cell r="E740" t="str">
            <v xml:space="preserve"> seven hundred and thirty six Lakhs</v>
          </cell>
          <cell r="F740" t="str">
            <v xml:space="preserve"> seven hundred and thirty six Crores</v>
          </cell>
          <cell r="G740" t="str">
            <v xml:space="preserve"> seven hundred and thirty six Millions</v>
          </cell>
          <cell r="H740" t="str">
            <v xml:space="preserve"> seven hundred and thirty six Billions</v>
          </cell>
        </row>
        <row r="741">
          <cell r="A741">
            <v>737</v>
          </cell>
          <cell r="B741" t="str">
            <v xml:space="preserve"> seven hundred and thirty seven</v>
          </cell>
          <cell r="C741" t="str">
            <v xml:space="preserve"> seven hundred and thirty seven</v>
          </cell>
          <cell r="D741" t="str">
            <v xml:space="preserve"> seven hundred and thirty seven Thousand</v>
          </cell>
          <cell r="E741" t="str">
            <v xml:space="preserve"> seven hundred and thirty seven Lakhs</v>
          </cell>
          <cell r="F741" t="str">
            <v xml:space="preserve"> seven hundred and thirty seven Crores</v>
          </cell>
          <cell r="G741" t="str">
            <v xml:space="preserve"> seven hundred and thirty seven Millions</v>
          </cell>
          <cell r="H741" t="str">
            <v xml:space="preserve"> seven hundred and thirty seven Billions</v>
          </cell>
        </row>
        <row r="742">
          <cell r="A742">
            <v>738</v>
          </cell>
          <cell r="B742" t="str">
            <v xml:space="preserve"> seven hundred and thirty eight</v>
          </cell>
          <cell r="C742" t="str">
            <v xml:space="preserve"> seven hundred and thirty eight</v>
          </cell>
          <cell r="D742" t="str">
            <v xml:space="preserve"> seven hundred and thirty eight Thousand</v>
          </cell>
          <cell r="E742" t="str">
            <v xml:space="preserve"> seven hundred and thirty eight Lakhs</v>
          </cell>
          <cell r="F742" t="str">
            <v xml:space="preserve"> seven hundred and thirty eight Crores</v>
          </cell>
          <cell r="G742" t="str">
            <v xml:space="preserve"> seven hundred and thirty eight Millions</v>
          </cell>
          <cell r="H742" t="str">
            <v xml:space="preserve"> seven hundred and thirty eight Billions</v>
          </cell>
        </row>
        <row r="743">
          <cell r="A743">
            <v>739</v>
          </cell>
          <cell r="B743" t="str">
            <v xml:space="preserve"> seven hundred and thirty nine</v>
          </cell>
          <cell r="C743" t="str">
            <v xml:space="preserve"> seven hundred and thirty nine</v>
          </cell>
          <cell r="D743" t="str">
            <v xml:space="preserve"> seven hundred and thirty nine Thousand</v>
          </cell>
          <cell r="E743" t="str">
            <v xml:space="preserve"> seven hundred and thirty nine Lakhs</v>
          </cell>
          <cell r="F743" t="str">
            <v xml:space="preserve"> seven hundred and thirty nine Crores</v>
          </cell>
          <cell r="G743" t="str">
            <v xml:space="preserve"> seven hundred and thirty nine Millions</v>
          </cell>
          <cell r="H743" t="str">
            <v xml:space="preserve"> seven hundred and thirty nine Billions</v>
          </cell>
        </row>
        <row r="744">
          <cell r="A744">
            <v>740</v>
          </cell>
          <cell r="B744" t="str">
            <v xml:space="preserve"> seven hundred and forty</v>
          </cell>
          <cell r="C744" t="str">
            <v xml:space="preserve"> seven hundred and forty</v>
          </cell>
          <cell r="D744" t="str">
            <v xml:space="preserve"> seven hundred and forty Thousand</v>
          </cell>
          <cell r="E744" t="str">
            <v xml:space="preserve"> seven hundred and forty Lakhs</v>
          </cell>
          <cell r="F744" t="str">
            <v xml:space="preserve"> seven hundred and forty Crores</v>
          </cell>
          <cell r="G744" t="str">
            <v xml:space="preserve"> seven hundred and forty Millions</v>
          </cell>
          <cell r="H744" t="str">
            <v xml:space="preserve"> seven hundred and forty Billions</v>
          </cell>
        </row>
        <row r="745">
          <cell r="A745">
            <v>741</v>
          </cell>
          <cell r="B745" t="str">
            <v xml:space="preserve"> seven hundred and forty one </v>
          </cell>
          <cell r="C745" t="str">
            <v xml:space="preserve"> seven hundred and forty one </v>
          </cell>
          <cell r="D745" t="str">
            <v xml:space="preserve"> seven hundred and forty one  Thousand</v>
          </cell>
          <cell r="E745" t="str">
            <v xml:space="preserve"> seven hundred and forty one  Lakhs</v>
          </cell>
          <cell r="F745" t="str">
            <v xml:space="preserve"> seven hundred and forty one  Crores</v>
          </cell>
          <cell r="G745" t="str">
            <v xml:space="preserve"> seven hundred and forty one  Millions</v>
          </cell>
          <cell r="H745" t="str">
            <v xml:space="preserve"> seven hundred and forty one  Billions</v>
          </cell>
        </row>
        <row r="746">
          <cell r="A746">
            <v>742</v>
          </cell>
          <cell r="B746" t="str">
            <v xml:space="preserve"> seven hundred and forty two</v>
          </cell>
          <cell r="C746" t="str">
            <v xml:space="preserve"> seven hundred and forty two</v>
          </cell>
          <cell r="D746" t="str">
            <v xml:space="preserve"> seven hundred and forty two Thousand</v>
          </cell>
          <cell r="E746" t="str">
            <v xml:space="preserve"> seven hundred and forty two Lakhs</v>
          </cell>
          <cell r="F746" t="str">
            <v xml:space="preserve"> seven hundred and forty two Crores</v>
          </cell>
          <cell r="G746" t="str">
            <v xml:space="preserve"> seven hundred and forty two Millions</v>
          </cell>
          <cell r="H746" t="str">
            <v xml:space="preserve"> seven hundred and forty two Billions</v>
          </cell>
        </row>
        <row r="747">
          <cell r="A747">
            <v>743</v>
          </cell>
          <cell r="B747" t="str">
            <v xml:space="preserve"> seven hundred and forty three </v>
          </cell>
          <cell r="C747" t="str">
            <v xml:space="preserve"> seven hundred and forty three </v>
          </cell>
          <cell r="D747" t="str">
            <v xml:space="preserve"> seven hundred and forty three  Thousand</v>
          </cell>
          <cell r="E747" t="str">
            <v xml:space="preserve"> seven hundred and forty three  Lakhs</v>
          </cell>
          <cell r="F747" t="str">
            <v xml:space="preserve"> seven hundred and forty three  Crores</v>
          </cell>
          <cell r="G747" t="str">
            <v xml:space="preserve"> seven hundred and forty three  Millions</v>
          </cell>
          <cell r="H747" t="str">
            <v xml:space="preserve"> seven hundred and forty three  Billions</v>
          </cell>
        </row>
        <row r="748">
          <cell r="A748">
            <v>744</v>
          </cell>
          <cell r="B748" t="str">
            <v xml:space="preserve"> seven hundred and forty four</v>
          </cell>
          <cell r="C748" t="str">
            <v xml:space="preserve"> seven hundred and forty four</v>
          </cell>
          <cell r="D748" t="str">
            <v xml:space="preserve"> seven hundred and forty four Thousand</v>
          </cell>
          <cell r="E748" t="str">
            <v xml:space="preserve"> seven hundred and forty four Lakhs</v>
          </cell>
          <cell r="F748" t="str">
            <v xml:space="preserve"> seven hundred and forty four Crores</v>
          </cell>
          <cell r="G748" t="str">
            <v xml:space="preserve"> seven hundred and forty four Millions</v>
          </cell>
          <cell r="H748" t="str">
            <v xml:space="preserve"> seven hundred and forty four Billions</v>
          </cell>
        </row>
        <row r="749">
          <cell r="A749">
            <v>745</v>
          </cell>
          <cell r="B749" t="str">
            <v xml:space="preserve"> seven hundred and forty five</v>
          </cell>
          <cell r="C749" t="str">
            <v xml:space="preserve"> seven hundred and forty five</v>
          </cell>
          <cell r="D749" t="str">
            <v xml:space="preserve"> seven hundred and forty five Thousand</v>
          </cell>
          <cell r="E749" t="str">
            <v xml:space="preserve"> seven hundred and forty five Lakhs</v>
          </cell>
          <cell r="F749" t="str">
            <v xml:space="preserve"> seven hundred and forty five Crores</v>
          </cell>
          <cell r="G749" t="str">
            <v xml:space="preserve"> seven hundred and forty five Millions</v>
          </cell>
          <cell r="H749" t="str">
            <v xml:space="preserve"> seven hundred and forty five Billions</v>
          </cell>
        </row>
        <row r="750">
          <cell r="A750">
            <v>746</v>
          </cell>
          <cell r="B750" t="str">
            <v xml:space="preserve"> seven hundred and forty six</v>
          </cell>
          <cell r="C750" t="str">
            <v xml:space="preserve"> seven hundred and forty six</v>
          </cell>
          <cell r="D750" t="str">
            <v xml:space="preserve"> seven hundred and forty six Thousand</v>
          </cell>
          <cell r="E750" t="str">
            <v xml:space="preserve"> seven hundred and forty six Lakhs</v>
          </cell>
          <cell r="F750" t="str">
            <v xml:space="preserve"> seven hundred and forty six Crores</v>
          </cell>
          <cell r="G750" t="str">
            <v xml:space="preserve"> seven hundred and forty six Millions</v>
          </cell>
          <cell r="H750" t="str">
            <v xml:space="preserve"> seven hundred and forty six Billions</v>
          </cell>
        </row>
        <row r="751">
          <cell r="A751">
            <v>747</v>
          </cell>
          <cell r="B751" t="str">
            <v xml:space="preserve"> seven hundred and forty seven</v>
          </cell>
          <cell r="C751" t="str">
            <v xml:space="preserve"> seven hundred and forty seven</v>
          </cell>
          <cell r="D751" t="str">
            <v xml:space="preserve"> seven hundred and forty seven Thousand</v>
          </cell>
          <cell r="E751" t="str">
            <v xml:space="preserve"> seven hundred and forty seven Lakhs</v>
          </cell>
          <cell r="F751" t="str">
            <v xml:space="preserve"> seven hundred and forty seven Crores</v>
          </cell>
          <cell r="G751" t="str">
            <v xml:space="preserve"> seven hundred and forty seven Millions</v>
          </cell>
          <cell r="H751" t="str">
            <v xml:space="preserve"> seven hundred and forty seven Billions</v>
          </cell>
        </row>
        <row r="752">
          <cell r="A752">
            <v>748</v>
          </cell>
          <cell r="B752" t="str">
            <v xml:space="preserve"> seven hundred and forty eight</v>
          </cell>
          <cell r="C752" t="str">
            <v xml:space="preserve"> seven hundred and forty eight</v>
          </cell>
          <cell r="D752" t="str">
            <v xml:space="preserve"> seven hundred and forty eight Thousand</v>
          </cell>
          <cell r="E752" t="str">
            <v xml:space="preserve"> seven hundred and forty eight Lakhs</v>
          </cell>
          <cell r="F752" t="str">
            <v xml:space="preserve"> seven hundred and forty eight Crores</v>
          </cell>
          <cell r="G752" t="str">
            <v xml:space="preserve"> seven hundred and forty eight Millions</v>
          </cell>
          <cell r="H752" t="str">
            <v xml:space="preserve"> seven hundred and forty eight Billions</v>
          </cell>
        </row>
        <row r="753">
          <cell r="A753">
            <v>749</v>
          </cell>
          <cell r="B753" t="str">
            <v xml:space="preserve"> seven hundred and forty nine</v>
          </cell>
          <cell r="C753" t="str">
            <v xml:space="preserve"> seven hundred and forty nine</v>
          </cell>
          <cell r="D753" t="str">
            <v xml:space="preserve"> seven hundred and forty nine Thousand</v>
          </cell>
          <cell r="E753" t="str">
            <v xml:space="preserve"> seven hundred and forty nine Lakhs</v>
          </cell>
          <cell r="F753" t="str">
            <v xml:space="preserve"> seven hundred and forty nine Crores</v>
          </cell>
          <cell r="G753" t="str">
            <v xml:space="preserve"> seven hundred and forty nine Millions</v>
          </cell>
          <cell r="H753" t="str">
            <v xml:space="preserve"> seven hundred and forty nine Billions</v>
          </cell>
        </row>
        <row r="754">
          <cell r="A754">
            <v>750</v>
          </cell>
          <cell r="B754" t="str">
            <v xml:space="preserve"> seven hundred and fifty</v>
          </cell>
          <cell r="C754" t="str">
            <v xml:space="preserve"> seven hundred and fifty</v>
          </cell>
          <cell r="D754" t="str">
            <v xml:space="preserve"> seven hundred and fifty Thousand</v>
          </cell>
          <cell r="E754" t="str">
            <v xml:space="preserve"> seven hundred and fifty Lakhs</v>
          </cell>
          <cell r="F754" t="str">
            <v xml:space="preserve"> seven hundred and fifty Crores</v>
          </cell>
          <cell r="G754" t="str">
            <v xml:space="preserve"> seven hundred and fifty Millions</v>
          </cell>
          <cell r="H754" t="str">
            <v xml:space="preserve"> seven hundred and fifty Billions</v>
          </cell>
        </row>
        <row r="755">
          <cell r="A755">
            <v>751</v>
          </cell>
          <cell r="B755" t="str">
            <v xml:space="preserve"> seven hundred and fifty one</v>
          </cell>
          <cell r="C755" t="str">
            <v xml:space="preserve"> seven hundred and fifty one</v>
          </cell>
          <cell r="D755" t="str">
            <v xml:space="preserve"> seven hundred and fifty one Thousand</v>
          </cell>
          <cell r="E755" t="str">
            <v xml:space="preserve"> seven hundred and fifty one Lakhs</v>
          </cell>
          <cell r="F755" t="str">
            <v xml:space="preserve"> seven hundred and fifty one Crores</v>
          </cell>
          <cell r="G755" t="str">
            <v xml:space="preserve"> seven hundred and fifty one Millions</v>
          </cell>
          <cell r="H755" t="str">
            <v xml:space="preserve"> seven hundred and fifty one Billions</v>
          </cell>
        </row>
        <row r="756">
          <cell r="A756">
            <v>752</v>
          </cell>
          <cell r="B756" t="str">
            <v xml:space="preserve"> seven hundred and fifty two</v>
          </cell>
          <cell r="C756" t="str">
            <v xml:space="preserve"> seven hundred and fifty two</v>
          </cell>
          <cell r="D756" t="str">
            <v xml:space="preserve"> seven hundred and fifty two Thousand</v>
          </cell>
          <cell r="E756" t="str">
            <v xml:space="preserve"> seven hundred and fifty two Lakhs</v>
          </cell>
          <cell r="F756" t="str">
            <v xml:space="preserve"> seven hundred and fifty two Crores</v>
          </cell>
          <cell r="G756" t="str">
            <v xml:space="preserve"> seven hundred and fifty two Millions</v>
          </cell>
          <cell r="H756" t="str">
            <v xml:space="preserve"> seven hundred and fifty two Billions</v>
          </cell>
        </row>
        <row r="757">
          <cell r="A757">
            <v>753</v>
          </cell>
          <cell r="B757" t="str">
            <v xml:space="preserve"> seven hundred and fifty three</v>
          </cell>
          <cell r="C757" t="str">
            <v xml:space="preserve"> seven hundred and fifty three</v>
          </cell>
          <cell r="D757" t="str">
            <v xml:space="preserve"> seven hundred and fifty three Thousand</v>
          </cell>
          <cell r="E757" t="str">
            <v xml:space="preserve"> seven hundred and fifty three Lakhs</v>
          </cell>
          <cell r="F757" t="str">
            <v xml:space="preserve"> seven hundred and fifty three Crores</v>
          </cell>
          <cell r="G757" t="str">
            <v xml:space="preserve"> seven hundred and fifty three Millions</v>
          </cell>
          <cell r="H757" t="str">
            <v xml:space="preserve"> seven hundred and fifty three Billions</v>
          </cell>
        </row>
        <row r="758">
          <cell r="A758">
            <v>754</v>
          </cell>
          <cell r="B758" t="str">
            <v xml:space="preserve"> seven hundred and fifty four</v>
          </cell>
          <cell r="C758" t="str">
            <v xml:space="preserve"> seven hundred and fifty four</v>
          </cell>
          <cell r="D758" t="str">
            <v xml:space="preserve"> seven hundred and fifty four Thousand</v>
          </cell>
          <cell r="E758" t="str">
            <v xml:space="preserve"> seven hundred and fifty four Lakhs</v>
          </cell>
          <cell r="F758" t="str">
            <v xml:space="preserve"> seven hundred and fifty four Crores</v>
          </cell>
          <cell r="G758" t="str">
            <v xml:space="preserve"> seven hundred and fifty four Millions</v>
          </cell>
          <cell r="H758" t="str">
            <v xml:space="preserve"> seven hundred and fifty four Billions</v>
          </cell>
        </row>
        <row r="759">
          <cell r="A759">
            <v>755</v>
          </cell>
          <cell r="B759" t="str">
            <v xml:space="preserve"> seven hundred and fifty five</v>
          </cell>
          <cell r="C759" t="str">
            <v xml:space="preserve"> seven hundred and fifty five</v>
          </cell>
          <cell r="D759" t="str">
            <v xml:space="preserve"> seven hundred and fifty five Thousand</v>
          </cell>
          <cell r="E759" t="str">
            <v xml:space="preserve"> seven hundred and fifty five Lakhs</v>
          </cell>
          <cell r="F759" t="str">
            <v xml:space="preserve"> seven hundred and fifty five Crores</v>
          </cell>
          <cell r="G759" t="str">
            <v xml:space="preserve"> seven hundred and fifty five Millions</v>
          </cell>
          <cell r="H759" t="str">
            <v xml:space="preserve"> seven hundred and fifty five Billions</v>
          </cell>
        </row>
        <row r="760">
          <cell r="A760">
            <v>756</v>
          </cell>
          <cell r="B760" t="str">
            <v xml:space="preserve"> seven hundred and fifty six</v>
          </cell>
          <cell r="C760" t="str">
            <v xml:space="preserve"> seven hundred and fifty six</v>
          </cell>
          <cell r="D760" t="str">
            <v xml:space="preserve"> seven hundred and fifty six Thousand</v>
          </cell>
          <cell r="E760" t="str">
            <v xml:space="preserve"> seven hundred and fifty six Lakhs</v>
          </cell>
          <cell r="F760" t="str">
            <v xml:space="preserve"> seven hundred and fifty six Crores</v>
          </cell>
          <cell r="G760" t="str">
            <v xml:space="preserve"> seven hundred and fifty six Millions</v>
          </cell>
          <cell r="H760" t="str">
            <v xml:space="preserve"> seven hundred and fifty six Billions</v>
          </cell>
        </row>
        <row r="761">
          <cell r="A761">
            <v>757</v>
          </cell>
          <cell r="B761" t="str">
            <v xml:space="preserve"> seven hundred and fifty seven</v>
          </cell>
          <cell r="C761" t="str">
            <v xml:space="preserve"> seven hundred and fifty seven</v>
          </cell>
          <cell r="D761" t="str">
            <v xml:space="preserve"> seven hundred and fifty seven Thousand</v>
          </cell>
          <cell r="E761" t="str">
            <v xml:space="preserve"> seven hundred and fifty seven Lakhs</v>
          </cell>
          <cell r="F761" t="str">
            <v xml:space="preserve"> seven hundred and fifty seven Crores</v>
          </cell>
          <cell r="G761" t="str">
            <v xml:space="preserve"> seven hundred and fifty seven Millions</v>
          </cell>
          <cell r="H761" t="str">
            <v xml:space="preserve"> seven hundred and fifty seven Billions</v>
          </cell>
        </row>
        <row r="762">
          <cell r="A762">
            <v>758</v>
          </cell>
          <cell r="B762" t="str">
            <v xml:space="preserve"> seven hundred and fifty eight</v>
          </cell>
          <cell r="C762" t="str">
            <v xml:space="preserve"> seven hundred and fifty eight</v>
          </cell>
          <cell r="D762" t="str">
            <v xml:space="preserve"> seven hundred and fifty eight Thousand</v>
          </cell>
          <cell r="E762" t="str">
            <v xml:space="preserve"> seven hundred and fifty eight Lakhs</v>
          </cell>
          <cell r="F762" t="str">
            <v xml:space="preserve"> seven hundred and fifty eight Crores</v>
          </cell>
          <cell r="G762" t="str">
            <v xml:space="preserve"> seven hundred and fifty eight Millions</v>
          </cell>
          <cell r="H762" t="str">
            <v xml:space="preserve"> seven hundred and fifty eight Billions</v>
          </cell>
        </row>
        <row r="763">
          <cell r="A763">
            <v>759</v>
          </cell>
          <cell r="B763" t="str">
            <v xml:space="preserve"> seven hundred and fifty nine</v>
          </cell>
          <cell r="C763" t="str">
            <v xml:space="preserve"> seven hundred and fifty nine</v>
          </cell>
          <cell r="D763" t="str">
            <v xml:space="preserve"> seven hundred and fifty nine Thousand</v>
          </cell>
          <cell r="E763" t="str">
            <v xml:space="preserve"> seven hundred and fifty nine Lakhs</v>
          </cell>
          <cell r="F763" t="str">
            <v xml:space="preserve"> seven hundred and fifty nine Crores</v>
          </cell>
          <cell r="G763" t="str">
            <v xml:space="preserve"> seven hundred and fifty nine Millions</v>
          </cell>
          <cell r="H763" t="str">
            <v xml:space="preserve"> seven hundred and fifty nine Billions</v>
          </cell>
        </row>
        <row r="764">
          <cell r="A764">
            <v>760</v>
          </cell>
          <cell r="B764" t="str">
            <v xml:space="preserve"> seven hundred and sixty</v>
          </cell>
          <cell r="C764" t="str">
            <v xml:space="preserve"> seven hundred and sixty</v>
          </cell>
          <cell r="D764" t="str">
            <v xml:space="preserve"> seven hundred and sixty Thousand</v>
          </cell>
          <cell r="E764" t="str">
            <v xml:space="preserve"> seven hundred and sixty Lakhs</v>
          </cell>
          <cell r="F764" t="str">
            <v xml:space="preserve"> seven hundred and sixty Crores</v>
          </cell>
          <cell r="G764" t="str">
            <v xml:space="preserve"> seven hundred and sixty Millions</v>
          </cell>
          <cell r="H764" t="str">
            <v xml:space="preserve"> seven hundred and sixty Billions</v>
          </cell>
        </row>
        <row r="765">
          <cell r="A765">
            <v>761</v>
          </cell>
          <cell r="B765" t="str">
            <v xml:space="preserve"> seven hundred and sixty one</v>
          </cell>
          <cell r="C765" t="str">
            <v xml:space="preserve"> seven hundred and sixty one</v>
          </cell>
          <cell r="D765" t="str">
            <v xml:space="preserve"> seven hundred and sixty one Thousand</v>
          </cell>
          <cell r="E765" t="str">
            <v xml:space="preserve"> seven hundred and sixty one Lakhs</v>
          </cell>
          <cell r="F765" t="str">
            <v xml:space="preserve"> seven hundred and sixty one Crores</v>
          </cell>
          <cell r="G765" t="str">
            <v xml:space="preserve"> seven hundred and sixty one Millions</v>
          </cell>
          <cell r="H765" t="str">
            <v xml:space="preserve"> seven hundred and sixty one Billions</v>
          </cell>
        </row>
        <row r="766">
          <cell r="A766">
            <v>762</v>
          </cell>
          <cell r="B766" t="str">
            <v xml:space="preserve"> seven hundred and sixty two</v>
          </cell>
          <cell r="C766" t="str">
            <v xml:space="preserve"> seven hundred and sixty two</v>
          </cell>
          <cell r="D766" t="str">
            <v xml:space="preserve"> seven hundred and sixty two Thousand</v>
          </cell>
          <cell r="E766" t="str">
            <v xml:space="preserve"> seven hundred and sixty two Lakhs</v>
          </cell>
          <cell r="F766" t="str">
            <v xml:space="preserve"> seven hundred and sixty two Crores</v>
          </cell>
          <cell r="G766" t="str">
            <v xml:space="preserve"> seven hundred and sixty two Millions</v>
          </cell>
          <cell r="H766" t="str">
            <v xml:space="preserve"> seven hundred and sixty two Billions</v>
          </cell>
        </row>
        <row r="767">
          <cell r="A767">
            <v>763</v>
          </cell>
          <cell r="B767" t="str">
            <v xml:space="preserve"> seven hundred and sixty three</v>
          </cell>
          <cell r="C767" t="str">
            <v xml:space="preserve"> seven hundred and sixty three</v>
          </cell>
          <cell r="D767" t="str">
            <v xml:space="preserve"> seven hundred and sixty three Thousand</v>
          </cell>
          <cell r="E767" t="str">
            <v xml:space="preserve"> seven hundred and sixty three Lakhs</v>
          </cell>
          <cell r="F767" t="str">
            <v xml:space="preserve"> seven hundred and sixty three Crores</v>
          </cell>
          <cell r="G767" t="str">
            <v xml:space="preserve"> seven hundred and sixty three Millions</v>
          </cell>
          <cell r="H767" t="str">
            <v xml:space="preserve"> seven hundred and sixty three Billions</v>
          </cell>
        </row>
        <row r="768">
          <cell r="A768">
            <v>764</v>
          </cell>
          <cell r="B768" t="str">
            <v xml:space="preserve"> seven hundred and sixty four</v>
          </cell>
          <cell r="C768" t="str">
            <v xml:space="preserve"> seven hundred and sixty four</v>
          </cell>
          <cell r="D768" t="str">
            <v xml:space="preserve"> seven hundred and sixty four Thousand</v>
          </cell>
          <cell r="E768" t="str">
            <v xml:space="preserve"> seven hundred and sixty four Lakhs</v>
          </cell>
          <cell r="F768" t="str">
            <v xml:space="preserve"> seven hundred and sixty four Crores</v>
          </cell>
          <cell r="G768" t="str">
            <v xml:space="preserve"> seven hundred and sixty four Millions</v>
          </cell>
          <cell r="H768" t="str">
            <v xml:space="preserve"> seven hundred and sixty four Billions</v>
          </cell>
        </row>
        <row r="769">
          <cell r="A769">
            <v>765</v>
          </cell>
          <cell r="B769" t="str">
            <v xml:space="preserve"> seven hundred and sixty five</v>
          </cell>
          <cell r="C769" t="str">
            <v xml:space="preserve"> seven hundred and sixty five</v>
          </cell>
          <cell r="D769" t="str">
            <v xml:space="preserve"> seven hundred and sixty five Thousand</v>
          </cell>
          <cell r="E769" t="str">
            <v xml:space="preserve"> seven hundred and sixty five Lakhs</v>
          </cell>
          <cell r="F769" t="str">
            <v xml:space="preserve"> seven hundred and sixty five Crores</v>
          </cell>
          <cell r="G769" t="str">
            <v xml:space="preserve"> seven hundred and sixty five Millions</v>
          </cell>
          <cell r="H769" t="str">
            <v xml:space="preserve"> seven hundred and sixty five Billions</v>
          </cell>
        </row>
        <row r="770">
          <cell r="A770">
            <v>766</v>
          </cell>
          <cell r="B770" t="str">
            <v xml:space="preserve"> seven hundred and sixty six</v>
          </cell>
          <cell r="C770" t="str">
            <v xml:space="preserve"> seven hundred and sixty six</v>
          </cell>
          <cell r="D770" t="str">
            <v xml:space="preserve"> seven hundred and sixty six Thousand</v>
          </cell>
          <cell r="E770" t="str">
            <v xml:space="preserve"> seven hundred and sixty six Lakhs</v>
          </cell>
          <cell r="F770" t="str">
            <v xml:space="preserve"> seven hundred and sixty six Crores</v>
          </cell>
          <cell r="G770" t="str">
            <v xml:space="preserve"> seven hundred and sixty six Millions</v>
          </cell>
          <cell r="H770" t="str">
            <v xml:space="preserve"> seven hundred and sixty six Billions</v>
          </cell>
        </row>
        <row r="771">
          <cell r="A771">
            <v>767</v>
          </cell>
          <cell r="B771" t="str">
            <v xml:space="preserve"> seven hundred and sixty seven</v>
          </cell>
          <cell r="C771" t="str">
            <v xml:space="preserve"> seven hundred and sixty seven</v>
          </cell>
          <cell r="D771" t="str">
            <v xml:space="preserve"> seven hundred and sixty seven Thousand</v>
          </cell>
          <cell r="E771" t="str">
            <v xml:space="preserve"> seven hundred and sixty seven Lakhs</v>
          </cell>
          <cell r="F771" t="str">
            <v xml:space="preserve"> seven hundred and sixty seven Crores</v>
          </cell>
          <cell r="G771" t="str">
            <v xml:space="preserve"> seven hundred and sixty seven Millions</v>
          </cell>
          <cell r="H771" t="str">
            <v xml:space="preserve"> seven hundred and sixty seven Billions</v>
          </cell>
        </row>
        <row r="772">
          <cell r="A772">
            <v>768</v>
          </cell>
          <cell r="B772" t="str">
            <v xml:space="preserve"> seven hundred and sixty eight</v>
          </cell>
          <cell r="C772" t="str">
            <v xml:space="preserve"> seven hundred and sixty eight</v>
          </cell>
          <cell r="D772" t="str">
            <v xml:space="preserve"> seven hundred and sixty eight Thousand</v>
          </cell>
          <cell r="E772" t="str">
            <v xml:space="preserve"> seven hundred and sixty eight Lakhs</v>
          </cell>
          <cell r="F772" t="str">
            <v xml:space="preserve"> seven hundred and sixty eight Crores</v>
          </cell>
          <cell r="G772" t="str">
            <v xml:space="preserve"> seven hundred and sixty eight Millions</v>
          </cell>
          <cell r="H772" t="str">
            <v xml:space="preserve"> seven hundred and sixty eight Billions</v>
          </cell>
        </row>
        <row r="773">
          <cell r="A773">
            <v>769</v>
          </cell>
          <cell r="B773" t="str">
            <v xml:space="preserve"> seven hundred and sixty nine</v>
          </cell>
          <cell r="C773" t="str">
            <v xml:space="preserve"> seven hundred and sixty nine</v>
          </cell>
          <cell r="D773" t="str">
            <v xml:space="preserve"> seven hundred and sixty nine Thousand</v>
          </cell>
          <cell r="E773" t="str">
            <v xml:space="preserve"> seven hundred and sixty nine Lakhs</v>
          </cell>
          <cell r="F773" t="str">
            <v xml:space="preserve"> seven hundred and sixty nine Crores</v>
          </cell>
          <cell r="G773" t="str">
            <v xml:space="preserve"> seven hundred and sixty nine Millions</v>
          </cell>
          <cell r="H773" t="str">
            <v xml:space="preserve"> seven hundred and sixty nine Billions</v>
          </cell>
        </row>
        <row r="774">
          <cell r="A774">
            <v>770</v>
          </cell>
          <cell r="B774" t="str">
            <v xml:space="preserve"> seven hundred and seventy</v>
          </cell>
          <cell r="C774" t="str">
            <v xml:space="preserve"> seven hundred and seventy</v>
          </cell>
          <cell r="D774" t="str">
            <v xml:space="preserve"> seven hundred and seventy Thousand</v>
          </cell>
          <cell r="E774" t="str">
            <v xml:space="preserve"> seven hundred and seventy Lakhs</v>
          </cell>
          <cell r="F774" t="str">
            <v xml:space="preserve"> seven hundred and seventy Crores</v>
          </cell>
          <cell r="G774" t="str">
            <v xml:space="preserve"> seven hundred and seventy Millions</v>
          </cell>
          <cell r="H774" t="str">
            <v xml:space="preserve"> seven hundred and seventy Billions</v>
          </cell>
        </row>
        <row r="775">
          <cell r="A775">
            <v>771</v>
          </cell>
          <cell r="B775" t="str">
            <v xml:space="preserve"> seven hundred and seventy one</v>
          </cell>
          <cell r="C775" t="str">
            <v xml:space="preserve"> seven hundred and seventy one</v>
          </cell>
          <cell r="D775" t="str">
            <v xml:space="preserve"> seven hundred and seventy one Thousand</v>
          </cell>
          <cell r="E775" t="str">
            <v xml:space="preserve"> seven hundred and seventy one Lakhs</v>
          </cell>
          <cell r="F775" t="str">
            <v xml:space="preserve"> seven hundred and seventy one Crores</v>
          </cell>
          <cell r="G775" t="str">
            <v xml:space="preserve"> seven hundred and seventy one Millions</v>
          </cell>
          <cell r="H775" t="str">
            <v xml:space="preserve"> seven hundred and seventy one Billions</v>
          </cell>
        </row>
        <row r="776">
          <cell r="A776">
            <v>772</v>
          </cell>
          <cell r="B776" t="str">
            <v xml:space="preserve"> seven hundred and seventy two</v>
          </cell>
          <cell r="C776" t="str">
            <v xml:space="preserve"> seven hundred and seventy two</v>
          </cell>
          <cell r="D776" t="str">
            <v xml:space="preserve"> seven hundred and seventy two Thousand</v>
          </cell>
          <cell r="E776" t="str">
            <v xml:space="preserve"> seven hundred and seventy two Lakhs</v>
          </cell>
          <cell r="F776" t="str">
            <v xml:space="preserve"> seven hundred and seventy two Crores</v>
          </cell>
          <cell r="G776" t="str">
            <v xml:space="preserve"> seven hundred and seventy two Millions</v>
          </cell>
          <cell r="H776" t="str">
            <v xml:space="preserve"> seven hundred and seventy two Billions</v>
          </cell>
        </row>
        <row r="777">
          <cell r="A777">
            <v>773</v>
          </cell>
          <cell r="B777" t="str">
            <v xml:space="preserve"> seven hundred and seventy three</v>
          </cell>
          <cell r="C777" t="str">
            <v xml:space="preserve"> seven hundred and seventy three</v>
          </cell>
          <cell r="D777" t="str">
            <v xml:space="preserve"> seven hundred and seventy three Thousand</v>
          </cell>
          <cell r="E777" t="str">
            <v xml:space="preserve"> seven hundred and seventy three Lakhs</v>
          </cell>
          <cell r="F777" t="str">
            <v xml:space="preserve"> seven hundred and seventy three Crores</v>
          </cell>
          <cell r="G777" t="str">
            <v xml:space="preserve"> seven hundred and seventy three Millions</v>
          </cell>
          <cell r="H777" t="str">
            <v xml:space="preserve"> seven hundred and seventy three Billions</v>
          </cell>
        </row>
        <row r="778">
          <cell r="A778">
            <v>774</v>
          </cell>
          <cell r="B778" t="str">
            <v xml:space="preserve"> seven hundred and seventy four</v>
          </cell>
          <cell r="C778" t="str">
            <v xml:space="preserve"> seven hundred and seventy four</v>
          </cell>
          <cell r="D778" t="str">
            <v xml:space="preserve"> seven hundred and seventy four Thousand</v>
          </cell>
          <cell r="E778" t="str">
            <v xml:space="preserve"> seven hundred and seventy four Lakhs</v>
          </cell>
          <cell r="F778" t="str">
            <v xml:space="preserve"> seven hundred and seventy four Crores</v>
          </cell>
          <cell r="G778" t="str">
            <v xml:space="preserve"> seven hundred and seventy four Millions</v>
          </cell>
          <cell r="H778" t="str">
            <v xml:space="preserve"> seven hundred and seventy four Billions</v>
          </cell>
        </row>
        <row r="779">
          <cell r="A779">
            <v>775</v>
          </cell>
          <cell r="B779" t="str">
            <v xml:space="preserve"> seven hundred and seventy five</v>
          </cell>
          <cell r="C779" t="str">
            <v xml:space="preserve"> seven hundred and seventy five</v>
          </cell>
          <cell r="D779" t="str">
            <v xml:space="preserve"> seven hundred and seventy five Thousand</v>
          </cell>
          <cell r="E779" t="str">
            <v xml:space="preserve"> seven hundred and seventy five Lakhs</v>
          </cell>
          <cell r="F779" t="str">
            <v xml:space="preserve"> seven hundred and seventy five Crores</v>
          </cell>
          <cell r="G779" t="str">
            <v xml:space="preserve"> seven hundred and seventy five Millions</v>
          </cell>
          <cell r="H779" t="str">
            <v xml:space="preserve"> seven hundred and seventy five Billions</v>
          </cell>
        </row>
        <row r="780">
          <cell r="A780">
            <v>776</v>
          </cell>
          <cell r="B780" t="str">
            <v xml:space="preserve"> seven hundred and seventy six</v>
          </cell>
          <cell r="C780" t="str">
            <v xml:space="preserve"> seven hundred and seventy six</v>
          </cell>
          <cell r="D780" t="str">
            <v xml:space="preserve"> seven hundred and seventy six Thousand</v>
          </cell>
          <cell r="E780" t="str">
            <v xml:space="preserve"> seven hundred and seventy six Lakhs</v>
          </cell>
          <cell r="F780" t="str">
            <v xml:space="preserve"> seven hundred and seventy six Crores</v>
          </cell>
          <cell r="G780" t="str">
            <v xml:space="preserve"> seven hundred and seventy six Millions</v>
          </cell>
          <cell r="H780" t="str">
            <v xml:space="preserve"> seven hundred and seventy six Billions</v>
          </cell>
        </row>
        <row r="781">
          <cell r="A781">
            <v>777</v>
          </cell>
          <cell r="B781" t="str">
            <v xml:space="preserve"> seven hundred and seventy seven</v>
          </cell>
          <cell r="C781" t="str">
            <v xml:space="preserve"> seven hundred and seventy seven</v>
          </cell>
          <cell r="D781" t="str">
            <v xml:space="preserve"> seven hundred and seventy seven Thousand</v>
          </cell>
          <cell r="E781" t="str">
            <v xml:space="preserve"> seven hundred and seventy seven Lakhs</v>
          </cell>
          <cell r="F781" t="str">
            <v xml:space="preserve"> seven hundred and seventy seven Crores</v>
          </cell>
          <cell r="G781" t="str">
            <v xml:space="preserve"> seven hundred and seventy seven Millions</v>
          </cell>
          <cell r="H781" t="str">
            <v xml:space="preserve"> seven hundred and seventy seven Billions</v>
          </cell>
        </row>
        <row r="782">
          <cell r="A782">
            <v>778</v>
          </cell>
          <cell r="B782" t="str">
            <v xml:space="preserve"> seven hundred and seventy eight</v>
          </cell>
          <cell r="C782" t="str">
            <v xml:space="preserve"> seven hundred and seventy eight</v>
          </cell>
          <cell r="D782" t="str">
            <v xml:space="preserve"> seven hundred and seventy eight Thousand</v>
          </cell>
          <cell r="E782" t="str">
            <v xml:space="preserve"> seven hundred and seventy eight Lakhs</v>
          </cell>
          <cell r="F782" t="str">
            <v xml:space="preserve"> seven hundred and seventy eight Crores</v>
          </cell>
          <cell r="G782" t="str">
            <v xml:space="preserve"> seven hundred and seventy eight Millions</v>
          </cell>
          <cell r="H782" t="str">
            <v xml:space="preserve"> seven hundred and seventy eight Billions</v>
          </cell>
        </row>
        <row r="783">
          <cell r="A783">
            <v>779</v>
          </cell>
          <cell r="B783" t="str">
            <v xml:space="preserve"> seven hundred and seventy nine</v>
          </cell>
          <cell r="C783" t="str">
            <v xml:space="preserve"> seven hundred and seventy nine</v>
          </cell>
          <cell r="D783" t="str">
            <v xml:space="preserve"> seven hundred and seventy nine Thousand</v>
          </cell>
          <cell r="E783" t="str">
            <v xml:space="preserve"> seven hundred and seventy nine Lakhs</v>
          </cell>
          <cell r="F783" t="str">
            <v xml:space="preserve"> seven hundred and seventy nine Crores</v>
          </cell>
          <cell r="G783" t="str">
            <v xml:space="preserve"> seven hundred and seventy nine Millions</v>
          </cell>
          <cell r="H783" t="str">
            <v xml:space="preserve"> seven hundred and seventy nine Billions</v>
          </cell>
        </row>
        <row r="784">
          <cell r="A784">
            <v>780</v>
          </cell>
          <cell r="B784" t="str">
            <v xml:space="preserve"> seven hundred and eighty</v>
          </cell>
          <cell r="C784" t="str">
            <v xml:space="preserve"> seven hundred and eighty</v>
          </cell>
          <cell r="D784" t="str">
            <v xml:space="preserve"> seven hundred and eighty Thousand</v>
          </cell>
          <cell r="E784" t="str">
            <v xml:space="preserve"> seven hundred and eighty Lakhs</v>
          </cell>
          <cell r="F784" t="str">
            <v xml:space="preserve"> seven hundred and eighty Crores</v>
          </cell>
          <cell r="G784" t="str">
            <v xml:space="preserve"> seven hundred and eighty Millions</v>
          </cell>
          <cell r="H784" t="str">
            <v xml:space="preserve"> seven hundred and eighty Billions</v>
          </cell>
        </row>
        <row r="785">
          <cell r="A785">
            <v>781</v>
          </cell>
          <cell r="B785" t="str">
            <v xml:space="preserve"> seven hundred and eighty one</v>
          </cell>
          <cell r="C785" t="str">
            <v xml:space="preserve"> seven hundred and eighty one</v>
          </cell>
          <cell r="D785" t="str">
            <v xml:space="preserve"> seven hundred and eighty one Thousand</v>
          </cell>
          <cell r="E785" t="str">
            <v xml:space="preserve"> seven hundred and eighty one Lakhs</v>
          </cell>
          <cell r="F785" t="str">
            <v xml:space="preserve"> seven hundred and eighty one Crores</v>
          </cell>
          <cell r="G785" t="str">
            <v xml:space="preserve"> seven hundred and eighty one Millions</v>
          </cell>
          <cell r="H785" t="str">
            <v xml:space="preserve"> seven hundred and eighty one Billions</v>
          </cell>
        </row>
        <row r="786">
          <cell r="A786">
            <v>782</v>
          </cell>
          <cell r="B786" t="str">
            <v xml:space="preserve"> seven hundred and eighty two</v>
          </cell>
          <cell r="C786" t="str">
            <v xml:space="preserve"> seven hundred and eighty two</v>
          </cell>
          <cell r="D786" t="str">
            <v xml:space="preserve"> seven hundred and eighty two Thousand</v>
          </cell>
          <cell r="E786" t="str">
            <v xml:space="preserve"> seven hundred and eighty two Lakhs</v>
          </cell>
          <cell r="F786" t="str">
            <v xml:space="preserve"> seven hundred and eighty two Crores</v>
          </cell>
          <cell r="G786" t="str">
            <v xml:space="preserve"> seven hundred and eighty two Millions</v>
          </cell>
          <cell r="H786" t="str">
            <v xml:space="preserve"> seven hundred and eighty two Billions</v>
          </cell>
        </row>
        <row r="787">
          <cell r="A787">
            <v>783</v>
          </cell>
          <cell r="B787" t="str">
            <v xml:space="preserve"> seven hundred and eighty three</v>
          </cell>
          <cell r="C787" t="str">
            <v xml:space="preserve"> seven hundred and eighty three</v>
          </cell>
          <cell r="D787" t="str">
            <v xml:space="preserve"> seven hundred and eighty three Thousand</v>
          </cell>
          <cell r="E787" t="str">
            <v xml:space="preserve"> seven hundred and eighty three Lakhs</v>
          </cell>
          <cell r="F787" t="str">
            <v xml:space="preserve"> seven hundred and eighty three Crores</v>
          </cell>
          <cell r="G787" t="str">
            <v xml:space="preserve"> seven hundred and eighty three Millions</v>
          </cell>
          <cell r="H787" t="str">
            <v xml:space="preserve"> seven hundred and eighty three Billions</v>
          </cell>
        </row>
        <row r="788">
          <cell r="A788">
            <v>784</v>
          </cell>
          <cell r="B788" t="str">
            <v xml:space="preserve"> seven hundred and eighty four</v>
          </cell>
          <cell r="C788" t="str">
            <v xml:space="preserve"> seven hundred and eighty four</v>
          </cell>
          <cell r="D788" t="str">
            <v xml:space="preserve"> seven hundred and eighty four Thousand</v>
          </cell>
          <cell r="E788" t="str">
            <v xml:space="preserve"> seven hundred and eighty four Lakhs</v>
          </cell>
          <cell r="F788" t="str">
            <v xml:space="preserve"> seven hundred and eighty four Crores</v>
          </cell>
          <cell r="G788" t="str">
            <v xml:space="preserve"> seven hundred and eighty four Millions</v>
          </cell>
          <cell r="H788" t="str">
            <v xml:space="preserve"> seven hundred and eighty four Billions</v>
          </cell>
        </row>
        <row r="789">
          <cell r="A789">
            <v>785</v>
          </cell>
          <cell r="B789" t="str">
            <v xml:space="preserve"> seven hundred and eighty five</v>
          </cell>
          <cell r="C789" t="str">
            <v xml:space="preserve"> seven hundred and eighty five</v>
          </cell>
          <cell r="D789" t="str">
            <v xml:space="preserve"> seven hundred and eighty five Thousand</v>
          </cell>
          <cell r="E789" t="str">
            <v xml:space="preserve"> seven hundred and eighty five Lakhs</v>
          </cell>
          <cell r="F789" t="str">
            <v xml:space="preserve"> seven hundred and eighty five Crores</v>
          </cell>
          <cell r="G789" t="str">
            <v xml:space="preserve"> seven hundred and eighty five Millions</v>
          </cell>
          <cell r="H789" t="str">
            <v xml:space="preserve"> seven hundred and eighty five Billions</v>
          </cell>
        </row>
        <row r="790">
          <cell r="A790">
            <v>786</v>
          </cell>
          <cell r="B790" t="str">
            <v xml:space="preserve"> seven hundred and eighty six</v>
          </cell>
          <cell r="C790" t="str">
            <v xml:space="preserve"> seven hundred and eighty six</v>
          </cell>
          <cell r="D790" t="str">
            <v xml:space="preserve"> seven hundred and eighty six Thousand</v>
          </cell>
          <cell r="E790" t="str">
            <v xml:space="preserve"> seven hundred and eighty six Lakhs</v>
          </cell>
          <cell r="F790" t="str">
            <v xml:space="preserve"> seven hundred and eighty six Crores</v>
          </cell>
          <cell r="G790" t="str">
            <v xml:space="preserve"> seven hundred and eighty six Millions</v>
          </cell>
          <cell r="H790" t="str">
            <v xml:space="preserve"> seven hundred and eighty six Billions</v>
          </cell>
        </row>
        <row r="791">
          <cell r="A791">
            <v>787</v>
          </cell>
          <cell r="B791" t="str">
            <v xml:space="preserve"> seven hundred and eighty seven</v>
          </cell>
          <cell r="C791" t="str">
            <v xml:space="preserve"> seven hundred and eighty seven</v>
          </cell>
          <cell r="D791" t="str">
            <v xml:space="preserve"> seven hundred and eighty seven Thousand</v>
          </cell>
          <cell r="E791" t="str">
            <v xml:space="preserve"> seven hundred and eighty seven Lakhs</v>
          </cell>
          <cell r="F791" t="str">
            <v xml:space="preserve"> seven hundred and eighty seven Crores</v>
          </cell>
          <cell r="G791" t="str">
            <v xml:space="preserve"> seven hundred and eighty seven Millions</v>
          </cell>
          <cell r="H791" t="str">
            <v xml:space="preserve"> seven hundred and eighty seven Billions</v>
          </cell>
        </row>
        <row r="792">
          <cell r="A792">
            <v>788</v>
          </cell>
          <cell r="B792" t="str">
            <v xml:space="preserve"> seven hundred and eighty eight</v>
          </cell>
          <cell r="C792" t="str">
            <v xml:space="preserve"> seven hundred and eighty eight</v>
          </cell>
          <cell r="D792" t="str">
            <v xml:space="preserve"> seven hundred and eighty eight Thousand</v>
          </cell>
          <cell r="E792" t="str">
            <v xml:space="preserve"> seven hundred and eighty eight Lakhs</v>
          </cell>
          <cell r="F792" t="str">
            <v xml:space="preserve"> seven hundred and eighty eight Crores</v>
          </cell>
          <cell r="G792" t="str">
            <v xml:space="preserve"> seven hundred and eighty eight Millions</v>
          </cell>
          <cell r="H792" t="str">
            <v xml:space="preserve"> seven hundred and eighty eight Billions</v>
          </cell>
        </row>
        <row r="793">
          <cell r="A793">
            <v>789</v>
          </cell>
          <cell r="B793" t="str">
            <v xml:space="preserve"> seven hundred and eighty nine</v>
          </cell>
          <cell r="C793" t="str">
            <v xml:space="preserve"> seven hundred and eighty nine</v>
          </cell>
          <cell r="D793" t="str">
            <v xml:space="preserve"> seven hundred and eighty nine Thousand</v>
          </cell>
          <cell r="E793" t="str">
            <v xml:space="preserve"> seven hundred and eighty nine Lakhs</v>
          </cell>
          <cell r="F793" t="str">
            <v xml:space="preserve"> seven hundred and eighty nine Crores</v>
          </cell>
          <cell r="G793" t="str">
            <v xml:space="preserve"> seven hundred and eighty nine Millions</v>
          </cell>
          <cell r="H793" t="str">
            <v xml:space="preserve"> seven hundred and eighty nine Billions</v>
          </cell>
        </row>
        <row r="794">
          <cell r="A794">
            <v>790</v>
          </cell>
          <cell r="B794" t="str">
            <v xml:space="preserve"> seven hundred and ninety</v>
          </cell>
          <cell r="C794" t="str">
            <v xml:space="preserve"> seven hundred and ninety</v>
          </cell>
          <cell r="D794" t="str">
            <v xml:space="preserve"> seven hundred and ninety Thousand</v>
          </cell>
          <cell r="E794" t="str">
            <v xml:space="preserve"> seven hundred and ninety Lakhs</v>
          </cell>
          <cell r="F794" t="str">
            <v xml:space="preserve"> seven hundred and ninety Crores</v>
          </cell>
          <cell r="G794" t="str">
            <v xml:space="preserve"> seven hundred and ninety Millions</v>
          </cell>
          <cell r="H794" t="str">
            <v xml:space="preserve"> seven hundred and ninety Billions</v>
          </cell>
        </row>
        <row r="795">
          <cell r="A795">
            <v>791</v>
          </cell>
          <cell r="B795" t="str">
            <v xml:space="preserve"> seven hundred and ninety one</v>
          </cell>
          <cell r="C795" t="str">
            <v xml:space="preserve"> seven hundred and ninety one</v>
          </cell>
          <cell r="D795" t="str">
            <v xml:space="preserve"> seven hundred and ninety one Thousand</v>
          </cell>
          <cell r="E795" t="str">
            <v xml:space="preserve"> seven hundred and ninety one Lakhs</v>
          </cell>
          <cell r="F795" t="str">
            <v xml:space="preserve"> seven hundred and ninety one Crores</v>
          </cell>
          <cell r="G795" t="str">
            <v xml:space="preserve"> seven hundred and ninety one Millions</v>
          </cell>
          <cell r="H795" t="str">
            <v xml:space="preserve"> seven hundred and ninety one Billions</v>
          </cell>
        </row>
        <row r="796">
          <cell r="A796">
            <v>792</v>
          </cell>
          <cell r="B796" t="str">
            <v xml:space="preserve"> seven hundred and ninety two</v>
          </cell>
          <cell r="C796" t="str">
            <v xml:space="preserve"> seven hundred and ninety two</v>
          </cell>
          <cell r="D796" t="str">
            <v xml:space="preserve"> seven hundred and ninety two Thousand</v>
          </cell>
          <cell r="E796" t="str">
            <v xml:space="preserve"> seven hundred and ninety two Lakhs</v>
          </cell>
          <cell r="F796" t="str">
            <v xml:space="preserve"> seven hundred and ninety two Crores</v>
          </cell>
          <cell r="G796" t="str">
            <v xml:space="preserve"> seven hundred and ninety two Millions</v>
          </cell>
          <cell r="H796" t="str">
            <v xml:space="preserve"> seven hundred and ninety two Billions</v>
          </cell>
        </row>
        <row r="797">
          <cell r="A797">
            <v>793</v>
          </cell>
          <cell r="B797" t="str">
            <v xml:space="preserve"> seven hundred and ninety three</v>
          </cell>
          <cell r="C797" t="str">
            <v xml:space="preserve"> seven hundred and ninety three</v>
          </cell>
          <cell r="D797" t="str">
            <v xml:space="preserve"> seven hundred and ninety three Thousand</v>
          </cell>
          <cell r="E797" t="str">
            <v xml:space="preserve"> seven hundred and ninety three Lakhs</v>
          </cell>
          <cell r="F797" t="str">
            <v xml:space="preserve"> seven hundred and ninety three Crores</v>
          </cell>
          <cell r="G797" t="str">
            <v xml:space="preserve"> seven hundred and ninety three Millions</v>
          </cell>
          <cell r="H797" t="str">
            <v xml:space="preserve"> seven hundred and ninety three Billions</v>
          </cell>
        </row>
        <row r="798">
          <cell r="A798">
            <v>794</v>
          </cell>
          <cell r="B798" t="str">
            <v xml:space="preserve"> seven hundred and ninety four </v>
          </cell>
          <cell r="C798" t="str">
            <v xml:space="preserve"> seven hundred and ninety four </v>
          </cell>
          <cell r="D798" t="str">
            <v xml:space="preserve"> seven hundred and ninety four  Thousand</v>
          </cell>
          <cell r="E798" t="str">
            <v xml:space="preserve"> seven hundred and ninety four  Lakhs</v>
          </cell>
          <cell r="F798" t="str">
            <v xml:space="preserve"> seven hundred and ninety four  Crores</v>
          </cell>
          <cell r="G798" t="str">
            <v xml:space="preserve"> seven hundred and ninety four  Millions</v>
          </cell>
          <cell r="H798" t="str">
            <v xml:space="preserve"> seven hundred and ninety four  Billions</v>
          </cell>
        </row>
        <row r="799">
          <cell r="A799">
            <v>795</v>
          </cell>
          <cell r="B799" t="str">
            <v xml:space="preserve"> seven hundred and ninety five</v>
          </cell>
          <cell r="C799" t="str">
            <v xml:space="preserve"> seven hundred and ninety five</v>
          </cell>
          <cell r="D799" t="str">
            <v xml:space="preserve"> seven hundred and ninety five Thousand</v>
          </cell>
          <cell r="E799" t="str">
            <v xml:space="preserve"> seven hundred and ninety five Lakhs</v>
          </cell>
          <cell r="F799" t="str">
            <v xml:space="preserve"> seven hundred and ninety five Crores</v>
          </cell>
          <cell r="G799" t="str">
            <v xml:space="preserve"> seven hundred and ninety five Millions</v>
          </cell>
          <cell r="H799" t="str">
            <v xml:space="preserve"> seven hundred and ninety five Billions</v>
          </cell>
        </row>
        <row r="800">
          <cell r="A800">
            <v>796</v>
          </cell>
          <cell r="B800" t="str">
            <v xml:space="preserve"> seven hundred and ninety six</v>
          </cell>
          <cell r="C800" t="str">
            <v xml:space="preserve"> seven hundred and ninety six</v>
          </cell>
          <cell r="D800" t="str">
            <v xml:space="preserve"> seven hundred and ninety six Thousand</v>
          </cell>
          <cell r="E800" t="str">
            <v xml:space="preserve"> seven hundred and ninety six Lakhs</v>
          </cell>
          <cell r="F800" t="str">
            <v xml:space="preserve"> seven hundred and ninety six Crores</v>
          </cell>
          <cell r="G800" t="str">
            <v xml:space="preserve"> seven hundred and ninety six Millions</v>
          </cell>
          <cell r="H800" t="str">
            <v xml:space="preserve"> seven hundred and ninety six Billions</v>
          </cell>
        </row>
        <row r="801">
          <cell r="A801">
            <v>797</v>
          </cell>
          <cell r="B801" t="str">
            <v xml:space="preserve"> seven hundred and ninety seven</v>
          </cell>
          <cell r="C801" t="str">
            <v xml:space="preserve"> seven hundred and ninety seven</v>
          </cell>
          <cell r="D801" t="str">
            <v xml:space="preserve"> seven hundred and ninety seven Thousand</v>
          </cell>
          <cell r="E801" t="str">
            <v xml:space="preserve"> seven hundred and ninety seven Lakhs</v>
          </cell>
          <cell r="F801" t="str">
            <v xml:space="preserve"> seven hundred and ninety seven Crores</v>
          </cell>
          <cell r="G801" t="str">
            <v xml:space="preserve"> seven hundred and ninety seven Millions</v>
          </cell>
          <cell r="H801" t="str">
            <v xml:space="preserve"> seven hundred and ninety seven Billions</v>
          </cell>
        </row>
        <row r="802">
          <cell r="A802">
            <v>798</v>
          </cell>
          <cell r="B802" t="str">
            <v xml:space="preserve"> seven hundred and ninety eight</v>
          </cell>
          <cell r="C802" t="str">
            <v xml:space="preserve"> seven hundred and ninety eight</v>
          </cell>
          <cell r="D802" t="str">
            <v xml:space="preserve"> seven hundred and ninety eight Thousand</v>
          </cell>
          <cell r="E802" t="str">
            <v xml:space="preserve"> seven hundred and ninety eight Lakhs</v>
          </cell>
          <cell r="F802" t="str">
            <v xml:space="preserve"> seven hundred and ninety eight Crores</v>
          </cell>
          <cell r="G802" t="str">
            <v xml:space="preserve"> seven hundred and ninety eight Millions</v>
          </cell>
          <cell r="H802" t="str">
            <v xml:space="preserve"> seven hundred and ninety eight Billions</v>
          </cell>
        </row>
        <row r="803">
          <cell r="A803">
            <v>799</v>
          </cell>
          <cell r="B803" t="str">
            <v xml:space="preserve"> seven hundred and ninety nine</v>
          </cell>
          <cell r="C803" t="str">
            <v xml:space="preserve"> seven hundred and ninety nine</v>
          </cell>
          <cell r="D803" t="str">
            <v xml:space="preserve"> seven hundred and ninety nine Thousand</v>
          </cell>
          <cell r="E803" t="str">
            <v xml:space="preserve"> seven hundred and ninety nine Lakhs</v>
          </cell>
          <cell r="F803" t="str">
            <v xml:space="preserve"> seven hundred and ninety nine Crores</v>
          </cell>
          <cell r="G803" t="str">
            <v xml:space="preserve"> seven hundred and ninety nine Millions</v>
          </cell>
          <cell r="H803" t="str">
            <v xml:space="preserve"> seven hundred and ninety nine Billions</v>
          </cell>
        </row>
        <row r="804">
          <cell r="A804">
            <v>800</v>
          </cell>
          <cell r="B804" t="str">
            <v xml:space="preserve"> eight hundred</v>
          </cell>
          <cell r="C804" t="str">
            <v xml:space="preserve"> eight hundred</v>
          </cell>
          <cell r="D804" t="str">
            <v xml:space="preserve"> eight hundred Thousand</v>
          </cell>
          <cell r="E804" t="str">
            <v xml:space="preserve"> eight hundred Lakhs</v>
          </cell>
          <cell r="F804" t="str">
            <v xml:space="preserve"> eight hundred Crores</v>
          </cell>
          <cell r="G804" t="str">
            <v xml:space="preserve"> eight hundred Millions</v>
          </cell>
          <cell r="H804" t="str">
            <v xml:space="preserve"> eight hundred Billions</v>
          </cell>
        </row>
        <row r="805">
          <cell r="A805">
            <v>801</v>
          </cell>
          <cell r="B805" t="str">
            <v xml:space="preserve"> eight hundred and one</v>
          </cell>
          <cell r="C805" t="str">
            <v xml:space="preserve"> eight hundred and one</v>
          </cell>
          <cell r="D805" t="str">
            <v xml:space="preserve"> eight hundred and one Thousand</v>
          </cell>
          <cell r="E805" t="str">
            <v xml:space="preserve"> eight hundred and one Lakhs</v>
          </cell>
          <cell r="F805" t="str">
            <v xml:space="preserve"> eight hundred and one Crores</v>
          </cell>
          <cell r="G805" t="str">
            <v xml:space="preserve"> eight hundred and one Millions</v>
          </cell>
          <cell r="H805" t="str">
            <v xml:space="preserve"> eight hundred and one Billions</v>
          </cell>
        </row>
        <row r="806">
          <cell r="A806">
            <v>802</v>
          </cell>
          <cell r="B806" t="str">
            <v xml:space="preserve"> eight hundred and two</v>
          </cell>
          <cell r="C806" t="str">
            <v xml:space="preserve"> eight hundred and two</v>
          </cell>
          <cell r="D806" t="str">
            <v xml:space="preserve"> eight hundred and two Thousand</v>
          </cell>
          <cell r="E806" t="str">
            <v xml:space="preserve"> eight hundred and two Lakhs</v>
          </cell>
          <cell r="F806" t="str">
            <v xml:space="preserve"> eight hundred and two Crores</v>
          </cell>
          <cell r="G806" t="str">
            <v xml:space="preserve"> eight hundred and two Millions</v>
          </cell>
          <cell r="H806" t="str">
            <v xml:space="preserve"> eight hundred and two Billions</v>
          </cell>
        </row>
        <row r="807">
          <cell r="A807">
            <v>803</v>
          </cell>
          <cell r="B807" t="str">
            <v xml:space="preserve"> eight hundred and three</v>
          </cell>
          <cell r="C807" t="str">
            <v xml:space="preserve"> eight hundred and three</v>
          </cell>
          <cell r="D807" t="str">
            <v xml:space="preserve"> eight hundred and three Thousand</v>
          </cell>
          <cell r="E807" t="str">
            <v xml:space="preserve"> eight hundred and three Lakhs</v>
          </cell>
          <cell r="F807" t="str">
            <v xml:space="preserve"> eight hundred and three Crores</v>
          </cell>
          <cell r="G807" t="str">
            <v xml:space="preserve"> eight hundred and three Millions</v>
          </cell>
          <cell r="H807" t="str">
            <v xml:space="preserve"> eight hundred and three Billions</v>
          </cell>
        </row>
        <row r="808">
          <cell r="A808">
            <v>804</v>
          </cell>
          <cell r="B808" t="str">
            <v xml:space="preserve"> eight hundred and four</v>
          </cell>
          <cell r="C808" t="str">
            <v xml:space="preserve"> eight hundred and four</v>
          </cell>
          <cell r="D808" t="str">
            <v xml:space="preserve"> eight hundred and four Thousand</v>
          </cell>
          <cell r="E808" t="str">
            <v xml:space="preserve"> eight hundred and four Lakhs</v>
          </cell>
          <cell r="F808" t="str">
            <v xml:space="preserve"> eight hundred and four Crores</v>
          </cell>
          <cell r="G808" t="str">
            <v xml:space="preserve"> eight hundred and four Millions</v>
          </cell>
          <cell r="H808" t="str">
            <v xml:space="preserve"> eight hundred and four Billions</v>
          </cell>
        </row>
        <row r="809">
          <cell r="A809">
            <v>805</v>
          </cell>
          <cell r="B809" t="str">
            <v xml:space="preserve"> eight hundred and five</v>
          </cell>
          <cell r="C809" t="str">
            <v xml:space="preserve"> eight hundred and five</v>
          </cell>
          <cell r="D809" t="str">
            <v xml:space="preserve"> eight hundred and five Thousand</v>
          </cell>
          <cell r="E809" t="str">
            <v xml:space="preserve"> eight hundred and five Lakhs</v>
          </cell>
          <cell r="F809" t="str">
            <v xml:space="preserve"> eight hundred and five Crores</v>
          </cell>
          <cell r="G809" t="str">
            <v xml:space="preserve"> eight hundred and five Millions</v>
          </cell>
          <cell r="H809" t="str">
            <v xml:space="preserve"> eight hundred and five Billions</v>
          </cell>
        </row>
        <row r="810">
          <cell r="A810">
            <v>806</v>
          </cell>
          <cell r="B810" t="str">
            <v xml:space="preserve"> eight hundred and six</v>
          </cell>
          <cell r="C810" t="str">
            <v xml:space="preserve"> eight hundred and six</v>
          </cell>
          <cell r="D810" t="str">
            <v xml:space="preserve"> eight hundred and six Thousand</v>
          </cell>
          <cell r="E810" t="str">
            <v xml:space="preserve"> eight hundred and six Lakhs</v>
          </cell>
          <cell r="F810" t="str">
            <v xml:space="preserve"> eight hundred and six Crores</v>
          </cell>
          <cell r="G810" t="str">
            <v xml:space="preserve"> eight hundred and six Millions</v>
          </cell>
          <cell r="H810" t="str">
            <v xml:space="preserve"> eight hundred and six Billions</v>
          </cell>
        </row>
        <row r="811">
          <cell r="A811">
            <v>807</v>
          </cell>
          <cell r="B811" t="str">
            <v xml:space="preserve"> eight hundred and seven</v>
          </cell>
          <cell r="C811" t="str">
            <v xml:space="preserve"> eight hundred and seven</v>
          </cell>
          <cell r="D811" t="str">
            <v xml:space="preserve"> eight hundred and seven Thousand</v>
          </cell>
          <cell r="E811" t="str">
            <v xml:space="preserve"> eight hundred and seven Lakhs</v>
          </cell>
          <cell r="F811" t="str">
            <v xml:space="preserve"> eight hundred and seven Crores</v>
          </cell>
          <cell r="G811" t="str">
            <v xml:space="preserve"> eight hundred and seven Millions</v>
          </cell>
          <cell r="H811" t="str">
            <v xml:space="preserve"> eight hundred and seven Billions</v>
          </cell>
        </row>
        <row r="812">
          <cell r="A812">
            <v>808</v>
          </cell>
          <cell r="B812" t="str">
            <v xml:space="preserve"> eight hundred and eight</v>
          </cell>
          <cell r="C812" t="str">
            <v xml:space="preserve"> eight hundred and eight</v>
          </cell>
          <cell r="D812" t="str">
            <v xml:space="preserve"> eight hundred and eight Thousand</v>
          </cell>
          <cell r="E812" t="str">
            <v xml:space="preserve"> eight hundred and eight Lakhs</v>
          </cell>
          <cell r="F812" t="str">
            <v xml:space="preserve"> eight hundred and eight Crores</v>
          </cell>
          <cell r="G812" t="str">
            <v xml:space="preserve"> eight hundred and eight Millions</v>
          </cell>
          <cell r="H812" t="str">
            <v xml:space="preserve"> eight hundred and eight Billions</v>
          </cell>
        </row>
        <row r="813">
          <cell r="A813">
            <v>809</v>
          </cell>
          <cell r="B813" t="str">
            <v xml:space="preserve"> eight hundred and nine</v>
          </cell>
          <cell r="C813" t="str">
            <v xml:space="preserve"> eight hundred and nine</v>
          </cell>
          <cell r="D813" t="str">
            <v xml:space="preserve"> eight hundred and nine Thousand</v>
          </cell>
          <cell r="E813" t="str">
            <v xml:space="preserve"> eight hundred and nine Lakhs</v>
          </cell>
          <cell r="F813" t="str">
            <v xml:space="preserve"> eight hundred and nine Crores</v>
          </cell>
          <cell r="G813" t="str">
            <v xml:space="preserve"> eight hundred and nine Millions</v>
          </cell>
          <cell r="H813" t="str">
            <v xml:space="preserve"> eight hundred and nine Billions</v>
          </cell>
        </row>
        <row r="814">
          <cell r="A814">
            <v>810</v>
          </cell>
          <cell r="B814" t="str">
            <v xml:space="preserve"> eight hundred and ten</v>
          </cell>
          <cell r="C814" t="str">
            <v xml:space="preserve"> eight hundred and ten</v>
          </cell>
          <cell r="D814" t="str">
            <v xml:space="preserve"> eight hundred and ten Thousand</v>
          </cell>
          <cell r="E814" t="str">
            <v xml:space="preserve"> eight hundred and ten Lakhs</v>
          </cell>
          <cell r="F814" t="str">
            <v xml:space="preserve"> eight hundred and ten Crores</v>
          </cell>
          <cell r="G814" t="str">
            <v xml:space="preserve"> eight hundred and ten Millions</v>
          </cell>
          <cell r="H814" t="str">
            <v xml:space="preserve"> eight hundred and ten Billions</v>
          </cell>
        </row>
        <row r="815">
          <cell r="A815">
            <v>811</v>
          </cell>
          <cell r="B815" t="str">
            <v xml:space="preserve"> eight hundred and eleven</v>
          </cell>
          <cell r="C815" t="str">
            <v xml:space="preserve"> eight hundred and eleven</v>
          </cell>
          <cell r="D815" t="str">
            <v xml:space="preserve"> eight hundred and eleven Thousand</v>
          </cell>
          <cell r="E815" t="str">
            <v xml:space="preserve"> eight hundred and eleven Lakhs</v>
          </cell>
          <cell r="F815" t="str">
            <v xml:space="preserve"> eight hundred and eleven Crores</v>
          </cell>
          <cell r="G815" t="str">
            <v xml:space="preserve"> eight hundred and eleven Millions</v>
          </cell>
          <cell r="H815" t="str">
            <v xml:space="preserve"> eight hundred and eleven Billions</v>
          </cell>
        </row>
        <row r="816">
          <cell r="A816">
            <v>812</v>
          </cell>
          <cell r="B816" t="str">
            <v xml:space="preserve"> eight hundred and twelve</v>
          </cell>
          <cell r="C816" t="str">
            <v xml:space="preserve"> eight hundred and twelve</v>
          </cell>
          <cell r="D816" t="str">
            <v xml:space="preserve"> eight hundred and twelve Thousand</v>
          </cell>
          <cell r="E816" t="str">
            <v xml:space="preserve"> eight hundred and twelve Lakhs</v>
          </cell>
          <cell r="F816" t="str">
            <v xml:space="preserve"> eight hundred and twelve Crores</v>
          </cell>
          <cell r="G816" t="str">
            <v xml:space="preserve"> eight hundred and twelve Millions</v>
          </cell>
          <cell r="H816" t="str">
            <v xml:space="preserve"> eight hundred and twelve Billions</v>
          </cell>
        </row>
        <row r="817">
          <cell r="A817">
            <v>813</v>
          </cell>
          <cell r="B817" t="str">
            <v xml:space="preserve"> eight hundred and thirteen</v>
          </cell>
          <cell r="C817" t="str">
            <v xml:space="preserve"> eight hundred and thirteen</v>
          </cell>
          <cell r="D817" t="str">
            <v xml:space="preserve"> eight hundred and thirteen Thousand</v>
          </cell>
          <cell r="E817" t="str">
            <v xml:space="preserve"> eight hundred and thirteen Lakhs</v>
          </cell>
          <cell r="F817" t="str">
            <v xml:space="preserve"> eight hundred and thirteen Crores</v>
          </cell>
          <cell r="G817" t="str">
            <v xml:space="preserve"> eight hundred and thirteen Millions</v>
          </cell>
          <cell r="H817" t="str">
            <v xml:space="preserve"> eight hundred and thirteen Billions</v>
          </cell>
        </row>
        <row r="818">
          <cell r="A818">
            <v>814</v>
          </cell>
          <cell r="B818" t="str">
            <v xml:space="preserve"> eight hundred and fourteen</v>
          </cell>
          <cell r="C818" t="str">
            <v xml:space="preserve"> eight hundred and fourteen</v>
          </cell>
          <cell r="D818" t="str">
            <v xml:space="preserve"> eight hundred and fourteen Thousand</v>
          </cell>
          <cell r="E818" t="str">
            <v xml:space="preserve"> eight hundred and fourteen Lakhs</v>
          </cell>
          <cell r="F818" t="str">
            <v xml:space="preserve"> eight hundred and fourteen Crores</v>
          </cell>
          <cell r="G818" t="str">
            <v xml:space="preserve"> eight hundred and fourteen Millions</v>
          </cell>
          <cell r="H818" t="str">
            <v xml:space="preserve"> eight hundred and fourteen Billions</v>
          </cell>
        </row>
        <row r="819">
          <cell r="A819">
            <v>815</v>
          </cell>
          <cell r="B819" t="str">
            <v xml:space="preserve"> eight hundred and fifteen</v>
          </cell>
          <cell r="C819" t="str">
            <v xml:space="preserve"> eight hundred and fifteen</v>
          </cell>
          <cell r="D819" t="str">
            <v xml:space="preserve"> eight hundred and fifteen Thousand</v>
          </cell>
          <cell r="E819" t="str">
            <v xml:space="preserve"> eight hundred and fifteen Lakhs</v>
          </cell>
          <cell r="F819" t="str">
            <v xml:space="preserve"> eight hundred and fifteen Crores</v>
          </cell>
          <cell r="G819" t="str">
            <v xml:space="preserve"> eight hundred and fifteen Millions</v>
          </cell>
          <cell r="H819" t="str">
            <v xml:space="preserve"> eight hundred and fifteen Billions</v>
          </cell>
        </row>
        <row r="820">
          <cell r="A820">
            <v>816</v>
          </cell>
          <cell r="B820" t="str">
            <v xml:space="preserve"> eight hundred and sixteen</v>
          </cell>
          <cell r="C820" t="str">
            <v xml:space="preserve"> eight hundred and sixteen</v>
          </cell>
          <cell r="D820" t="str">
            <v xml:space="preserve"> eight hundred and sixteen Thousand</v>
          </cell>
          <cell r="E820" t="str">
            <v xml:space="preserve"> eight hundred and sixteen Lakhs</v>
          </cell>
          <cell r="F820" t="str">
            <v xml:space="preserve"> eight hundred and sixteen Crores</v>
          </cell>
          <cell r="G820" t="str">
            <v xml:space="preserve"> eight hundred and sixteen Millions</v>
          </cell>
          <cell r="H820" t="str">
            <v xml:space="preserve"> eight hundred and sixteen Billions</v>
          </cell>
        </row>
        <row r="821">
          <cell r="A821">
            <v>817</v>
          </cell>
          <cell r="B821" t="str">
            <v xml:space="preserve"> eight hundred and seventeen</v>
          </cell>
          <cell r="C821" t="str">
            <v xml:space="preserve"> eight hundred and seventeen</v>
          </cell>
          <cell r="D821" t="str">
            <v xml:space="preserve"> eight hundred and seventeen Thousand</v>
          </cell>
          <cell r="E821" t="str">
            <v xml:space="preserve"> eight hundred and seventeen Lakhs</v>
          </cell>
          <cell r="F821" t="str">
            <v xml:space="preserve"> eight hundred and seventeen Crores</v>
          </cell>
          <cell r="G821" t="str">
            <v xml:space="preserve"> eight hundred and seventeen Millions</v>
          </cell>
          <cell r="H821" t="str">
            <v xml:space="preserve"> eight hundred and seventeen Billions</v>
          </cell>
        </row>
        <row r="822">
          <cell r="A822">
            <v>818</v>
          </cell>
          <cell r="B822" t="str">
            <v xml:space="preserve"> eight hundred and eighteen</v>
          </cell>
          <cell r="C822" t="str">
            <v xml:space="preserve"> eight hundred and eighteen</v>
          </cell>
          <cell r="D822" t="str">
            <v xml:space="preserve"> eight hundred and eighteen Thousand</v>
          </cell>
          <cell r="E822" t="str">
            <v xml:space="preserve"> eight hundred and eighteen Lakhs</v>
          </cell>
          <cell r="F822" t="str">
            <v xml:space="preserve"> eight hundred and eighteen Crores</v>
          </cell>
          <cell r="G822" t="str">
            <v xml:space="preserve"> eight hundred and eighteen Millions</v>
          </cell>
          <cell r="H822" t="str">
            <v xml:space="preserve"> eight hundred and eighteen Billions</v>
          </cell>
        </row>
        <row r="823">
          <cell r="A823">
            <v>819</v>
          </cell>
          <cell r="B823" t="str">
            <v xml:space="preserve"> eight hundred and nineteen</v>
          </cell>
          <cell r="C823" t="str">
            <v xml:space="preserve"> eight hundred and nineteen</v>
          </cell>
          <cell r="D823" t="str">
            <v xml:space="preserve"> eight hundred and nineteen Thousand</v>
          </cell>
          <cell r="E823" t="str">
            <v xml:space="preserve"> eight hundred and nineteen Lakhs</v>
          </cell>
          <cell r="F823" t="str">
            <v xml:space="preserve"> eight hundred and nineteen Crores</v>
          </cell>
          <cell r="G823" t="str">
            <v xml:space="preserve"> eight hundred and nineteen Millions</v>
          </cell>
          <cell r="H823" t="str">
            <v xml:space="preserve"> eight hundred and nineteen Billions</v>
          </cell>
        </row>
        <row r="824">
          <cell r="A824">
            <v>820</v>
          </cell>
          <cell r="B824" t="str">
            <v xml:space="preserve"> eight hundred and twenty </v>
          </cell>
          <cell r="C824" t="str">
            <v xml:space="preserve"> eight hundred and twenty </v>
          </cell>
          <cell r="D824" t="str">
            <v xml:space="preserve"> eight hundred and twenty  Thousand</v>
          </cell>
          <cell r="E824" t="str">
            <v xml:space="preserve"> eight hundred and twenty  Lakhs</v>
          </cell>
          <cell r="F824" t="str">
            <v xml:space="preserve"> eight hundred and twenty  Crores</v>
          </cell>
          <cell r="G824" t="str">
            <v xml:space="preserve"> eight hundred and twenty  Millions</v>
          </cell>
          <cell r="H824" t="str">
            <v xml:space="preserve"> eight hundred and twenty  Billions</v>
          </cell>
        </row>
        <row r="825">
          <cell r="A825">
            <v>821</v>
          </cell>
          <cell r="B825" t="str">
            <v xml:space="preserve"> eight hundred and twenty one</v>
          </cell>
          <cell r="C825" t="str">
            <v xml:space="preserve"> eight hundred and twenty one</v>
          </cell>
          <cell r="D825" t="str">
            <v xml:space="preserve"> eight hundred and twenty one Thousand</v>
          </cell>
          <cell r="E825" t="str">
            <v xml:space="preserve"> eight hundred and twenty one Lakhs</v>
          </cell>
          <cell r="F825" t="str">
            <v xml:space="preserve"> eight hundred and twenty one Crores</v>
          </cell>
          <cell r="G825" t="str">
            <v xml:space="preserve"> eight hundred and twenty one Millions</v>
          </cell>
          <cell r="H825" t="str">
            <v xml:space="preserve"> eight hundred and twenty one Billions</v>
          </cell>
        </row>
        <row r="826">
          <cell r="A826">
            <v>822</v>
          </cell>
          <cell r="B826" t="str">
            <v xml:space="preserve"> eight hundred and twenty two</v>
          </cell>
          <cell r="C826" t="str">
            <v xml:space="preserve"> eight hundred and twenty two</v>
          </cell>
          <cell r="D826" t="str">
            <v xml:space="preserve"> eight hundred and twenty two Thousand</v>
          </cell>
          <cell r="E826" t="str">
            <v xml:space="preserve"> eight hundred and twenty two Lakhs</v>
          </cell>
          <cell r="F826" t="str">
            <v xml:space="preserve"> eight hundred and twenty two Crores</v>
          </cell>
          <cell r="G826" t="str">
            <v xml:space="preserve"> eight hundred and twenty two Millions</v>
          </cell>
          <cell r="H826" t="str">
            <v xml:space="preserve"> eight hundred and twenty two Billions</v>
          </cell>
        </row>
        <row r="827">
          <cell r="A827">
            <v>823</v>
          </cell>
          <cell r="B827" t="str">
            <v xml:space="preserve"> eight hundred and twenty three</v>
          </cell>
          <cell r="C827" t="str">
            <v xml:space="preserve"> eight hundred and twenty three</v>
          </cell>
          <cell r="D827" t="str">
            <v xml:space="preserve"> eight hundred and twenty three Thousand</v>
          </cell>
          <cell r="E827" t="str">
            <v xml:space="preserve"> eight hundred and twenty three Lakhs</v>
          </cell>
          <cell r="F827" t="str">
            <v xml:space="preserve"> eight hundred and twenty three Crores</v>
          </cell>
          <cell r="G827" t="str">
            <v xml:space="preserve"> eight hundred and twenty three Millions</v>
          </cell>
          <cell r="H827" t="str">
            <v xml:space="preserve"> eight hundred and twenty three Billions</v>
          </cell>
        </row>
        <row r="828">
          <cell r="A828">
            <v>824</v>
          </cell>
          <cell r="B828" t="str">
            <v xml:space="preserve"> eight hundred and twenty four</v>
          </cell>
          <cell r="C828" t="str">
            <v xml:space="preserve"> eight hundred and twenty four</v>
          </cell>
          <cell r="D828" t="str">
            <v xml:space="preserve"> eight hundred and twenty four Thousand</v>
          </cell>
          <cell r="E828" t="str">
            <v xml:space="preserve"> eight hundred and twenty four Lakhs</v>
          </cell>
          <cell r="F828" t="str">
            <v xml:space="preserve"> eight hundred and twenty four Crores</v>
          </cell>
          <cell r="G828" t="str">
            <v xml:space="preserve"> eight hundred and twenty four Millions</v>
          </cell>
          <cell r="H828" t="str">
            <v xml:space="preserve"> eight hundred and twenty four Billions</v>
          </cell>
        </row>
        <row r="829">
          <cell r="A829">
            <v>825</v>
          </cell>
          <cell r="B829" t="str">
            <v xml:space="preserve"> eight hundred and twenty five</v>
          </cell>
          <cell r="C829" t="str">
            <v xml:space="preserve"> eight hundred and twenty five</v>
          </cell>
          <cell r="D829" t="str">
            <v xml:space="preserve"> eight hundred and twenty five Thousand</v>
          </cell>
          <cell r="E829" t="str">
            <v xml:space="preserve"> eight hundred and twenty five Lakhs</v>
          </cell>
          <cell r="F829" t="str">
            <v xml:space="preserve"> eight hundred and twenty five Crores</v>
          </cell>
          <cell r="G829" t="str">
            <v xml:space="preserve"> eight hundred and twenty five Millions</v>
          </cell>
          <cell r="H829" t="str">
            <v xml:space="preserve"> eight hundred and twenty five Billions</v>
          </cell>
        </row>
        <row r="830">
          <cell r="A830">
            <v>826</v>
          </cell>
          <cell r="B830" t="str">
            <v xml:space="preserve"> eight hundred and twenty six</v>
          </cell>
          <cell r="C830" t="str">
            <v xml:space="preserve"> eight hundred and twenty six</v>
          </cell>
          <cell r="D830" t="str">
            <v xml:space="preserve"> eight hundred and twenty six Thousand</v>
          </cell>
          <cell r="E830" t="str">
            <v xml:space="preserve"> eight hundred and twenty six Lakhs</v>
          </cell>
          <cell r="F830" t="str">
            <v xml:space="preserve"> eight hundred and twenty six Crores</v>
          </cell>
          <cell r="G830" t="str">
            <v xml:space="preserve"> eight hundred and twenty six Millions</v>
          </cell>
          <cell r="H830" t="str">
            <v xml:space="preserve"> eight hundred and twenty six Billions</v>
          </cell>
        </row>
        <row r="831">
          <cell r="A831">
            <v>827</v>
          </cell>
          <cell r="B831" t="str">
            <v xml:space="preserve"> eight hundred and twenty seven</v>
          </cell>
          <cell r="C831" t="str">
            <v xml:space="preserve"> eight hundred and twenty seven</v>
          </cell>
          <cell r="D831" t="str">
            <v xml:space="preserve"> eight hundred and twenty seven Thousand</v>
          </cell>
          <cell r="E831" t="str">
            <v xml:space="preserve"> eight hundred and twenty seven Lakhs</v>
          </cell>
          <cell r="F831" t="str">
            <v xml:space="preserve"> eight hundred and twenty seven Crores</v>
          </cell>
          <cell r="G831" t="str">
            <v xml:space="preserve"> eight hundred and twenty seven Millions</v>
          </cell>
          <cell r="H831" t="str">
            <v xml:space="preserve"> eight hundred and twenty seven Billions</v>
          </cell>
        </row>
        <row r="832">
          <cell r="A832">
            <v>828</v>
          </cell>
          <cell r="B832" t="str">
            <v xml:space="preserve"> eight hundred and twenty eight</v>
          </cell>
          <cell r="C832" t="str">
            <v xml:space="preserve"> eight hundred and twenty eight</v>
          </cell>
          <cell r="D832" t="str">
            <v xml:space="preserve"> eight hundred and twenty eight Thousand</v>
          </cell>
          <cell r="E832" t="str">
            <v xml:space="preserve"> eight hundred and twenty eight Lakhs</v>
          </cell>
          <cell r="F832" t="str">
            <v xml:space="preserve"> eight hundred and twenty eight Crores</v>
          </cell>
          <cell r="G832" t="str">
            <v xml:space="preserve"> eight hundred and twenty eight Millions</v>
          </cell>
          <cell r="H832" t="str">
            <v xml:space="preserve"> eight hundred and twenty eight Billions</v>
          </cell>
        </row>
        <row r="833">
          <cell r="A833">
            <v>829</v>
          </cell>
          <cell r="B833" t="str">
            <v xml:space="preserve"> eight hundred and twenty nine</v>
          </cell>
          <cell r="C833" t="str">
            <v xml:space="preserve"> eight hundred and twenty nine</v>
          </cell>
          <cell r="D833" t="str">
            <v xml:space="preserve"> eight hundred and twenty nine Thousand</v>
          </cell>
          <cell r="E833" t="str">
            <v xml:space="preserve"> eight hundred and twenty nine Lakhs</v>
          </cell>
          <cell r="F833" t="str">
            <v xml:space="preserve"> eight hundred and twenty nine Crores</v>
          </cell>
          <cell r="G833" t="str">
            <v xml:space="preserve"> eight hundred and twenty nine Millions</v>
          </cell>
          <cell r="H833" t="str">
            <v xml:space="preserve"> eight hundred and twenty nine Billions</v>
          </cell>
        </row>
        <row r="834">
          <cell r="A834">
            <v>830</v>
          </cell>
          <cell r="B834" t="str">
            <v xml:space="preserve"> eight hundred and thirty</v>
          </cell>
          <cell r="C834" t="str">
            <v xml:space="preserve"> eight hundred and thirty</v>
          </cell>
          <cell r="D834" t="str">
            <v xml:space="preserve"> eight hundred and thirty Thousand</v>
          </cell>
          <cell r="E834" t="str">
            <v xml:space="preserve"> eight hundred and thirty Lakhs</v>
          </cell>
          <cell r="F834" t="str">
            <v xml:space="preserve"> eight hundred and thirty Crores</v>
          </cell>
          <cell r="G834" t="str">
            <v xml:space="preserve"> eight hundred and thirty Millions</v>
          </cell>
          <cell r="H834" t="str">
            <v xml:space="preserve"> eight hundred and thirty Billions</v>
          </cell>
        </row>
        <row r="835">
          <cell r="A835">
            <v>831</v>
          </cell>
          <cell r="B835" t="str">
            <v xml:space="preserve"> eight hundred and thirty one</v>
          </cell>
          <cell r="C835" t="str">
            <v xml:space="preserve"> eight hundred and thirty one</v>
          </cell>
          <cell r="D835" t="str">
            <v xml:space="preserve"> eight hundred and thirty one Thousand</v>
          </cell>
          <cell r="E835" t="str">
            <v xml:space="preserve"> eight hundred and thirty one Lakhs</v>
          </cell>
          <cell r="F835" t="str">
            <v xml:space="preserve"> eight hundred and thirty one Crores</v>
          </cell>
          <cell r="G835" t="str">
            <v xml:space="preserve"> eight hundred and thirty one Millions</v>
          </cell>
          <cell r="H835" t="str">
            <v xml:space="preserve"> eight hundred and thirty one Billions</v>
          </cell>
        </row>
        <row r="836">
          <cell r="A836">
            <v>832</v>
          </cell>
          <cell r="B836" t="str">
            <v xml:space="preserve"> eight hundred and thirty two</v>
          </cell>
          <cell r="C836" t="str">
            <v xml:space="preserve"> eight hundred and thirty two</v>
          </cell>
          <cell r="D836" t="str">
            <v xml:space="preserve"> eight hundred and thirty two Thousand</v>
          </cell>
          <cell r="E836" t="str">
            <v xml:space="preserve"> eight hundred and thirty two Lakhs</v>
          </cell>
          <cell r="F836" t="str">
            <v xml:space="preserve"> eight hundred and thirty two Crores</v>
          </cell>
          <cell r="G836" t="str">
            <v xml:space="preserve"> eight hundred and thirty two Millions</v>
          </cell>
          <cell r="H836" t="str">
            <v xml:space="preserve"> eight hundred and thirty two Billions</v>
          </cell>
        </row>
        <row r="837">
          <cell r="A837">
            <v>833</v>
          </cell>
          <cell r="B837" t="str">
            <v xml:space="preserve"> eight hundred and thirty three</v>
          </cell>
          <cell r="C837" t="str">
            <v xml:space="preserve"> eight hundred and thirty three</v>
          </cell>
          <cell r="D837" t="str">
            <v xml:space="preserve"> eight hundred and thirty three Thousand</v>
          </cell>
          <cell r="E837" t="str">
            <v xml:space="preserve"> eight hundred and thirty three Lakhs</v>
          </cell>
          <cell r="F837" t="str">
            <v xml:space="preserve"> eight hundred and thirty three Crores</v>
          </cell>
          <cell r="G837" t="str">
            <v xml:space="preserve"> eight hundred and thirty three Millions</v>
          </cell>
          <cell r="H837" t="str">
            <v xml:space="preserve"> eight hundred and thirty three Billions</v>
          </cell>
        </row>
        <row r="838">
          <cell r="A838">
            <v>834</v>
          </cell>
          <cell r="B838" t="str">
            <v xml:space="preserve"> eight hundred and thirty four</v>
          </cell>
          <cell r="C838" t="str">
            <v xml:space="preserve"> eight hundred and thirty four</v>
          </cell>
          <cell r="D838" t="str">
            <v xml:space="preserve"> eight hundred and thirty four Thousand</v>
          </cell>
          <cell r="E838" t="str">
            <v xml:space="preserve"> eight hundred and thirty four Lakhs</v>
          </cell>
          <cell r="F838" t="str">
            <v xml:space="preserve"> eight hundred and thirty four Crores</v>
          </cell>
          <cell r="G838" t="str">
            <v xml:space="preserve"> eight hundred and thirty four Millions</v>
          </cell>
          <cell r="H838" t="str">
            <v xml:space="preserve"> eight hundred and thirty four Billions</v>
          </cell>
        </row>
        <row r="839">
          <cell r="A839">
            <v>835</v>
          </cell>
          <cell r="B839" t="str">
            <v xml:space="preserve"> eight hundred and thirty five</v>
          </cell>
          <cell r="C839" t="str">
            <v xml:space="preserve"> eight hundred and thirty five</v>
          </cell>
          <cell r="D839" t="str">
            <v xml:space="preserve"> eight hundred and thirty five Thousand</v>
          </cell>
          <cell r="E839" t="str">
            <v xml:space="preserve"> eight hundred and thirty five Lakhs</v>
          </cell>
          <cell r="F839" t="str">
            <v xml:space="preserve"> eight hundred and thirty five Crores</v>
          </cell>
          <cell r="G839" t="str">
            <v xml:space="preserve"> eight hundred and thirty five Millions</v>
          </cell>
          <cell r="H839" t="str">
            <v xml:space="preserve"> eight hundred and thirty five Billions</v>
          </cell>
        </row>
        <row r="840">
          <cell r="A840">
            <v>836</v>
          </cell>
          <cell r="B840" t="str">
            <v xml:space="preserve"> eight hundred and thirty six</v>
          </cell>
          <cell r="C840" t="str">
            <v xml:space="preserve"> eight hundred and thirty six</v>
          </cell>
          <cell r="D840" t="str">
            <v xml:space="preserve"> eight hundred and thirty six Thousand</v>
          </cell>
          <cell r="E840" t="str">
            <v xml:space="preserve"> eight hundred and thirty six Lakhs</v>
          </cell>
          <cell r="F840" t="str">
            <v xml:space="preserve"> eight hundred and thirty six Crores</v>
          </cell>
          <cell r="G840" t="str">
            <v xml:space="preserve"> eight hundred and thirty six Millions</v>
          </cell>
          <cell r="H840" t="str">
            <v xml:space="preserve"> eight hundred and thirty six Billions</v>
          </cell>
        </row>
        <row r="841">
          <cell r="A841">
            <v>837</v>
          </cell>
          <cell r="B841" t="str">
            <v xml:space="preserve"> eight hundred and thirty seven</v>
          </cell>
          <cell r="C841" t="str">
            <v xml:space="preserve"> eight hundred and thirty seven</v>
          </cell>
          <cell r="D841" t="str">
            <v xml:space="preserve"> eight hundred and thirty seven Thousand</v>
          </cell>
          <cell r="E841" t="str">
            <v xml:space="preserve"> eight hundred and thirty seven Lakhs</v>
          </cell>
          <cell r="F841" t="str">
            <v xml:space="preserve"> eight hundred and thirty seven Crores</v>
          </cell>
          <cell r="G841" t="str">
            <v xml:space="preserve"> eight hundred and thirty seven Millions</v>
          </cell>
          <cell r="H841" t="str">
            <v xml:space="preserve"> eight hundred and thirty seven Billions</v>
          </cell>
        </row>
        <row r="842">
          <cell r="A842">
            <v>838</v>
          </cell>
          <cell r="B842" t="str">
            <v xml:space="preserve"> eight hundred and thirty eight</v>
          </cell>
          <cell r="C842" t="str">
            <v xml:space="preserve"> eight hundred and thirty eight</v>
          </cell>
          <cell r="D842" t="str">
            <v xml:space="preserve"> eight hundred and thirty eight Thousand</v>
          </cell>
          <cell r="E842" t="str">
            <v xml:space="preserve"> eight hundred and thirty eight Lakhs</v>
          </cell>
          <cell r="F842" t="str">
            <v xml:space="preserve"> eight hundred and thirty eight Crores</v>
          </cell>
          <cell r="G842" t="str">
            <v xml:space="preserve"> eight hundred and thirty eight Millions</v>
          </cell>
          <cell r="H842" t="str">
            <v xml:space="preserve"> eight hundred and thirty eight Billions</v>
          </cell>
        </row>
        <row r="843">
          <cell r="A843">
            <v>839</v>
          </cell>
          <cell r="B843" t="str">
            <v xml:space="preserve"> eight hundred and thirty nine</v>
          </cell>
          <cell r="C843" t="str">
            <v xml:space="preserve"> eight hundred and thirty nine</v>
          </cell>
          <cell r="D843" t="str">
            <v xml:space="preserve"> eight hundred and thirty nine Thousand</v>
          </cell>
          <cell r="E843" t="str">
            <v xml:space="preserve"> eight hundred and thirty nine Lakhs</v>
          </cell>
          <cell r="F843" t="str">
            <v xml:space="preserve"> eight hundred and thirty nine Crores</v>
          </cell>
          <cell r="G843" t="str">
            <v xml:space="preserve"> eight hundred and thirty nine Millions</v>
          </cell>
          <cell r="H843" t="str">
            <v xml:space="preserve"> eight hundred and thirty nine Billions</v>
          </cell>
        </row>
        <row r="844">
          <cell r="A844">
            <v>840</v>
          </cell>
          <cell r="B844" t="str">
            <v xml:space="preserve"> eight hundred and forty</v>
          </cell>
          <cell r="C844" t="str">
            <v xml:space="preserve"> eight hundred and forty</v>
          </cell>
          <cell r="D844" t="str">
            <v xml:space="preserve"> eight hundred and forty Thousand</v>
          </cell>
          <cell r="E844" t="str">
            <v xml:space="preserve"> eight hundred and forty Lakhs</v>
          </cell>
          <cell r="F844" t="str">
            <v xml:space="preserve"> eight hundred and forty Crores</v>
          </cell>
          <cell r="G844" t="str">
            <v xml:space="preserve"> eight hundred and forty Millions</v>
          </cell>
          <cell r="H844" t="str">
            <v xml:space="preserve"> eight hundred and forty Billions</v>
          </cell>
        </row>
        <row r="845">
          <cell r="A845">
            <v>841</v>
          </cell>
          <cell r="B845" t="str">
            <v xml:space="preserve"> eight hundred and forty one </v>
          </cell>
          <cell r="C845" t="str">
            <v xml:space="preserve"> eight hundred and forty one </v>
          </cell>
          <cell r="D845" t="str">
            <v xml:space="preserve"> eight hundred and forty one  Thousand</v>
          </cell>
          <cell r="E845" t="str">
            <v xml:space="preserve"> eight hundred and forty one  Lakhs</v>
          </cell>
          <cell r="F845" t="str">
            <v xml:space="preserve"> eight hundred and forty one  Crores</v>
          </cell>
          <cell r="G845" t="str">
            <v xml:space="preserve"> eight hundred and forty one  Millions</v>
          </cell>
          <cell r="H845" t="str">
            <v xml:space="preserve"> eight hundred and forty one  Billions</v>
          </cell>
        </row>
        <row r="846">
          <cell r="A846">
            <v>842</v>
          </cell>
          <cell r="B846" t="str">
            <v xml:space="preserve"> eight hundred and forty two</v>
          </cell>
          <cell r="C846" t="str">
            <v xml:space="preserve"> eight hundred and forty two</v>
          </cell>
          <cell r="D846" t="str">
            <v xml:space="preserve"> eight hundred and forty two Thousand</v>
          </cell>
          <cell r="E846" t="str">
            <v xml:space="preserve"> eight hundred and forty two Lakhs</v>
          </cell>
          <cell r="F846" t="str">
            <v xml:space="preserve"> eight hundred and forty two Crores</v>
          </cell>
          <cell r="G846" t="str">
            <v xml:space="preserve"> eight hundred and forty two Millions</v>
          </cell>
          <cell r="H846" t="str">
            <v xml:space="preserve"> eight hundred and forty two Billions</v>
          </cell>
        </row>
        <row r="847">
          <cell r="A847">
            <v>843</v>
          </cell>
          <cell r="B847" t="str">
            <v xml:space="preserve"> eight hundred and forty three </v>
          </cell>
          <cell r="C847" t="str">
            <v xml:space="preserve"> eight hundred and forty three </v>
          </cell>
          <cell r="D847" t="str">
            <v xml:space="preserve"> eight hundred and forty three  Thousand</v>
          </cell>
          <cell r="E847" t="str">
            <v xml:space="preserve"> eight hundred and forty three  Lakhs</v>
          </cell>
          <cell r="F847" t="str">
            <v xml:space="preserve"> eight hundred and forty three  Crores</v>
          </cell>
          <cell r="G847" t="str">
            <v xml:space="preserve"> eight hundred and forty three  Millions</v>
          </cell>
          <cell r="H847" t="str">
            <v xml:space="preserve"> eight hundred and forty three  Billions</v>
          </cell>
        </row>
        <row r="848">
          <cell r="A848">
            <v>844</v>
          </cell>
          <cell r="B848" t="str">
            <v xml:space="preserve"> eight hundred and forty four</v>
          </cell>
          <cell r="C848" t="str">
            <v xml:space="preserve"> eight hundred and forty four</v>
          </cell>
          <cell r="D848" t="str">
            <v xml:space="preserve"> eight hundred and forty four Thousand</v>
          </cell>
          <cell r="E848" t="str">
            <v xml:space="preserve"> eight hundred and forty four Lakhs</v>
          </cell>
          <cell r="F848" t="str">
            <v xml:space="preserve"> eight hundred and forty four Crores</v>
          </cell>
          <cell r="G848" t="str">
            <v xml:space="preserve"> eight hundred and forty four Millions</v>
          </cell>
          <cell r="H848" t="str">
            <v xml:space="preserve"> eight hundred and forty four Billions</v>
          </cell>
        </row>
        <row r="849">
          <cell r="A849">
            <v>845</v>
          </cell>
          <cell r="B849" t="str">
            <v xml:space="preserve"> eight hundred and forty five</v>
          </cell>
          <cell r="C849" t="str">
            <v xml:space="preserve"> eight hundred and forty five</v>
          </cell>
          <cell r="D849" t="str">
            <v xml:space="preserve"> eight hundred and forty five Thousand</v>
          </cell>
          <cell r="E849" t="str">
            <v xml:space="preserve"> eight hundred and forty five Lakhs</v>
          </cell>
          <cell r="F849" t="str">
            <v xml:space="preserve"> eight hundred and forty five Crores</v>
          </cell>
          <cell r="G849" t="str">
            <v xml:space="preserve"> eight hundred and forty five Millions</v>
          </cell>
          <cell r="H849" t="str">
            <v xml:space="preserve"> eight hundred and forty five Billions</v>
          </cell>
        </row>
        <row r="850">
          <cell r="A850">
            <v>846</v>
          </cell>
          <cell r="B850" t="str">
            <v xml:space="preserve"> eight hundred and forty six</v>
          </cell>
          <cell r="C850" t="str">
            <v xml:space="preserve"> eight hundred and forty six</v>
          </cell>
          <cell r="D850" t="str">
            <v xml:space="preserve"> eight hundred and forty six Thousand</v>
          </cell>
          <cell r="E850" t="str">
            <v xml:space="preserve"> eight hundred and forty six Lakhs</v>
          </cell>
          <cell r="F850" t="str">
            <v xml:space="preserve"> eight hundred and forty six Crores</v>
          </cell>
          <cell r="G850" t="str">
            <v xml:space="preserve"> eight hundred and forty six Millions</v>
          </cell>
          <cell r="H850" t="str">
            <v xml:space="preserve"> eight hundred and forty six Billions</v>
          </cell>
        </row>
        <row r="851">
          <cell r="A851">
            <v>847</v>
          </cell>
          <cell r="B851" t="str">
            <v xml:space="preserve"> eight hundred and forty seven</v>
          </cell>
          <cell r="C851" t="str">
            <v xml:space="preserve"> eight hundred and forty seven</v>
          </cell>
          <cell r="D851" t="str">
            <v xml:space="preserve"> eight hundred and forty seven Thousand</v>
          </cell>
          <cell r="E851" t="str">
            <v xml:space="preserve"> eight hundred and forty seven Lakhs</v>
          </cell>
          <cell r="F851" t="str">
            <v xml:space="preserve"> eight hundred and forty seven Crores</v>
          </cell>
          <cell r="G851" t="str">
            <v xml:space="preserve"> eight hundred and forty seven Millions</v>
          </cell>
          <cell r="H851" t="str">
            <v xml:space="preserve"> eight hundred and forty seven Billions</v>
          </cell>
        </row>
        <row r="852">
          <cell r="A852">
            <v>848</v>
          </cell>
          <cell r="B852" t="str">
            <v xml:space="preserve"> eight hundred and forty eight</v>
          </cell>
          <cell r="C852" t="str">
            <v xml:space="preserve"> eight hundred and forty eight</v>
          </cell>
          <cell r="D852" t="str">
            <v xml:space="preserve"> eight hundred and forty eight Thousand</v>
          </cell>
          <cell r="E852" t="str">
            <v xml:space="preserve"> eight hundred and forty eight Lakhs</v>
          </cell>
          <cell r="F852" t="str">
            <v xml:space="preserve"> eight hundred and forty eight Crores</v>
          </cell>
          <cell r="G852" t="str">
            <v xml:space="preserve"> eight hundred and forty eight Millions</v>
          </cell>
          <cell r="H852" t="str">
            <v xml:space="preserve"> eight hundred and forty eight Billions</v>
          </cell>
        </row>
        <row r="853">
          <cell r="A853">
            <v>849</v>
          </cell>
          <cell r="B853" t="str">
            <v xml:space="preserve"> eight hundred and forty nine</v>
          </cell>
          <cell r="C853" t="str">
            <v xml:space="preserve"> eight hundred and forty nine</v>
          </cell>
          <cell r="D853" t="str">
            <v xml:space="preserve"> eight hundred and forty nine Thousand</v>
          </cell>
          <cell r="E853" t="str">
            <v xml:space="preserve"> eight hundred and forty nine Lakhs</v>
          </cell>
          <cell r="F853" t="str">
            <v xml:space="preserve"> eight hundred and forty nine Crores</v>
          </cell>
          <cell r="G853" t="str">
            <v xml:space="preserve"> eight hundred and forty nine Millions</v>
          </cell>
          <cell r="H853" t="str">
            <v xml:space="preserve"> eight hundred and forty nine Billions</v>
          </cell>
        </row>
        <row r="854">
          <cell r="A854">
            <v>850</v>
          </cell>
          <cell r="B854" t="str">
            <v xml:space="preserve"> eight hundred and fifty</v>
          </cell>
          <cell r="C854" t="str">
            <v xml:space="preserve"> eight hundred and fifty</v>
          </cell>
          <cell r="D854" t="str">
            <v xml:space="preserve"> eight hundred and fifty Thousand</v>
          </cell>
          <cell r="E854" t="str">
            <v xml:space="preserve"> eight hundred and fifty Lakhs</v>
          </cell>
          <cell r="F854" t="str">
            <v xml:space="preserve"> eight hundred and fifty Crores</v>
          </cell>
          <cell r="G854" t="str">
            <v xml:space="preserve"> eight hundred and fifty Millions</v>
          </cell>
          <cell r="H854" t="str">
            <v xml:space="preserve"> eight hundred and fifty Billions</v>
          </cell>
        </row>
        <row r="855">
          <cell r="A855">
            <v>851</v>
          </cell>
          <cell r="B855" t="str">
            <v xml:space="preserve"> eight hundred and fifty one</v>
          </cell>
          <cell r="C855" t="str">
            <v xml:space="preserve"> eight hundred and fifty one</v>
          </cell>
          <cell r="D855" t="str">
            <v xml:space="preserve"> eight hundred and fifty one Thousand</v>
          </cell>
          <cell r="E855" t="str">
            <v xml:space="preserve"> eight hundred and fifty one Lakhs</v>
          </cell>
          <cell r="F855" t="str">
            <v xml:space="preserve"> eight hundred and fifty one Crores</v>
          </cell>
          <cell r="G855" t="str">
            <v xml:space="preserve"> eight hundred and fifty one Millions</v>
          </cell>
          <cell r="H855" t="str">
            <v xml:space="preserve"> eight hundred and fifty one Billions</v>
          </cell>
        </row>
        <row r="856">
          <cell r="A856">
            <v>852</v>
          </cell>
          <cell r="B856" t="str">
            <v xml:space="preserve"> eight hundred and fifty two</v>
          </cell>
          <cell r="C856" t="str">
            <v xml:space="preserve"> eight hundred and fifty two</v>
          </cell>
          <cell r="D856" t="str">
            <v xml:space="preserve"> eight hundred and fifty two Thousand</v>
          </cell>
          <cell r="E856" t="str">
            <v xml:space="preserve"> eight hundred and fifty two Lakhs</v>
          </cell>
          <cell r="F856" t="str">
            <v xml:space="preserve"> eight hundred and fifty two Crores</v>
          </cell>
          <cell r="G856" t="str">
            <v xml:space="preserve"> eight hundred and fifty two Millions</v>
          </cell>
          <cell r="H856" t="str">
            <v xml:space="preserve"> eight hundred and fifty two Billions</v>
          </cell>
        </row>
        <row r="857">
          <cell r="A857">
            <v>853</v>
          </cell>
          <cell r="B857" t="str">
            <v xml:space="preserve"> eight hundred and fifty three</v>
          </cell>
          <cell r="C857" t="str">
            <v xml:space="preserve"> eight hundred and fifty three</v>
          </cell>
          <cell r="D857" t="str">
            <v xml:space="preserve"> eight hundred and fifty three Thousand</v>
          </cell>
          <cell r="E857" t="str">
            <v xml:space="preserve"> eight hundred and fifty three Lakhs</v>
          </cell>
          <cell r="F857" t="str">
            <v xml:space="preserve"> eight hundred and fifty three Crores</v>
          </cell>
          <cell r="G857" t="str">
            <v xml:space="preserve"> eight hundred and fifty three Millions</v>
          </cell>
          <cell r="H857" t="str">
            <v xml:space="preserve"> eight hundred and fifty three Billions</v>
          </cell>
        </row>
        <row r="858">
          <cell r="A858">
            <v>854</v>
          </cell>
          <cell r="B858" t="str">
            <v xml:space="preserve"> eight hundred and fifty four</v>
          </cell>
          <cell r="C858" t="str">
            <v xml:space="preserve"> eight hundred and fifty four</v>
          </cell>
          <cell r="D858" t="str">
            <v xml:space="preserve"> eight hundred and fifty four Thousand</v>
          </cell>
          <cell r="E858" t="str">
            <v xml:space="preserve"> eight hundred and fifty four Lakhs</v>
          </cell>
          <cell r="F858" t="str">
            <v xml:space="preserve"> eight hundred and fifty four Crores</v>
          </cell>
          <cell r="G858" t="str">
            <v xml:space="preserve"> eight hundred and fifty four Millions</v>
          </cell>
          <cell r="H858" t="str">
            <v xml:space="preserve"> eight hundred and fifty four Billions</v>
          </cell>
        </row>
        <row r="859">
          <cell r="A859">
            <v>855</v>
          </cell>
          <cell r="B859" t="str">
            <v xml:space="preserve"> eight hundred and fifty five</v>
          </cell>
          <cell r="C859" t="str">
            <v xml:space="preserve"> eight hundred and fifty five</v>
          </cell>
          <cell r="D859" t="str">
            <v xml:space="preserve"> eight hundred and fifty five Thousand</v>
          </cell>
          <cell r="E859" t="str">
            <v xml:space="preserve"> eight hundred and fifty five Lakhs</v>
          </cell>
          <cell r="F859" t="str">
            <v xml:space="preserve"> eight hundred and fifty five Crores</v>
          </cell>
          <cell r="G859" t="str">
            <v xml:space="preserve"> eight hundred and fifty five Millions</v>
          </cell>
          <cell r="H859" t="str">
            <v xml:space="preserve"> eight hundred and fifty five Billions</v>
          </cell>
        </row>
        <row r="860">
          <cell r="A860">
            <v>856</v>
          </cell>
          <cell r="B860" t="str">
            <v xml:space="preserve"> eight hundred and fifty six</v>
          </cell>
          <cell r="C860" t="str">
            <v xml:space="preserve"> eight hundred and fifty six</v>
          </cell>
          <cell r="D860" t="str">
            <v xml:space="preserve"> eight hundred and fifty six Thousand</v>
          </cell>
          <cell r="E860" t="str">
            <v xml:space="preserve"> eight hundred and fifty six Lakhs</v>
          </cell>
          <cell r="F860" t="str">
            <v xml:space="preserve"> eight hundred and fifty six Crores</v>
          </cell>
          <cell r="G860" t="str">
            <v xml:space="preserve"> eight hundred and fifty six Millions</v>
          </cell>
          <cell r="H860" t="str">
            <v xml:space="preserve"> eight hundred and fifty six Billions</v>
          </cell>
        </row>
        <row r="861">
          <cell r="A861">
            <v>857</v>
          </cell>
          <cell r="B861" t="str">
            <v xml:space="preserve"> eight hundred and fifty seven</v>
          </cell>
          <cell r="C861" t="str">
            <v xml:space="preserve"> eight hundred and fifty seven</v>
          </cell>
          <cell r="D861" t="str">
            <v xml:space="preserve"> eight hundred and fifty seven Thousand</v>
          </cell>
          <cell r="E861" t="str">
            <v xml:space="preserve"> eight hundred and fifty seven Lakhs</v>
          </cell>
          <cell r="F861" t="str">
            <v xml:space="preserve"> eight hundred and fifty seven Crores</v>
          </cell>
          <cell r="G861" t="str">
            <v xml:space="preserve"> eight hundred and fifty seven Millions</v>
          </cell>
          <cell r="H861" t="str">
            <v xml:space="preserve"> eight hundred and fifty seven Billions</v>
          </cell>
        </row>
        <row r="862">
          <cell r="A862">
            <v>858</v>
          </cell>
          <cell r="B862" t="str">
            <v xml:space="preserve"> eight hundred and fifty eight</v>
          </cell>
          <cell r="C862" t="str">
            <v xml:space="preserve"> eight hundred and fifty eight</v>
          </cell>
          <cell r="D862" t="str">
            <v xml:space="preserve"> eight hundred and fifty eight Thousand</v>
          </cell>
          <cell r="E862" t="str">
            <v xml:space="preserve"> eight hundred and fifty eight Lakhs</v>
          </cell>
          <cell r="F862" t="str">
            <v xml:space="preserve"> eight hundred and fifty eight Crores</v>
          </cell>
          <cell r="G862" t="str">
            <v xml:space="preserve"> eight hundred and fifty eight Millions</v>
          </cell>
          <cell r="H862" t="str">
            <v xml:space="preserve"> eight hundred and fifty eight Billions</v>
          </cell>
        </row>
        <row r="863">
          <cell r="A863">
            <v>859</v>
          </cell>
          <cell r="B863" t="str">
            <v xml:space="preserve"> eight hundred and fifty nine</v>
          </cell>
          <cell r="C863" t="str">
            <v xml:space="preserve"> eight hundred and fifty nine</v>
          </cell>
          <cell r="D863" t="str">
            <v xml:space="preserve"> eight hundred and fifty nine Thousand</v>
          </cell>
          <cell r="E863" t="str">
            <v xml:space="preserve"> eight hundred and fifty nine Lakhs</v>
          </cell>
          <cell r="F863" t="str">
            <v xml:space="preserve"> eight hundred and fifty nine Crores</v>
          </cell>
          <cell r="G863" t="str">
            <v xml:space="preserve"> eight hundred and fifty nine Millions</v>
          </cell>
          <cell r="H863" t="str">
            <v xml:space="preserve"> eight hundred and fifty nine Billions</v>
          </cell>
        </row>
        <row r="864">
          <cell r="A864">
            <v>860</v>
          </cell>
          <cell r="B864" t="str">
            <v xml:space="preserve"> eight hundred and sixty</v>
          </cell>
          <cell r="C864" t="str">
            <v xml:space="preserve"> eight hundred and sixty</v>
          </cell>
          <cell r="D864" t="str">
            <v xml:space="preserve"> eight hundred and sixty Thousand</v>
          </cell>
          <cell r="E864" t="str">
            <v xml:space="preserve"> eight hundred and sixty Lakhs</v>
          </cell>
          <cell r="F864" t="str">
            <v xml:space="preserve"> eight hundred and sixty Crores</v>
          </cell>
          <cell r="G864" t="str">
            <v xml:space="preserve"> eight hundred and sixty Millions</v>
          </cell>
          <cell r="H864" t="str">
            <v xml:space="preserve"> eight hundred and sixty Billions</v>
          </cell>
        </row>
        <row r="865">
          <cell r="A865">
            <v>861</v>
          </cell>
          <cell r="B865" t="str">
            <v xml:space="preserve"> eight hundred and sixty one</v>
          </cell>
          <cell r="C865" t="str">
            <v xml:space="preserve"> eight hundred and sixty one</v>
          </cell>
          <cell r="D865" t="str">
            <v xml:space="preserve"> eight hundred and sixty one Thousand</v>
          </cell>
          <cell r="E865" t="str">
            <v xml:space="preserve"> eight hundred and sixty one Lakhs</v>
          </cell>
          <cell r="F865" t="str">
            <v xml:space="preserve"> eight hundred and sixty one Crores</v>
          </cell>
          <cell r="G865" t="str">
            <v xml:space="preserve"> eight hundred and sixty one Millions</v>
          </cell>
          <cell r="H865" t="str">
            <v xml:space="preserve"> eight hundred and sixty one Billions</v>
          </cell>
        </row>
        <row r="866">
          <cell r="A866">
            <v>862</v>
          </cell>
          <cell r="B866" t="str">
            <v xml:space="preserve"> eight hundred and sixty two</v>
          </cell>
          <cell r="C866" t="str">
            <v xml:space="preserve"> eight hundred and sixty two</v>
          </cell>
          <cell r="D866" t="str">
            <v xml:space="preserve"> eight hundred and sixty two Thousand</v>
          </cell>
          <cell r="E866" t="str">
            <v xml:space="preserve"> eight hundred and sixty two Lakhs</v>
          </cell>
          <cell r="F866" t="str">
            <v xml:space="preserve"> eight hundred and sixty two Crores</v>
          </cell>
          <cell r="G866" t="str">
            <v xml:space="preserve"> eight hundred and sixty two Millions</v>
          </cell>
          <cell r="H866" t="str">
            <v xml:space="preserve"> eight hundred and sixty two Billions</v>
          </cell>
        </row>
        <row r="867">
          <cell r="A867">
            <v>863</v>
          </cell>
          <cell r="B867" t="str">
            <v xml:space="preserve"> eight hundred and sixty three</v>
          </cell>
          <cell r="C867" t="str">
            <v xml:space="preserve"> eight hundred and sixty three</v>
          </cell>
          <cell r="D867" t="str">
            <v xml:space="preserve"> eight hundred and sixty three Thousand</v>
          </cell>
          <cell r="E867" t="str">
            <v xml:space="preserve"> eight hundred and sixty three Lakhs</v>
          </cell>
          <cell r="F867" t="str">
            <v xml:space="preserve"> eight hundred and sixty three Crores</v>
          </cell>
          <cell r="G867" t="str">
            <v xml:space="preserve"> eight hundred and sixty three Millions</v>
          </cell>
          <cell r="H867" t="str">
            <v xml:space="preserve"> eight hundred and sixty three Billions</v>
          </cell>
        </row>
        <row r="868">
          <cell r="A868">
            <v>864</v>
          </cell>
          <cell r="B868" t="str">
            <v xml:space="preserve"> eight hundred and sixty four</v>
          </cell>
          <cell r="C868" t="str">
            <v xml:space="preserve"> eight hundred and sixty four</v>
          </cell>
          <cell r="D868" t="str">
            <v xml:space="preserve"> eight hundred and sixty four Thousand</v>
          </cell>
          <cell r="E868" t="str">
            <v xml:space="preserve"> eight hundred and sixty four Lakhs</v>
          </cell>
          <cell r="F868" t="str">
            <v xml:space="preserve"> eight hundred and sixty four Crores</v>
          </cell>
          <cell r="G868" t="str">
            <v xml:space="preserve"> eight hundred and sixty four Millions</v>
          </cell>
          <cell r="H868" t="str">
            <v xml:space="preserve"> eight hundred and sixty four Billions</v>
          </cell>
        </row>
        <row r="869">
          <cell r="A869">
            <v>865</v>
          </cell>
          <cell r="B869" t="str">
            <v xml:space="preserve"> eight hundred and sixty five</v>
          </cell>
          <cell r="C869" t="str">
            <v xml:space="preserve"> eight hundred and sixty five</v>
          </cell>
          <cell r="D869" t="str">
            <v xml:space="preserve"> eight hundred and sixty five Thousand</v>
          </cell>
          <cell r="E869" t="str">
            <v xml:space="preserve"> eight hundred and sixty five Lakhs</v>
          </cell>
          <cell r="F869" t="str">
            <v xml:space="preserve"> eight hundred and sixty five Crores</v>
          </cell>
          <cell r="G869" t="str">
            <v xml:space="preserve"> eight hundred and sixty five Millions</v>
          </cell>
          <cell r="H869" t="str">
            <v xml:space="preserve"> eight hundred and sixty five Billions</v>
          </cell>
        </row>
        <row r="870">
          <cell r="A870">
            <v>866</v>
          </cell>
          <cell r="B870" t="str">
            <v xml:space="preserve"> eight hundred and sixty six</v>
          </cell>
          <cell r="C870" t="str">
            <v xml:space="preserve"> eight hundred and sixty six</v>
          </cell>
          <cell r="D870" t="str">
            <v xml:space="preserve"> eight hundred and sixty six Thousand</v>
          </cell>
          <cell r="E870" t="str">
            <v xml:space="preserve"> eight hundred and sixty six Lakhs</v>
          </cell>
          <cell r="F870" t="str">
            <v xml:space="preserve"> eight hundred and sixty six Crores</v>
          </cell>
          <cell r="G870" t="str">
            <v xml:space="preserve"> eight hundred and sixty six Millions</v>
          </cell>
          <cell r="H870" t="str">
            <v xml:space="preserve"> eight hundred and sixty six Billions</v>
          </cell>
        </row>
        <row r="871">
          <cell r="A871">
            <v>867</v>
          </cell>
          <cell r="B871" t="str">
            <v xml:space="preserve"> eight hundred and sixty seven</v>
          </cell>
          <cell r="C871" t="str">
            <v xml:space="preserve"> eight hundred and sixty seven</v>
          </cell>
          <cell r="D871" t="str">
            <v xml:space="preserve"> eight hundred and sixty seven Thousand</v>
          </cell>
          <cell r="E871" t="str">
            <v xml:space="preserve"> eight hundred and sixty seven Lakhs</v>
          </cell>
          <cell r="F871" t="str">
            <v xml:space="preserve"> eight hundred and sixty seven Crores</v>
          </cell>
          <cell r="G871" t="str">
            <v xml:space="preserve"> eight hundred and sixty seven Millions</v>
          </cell>
          <cell r="H871" t="str">
            <v xml:space="preserve"> eight hundred and sixty seven Billions</v>
          </cell>
        </row>
        <row r="872">
          <cell r="A872">
            <v>868</v>
          </cell>
          <cell r="B872" t="str">
            <v xml:space="preserve"> eight hundred and sixty eight</v>
          </cell>
          <cell r="C872" t="str">
            <v xml:space="preserve"> eight hundred and sixty eight</v>
          </cell>
          <cell r="D872" t="str">
            <v xml:space="preserve"> eight hundred and sixty eight Thousand</v>
          </cell>
          <cell r="E872" t="str">
            <v xml:space="preserve"> eight hundred and sixty eight Lakhs</v>
          </cell>
          <cell r="F872" t="str">
            <v xml:space="preserve"> eight hundred and sixty eight Crores</v>
          </cell>
          <cell r="G872" t="str">
            <v xml:space="preserve"> eight hundred and sixty eight Millions</v>
          </cell>
          <cell r="H872" t="str">
            <v xml:space="preserve"> eight hundred and sixty eight Billions</v>
          </cell>
        </row>
        <row r="873">
          <cell r="A873">
            <v>869</v>
          </cell>
          <cell r="B873" t="str">
            <v xml:space="preserve"> eight hundred and sixty nine</v>
          </cell>
          <cell r="C873" t="str">
            <v xml:space="preserve"> eight hundred and sixty nine</v>
          </cell>
          <cell r="D873" t="str">
            <v xml:space="preserve"> eight hundred and sixty nine Thousand</v>
          </cell>
          <cell r="E873" t="str">
            <v xml:space="preserve"> eight hundred and sixty nine Lakhs</v>
          </cell>
          <cell r="F873" t="str">
            <v xml:space="preserve"> eight hundred and sixty nine Crores</v>
          </cell>
          <cell r="G873" t="str">
            <v xml:space="preserve"> eight hundred and sixty nine Millions</v>
          </cell>
          <cell r="H873" t="str">
            <v xml:space="preserve"> eight hundred and sixty nine Billions</v>
          </cell>
        </row>
        <row r="874">
          <cell r="A874">
            <v>870</v>
          </cell>
          <cell r="B874" t="str">
            <v xml:space="preserve"> eight hundred and seventy</v>
          </cell>
          <cell r="C874" t="str">
            <v xml:space="preserve"> eight hundred and seventy</v>
          </cell>
          <cell r="D874" t="str">
            <v xml:space="preserve"> eight hundred and seventy Thousand</v>
          </cell>
          <cell r="E874" t="str">
            <v xml:space="preserve"> eight hundred and seventy Lakhs</v>
          </cell>
          <cell r="F874" t="str">
            <v xml:space="preserve"> eight hundred and seventy Crores</v>
          </cell>
          <cell r="G874" t="str">
            <v xml:space="preserve"> eight hundred and seventy Millions</v>
          </cell>
          <cell r="H874" t="str">
            <v xml:space="preserve"> eight hundred and seventy Billions</v>
          </cell>
        </row>
        <row r="875">
          <cell r="A875">
            <v>871</v>
          </cell>
          <cell r="B875" t="str">
            <v xml:space="preserve"> eight hundred and seventy one</v>
          </cell>
          <cell r="C875" t="str">
            <v xml:space="preserve"> eight hundred and seventy one</v>
          </cell>
          <cell r="D875" t="str">
            <v xml:space="preserve"> eight hundred and seventy one Thousand</v>
          </cell>
          <cell r="E875" t="str">
            <v xml:space="preserve"> eight hundred and seventy one Lakhs</v>
          </cell>
          <cell r="F875" t="str">
            <v xml:space="preserve"> eight hundred and seventy one Crores</v>
          </cell>
          <cell r="G875" t="str">
            <v xml:space="preserve"> eight hundred and seventy one Millions</v>
          </cell>
          <cell r="H875" t="str">
            <v xml:space="preserve"> eight hundred and seventy one Billions</v>
          </cell>
        </row>
        <row r="876">
          <cell r="A876">
            <v>872</v>
          </cell>
          <cell r="B876" t="str">
            <v xml:space="preserve"> eight hundred and seventy two</v>
          </cell>
          <cell r="C876" t="str">
            <v xml:space="preserve"> eight hundred and seventy two</v>
          </cell>
          <cell r="D876" t="str">
            <v xml:space="preserve"> eight hundred and seventy two Thousand</v>
          </cell>
          <cell r="E876" t="str">
            <v xml:space="preserve"> eight hundred and seventy two Lakhs</v>
          </cell>
          <cell r="F876" t="str">
            <v xml:space="preserve"> eight hundred and seventy two Crores</v>
          </cell>
          <cell r="G876" t="str">
            <v xml:space="preserve"> eight hundred and seventy two Millions</v>
          </cell>
          <cell r="H876" t="str">
            <v xml:space="preserve"> eight hundred and seventy two Billions</v>
          </cell>
        </row>
        <row r="877">
          <cell r="A877">
            <v>873</v>
          </cell>
          <cell r="B877" t="str">
            <v xml:space="preserve"> eight hundred and seventy three</v>
          </cell>
          <cell r="C877" t="str">
            <v xml:space="preserve"> eight hundred and seventy three</v>
          </cell>
          <cell r="D877" t="str">
            <v xml:space="preserve"> eight hundred and seventy three Thousand</v>
          </cell>
          <cell r="E877" t="str">
            <v xml:space="preserve"> eight hundred and seventy three Lakhs</v>
          </cell>
          <cell r="F877" t="str">
            <v xml:space="preserve"> eight hundred and seventy three Crores</v>
          </cell>
          <cell r="G877" t="str">
            <v xml:space="preserve"> eight hundred and seventy three Millions</v>
          </cell>
          <cell r="H877" t="str">
            <v xml:space="preserve"> eight hundred and seventy three Billions</v>
          </cell>
        </row>
        <row r="878">
          <cell r="A878">
            <v>874</v>
          </cell>
          <cell r="B878" t="str">
            <v xml:space="preserve"> eight hundred and seventy four</v>
          </cell>
          <cell r="C878" t="str">
            <v xml:space="preserve"> eight hundred and seventy four</v>
          </cell>
          <cell r="D878" t="str">
            <v xml:space="preserve"> eight hundred and seventy four Thousand</v>
          </cell>
          <cell r="E878" t="str">
            <v xml:space="preserve"> eight hundred and seventy four Lakhs</v>
          </cell>
          <cell r="F878" t="str">
            <v xml:space="preserve"> eight hundred and seventy four Crores</v>
          </cell>
          <cell r="G878" t="str">
            <v xml:space="preserve"> eight hundred and seventy four Millions</v>
          </cell>
          <cell r="H878" t="str">
            <v xml:space="preserve"> eight hundred and seventy four Billions</v>
          </cell>
        </row>
        <row r="879">
          <cell r="A879">
            <v>875</v>
          </cell>
          <cell r="B879" t="str">
            <v xml:space="preserve"> eight hundred and seventy five</v>
          </cell>
          <cell r="C879" t="str">
            <v xml:space="preserve"> eight hundred and seventy five</v>
          </cell>
          <cell r="D879" t="str">
            <v xml:space="preserve"> eight hundred and seventy five Thousand</v>
          </cell>
          <cell r="E879" t="str">
            <v xml:space="preserve"> eight hundred and seventy five Lakhs</v>
          </cell>
          <cell r="F879" t="str">
            <v xml:space="preserve"> eight hundred and seventy five Crores</v>
          </cell>
          <cell r="G879" t="str">
            <v xml:space="preserve"> eight hundred and seventy five Millions</v>
          </cell>
          <cell r="H879" t="str">
            <v xml:space="preserve"> eight hundred and seventy five Billions</v>
          </cell>
        </row>
        <row r="880">
          <cell r="A880">
            <v>876</v>
          </cell>
          <cell r="B880" t="str">
            <v xml:space="preserve"> eight hundred and seventy six</v>
          </cell>
          <cell r="C880" t="str">
            <v xml:space="preserve"> eight hundred and seventy six</v>
          </cell>
          <cell r="D880" t="str">
            <v xml:space="preserve"> eight hundred and seventy six Thousand</v>
          </cell>
          <cell r="E880" t="str">
            <v xml:space="preserve"> eight hundred and seventy six Lakhs</v>
          </cell>
          <cell r="F880" t="str">
            <v xml:space="preserve"> eight hundred and seventy six Crores</v>
          </cell>
          <cell r="G880" t="str">
            <v xml:space="preserve"> eight hundred and seventy six Millions</v>
          </cell>
          <cell r="H880" t="str">
            <v xml:space="preserve"> eight hundred and seventy six Billions</v>
          </cell>
        </row>
        <row r="881">
          <cell r="A881">
            <v>877</v>
          </cell>
          <cell r="B881" t="str">
            <v xml:space="preserve"> eight hundred and seventy seven</v>
          </cell>
          <cell r="C881" t="str">
            <v xml:space="preserve"> eight hundred and seventy seven</v>
          </cell>
          <cell r="D881" t="str">
            <v xml:space="preserve"> eight hundred and seventy seven Thousand</v>
          </cell>
          <cell r="E881" t="str">
            <v xml:space="preserve"> eight hundred and seventy seven Lakhs</v>
          </cell>
          <cell r="F881" t="str">
            <v xml:space="preserve"> eight hundred and seventy seven Crores</v>
          </cell>
          <cell r="G881" t="str">
            <v xml:space="preserve"> eight hundred and seventy seven Millions</v>
          </cell>
          <cell r="H881" t="str">
            <v xml:space="preserve"> eight hundred and seventy seven Billions</v>
          </cell>
        </row>
        <row r="882">
          <cell r="A882">
            <v>878</v>
          </cell>
          <cell r="B882" t="str">
            <v xml:space="preserve"> eight hundred and seventy eight</v>
          </cell>
          <cell r="C882" t="str">
            <v xml:space="preserve"> eight hundred and seventy eight</v>
          </cell>
          <cell r="D882" t="str">
            <v xml:space="preserve"> eight hundred and seventy eight Thousand</v>
          </cell>
          <cell r="E882" t="str">
            <v xml:space="preserve"> eight hundred and seventy eight Lakhs</v>
          </cell>
          <cell r="F882" t="str">
            <v xml:space="preserve"> eight hundred and seventy eight Crores</v>
          </cell>
          <cell r="G882" t="str">
            <v xml:space="preserve"> eight hundred and seventy eight Millions</v>
          </cell>
          <cell r="H882" t="str">
            <v xml:space="preserve"> eight hundred and seventy eight Billions</v>
          </cell>
        </row>
        <row r="883">
          <cell r="A883">
            <v>879</v>
          </cell>
          <cell r="B883" t="str">
            <v xml:space="preserve"> eight hundred and seventy nine</v>
          </cell>
          <cell r="C883" t="str">
            <v xml:space="preserve"> eight hundred and seventy nine</v>
          </cell>
          <cell r="D883" t="str">
            <v xml:space="preserve"> eight hundred and seventy nine Thousand</v>
          </cell>
          <cell r="E883" t="str">
            <v xml:space="preserve"> eight hundred and seventy nine Lakhs</v>
          </cell>
          <cell r="F883" t="str">
            <v xml:space="preserve"> eight hundred and seventy nine Crores</v>
          </cell>
          <cell r="G883" t="str">
            <v xml:space="preserve"> eight hundred and seventy nine Millions</v>
          </cell>
          <cell r="H883" t="str">
            <v xml:space="preserve"> eight hundred and seventy nine Billions</v>
          </cell>
        </row>
        <row r="884">
          <cell r="A884">
            <v>880</v>
          </cell>
          <cell r="B884" t="str">
            <v xml:space="preserve"> eight hundred and eighty</v>
          </cell>
          <cell r="C884" t="str">
            <v xml:space="preserve"> eight hundred and eighty</v>
          </cell>
          <cell r="D884" t="str">
            <v xml:space="preserve"> eight hundred and eighty Thousand</v>
          </cell>
          <cell r="E884" t="str">
            <v xml:space="preserve"> eight hundred and eighty Lakhs</v>
          </cell>
          <cell r="F884" t="str">
            <v xml:space="preserve"> eight hundred and eighty Crores</v>
          </cell>
          <cell r="G884" t="str">
            <v xml:space="preserve"> eight hundred and eighty Millions</v>
          </cell>
          <cell r="H884" t="str">
            <v xml:space="preserve"> eight hundred and eighty Billions</v>
          </cell>
        </row>
        <row r="885">
          <cell r="A885">
            <v>881</v>
          </cell>
          <cell r="B885" t="str">
            <v xml:space="preserve"> eight hundred and eighty one</v>
          </cell>
          <cell r="C885" t="str">
            <v xml:space="preserve"> eight hundred and eighty one</v>
          </cell>
          <cell r="D885" t="str">
            <v xml:space="preserve"> eight hundred and eighty one Thousand</v>
          </cell>
          <cell r="E885" t="str">
            <v xml:space="preserve"> eight hundred and eighty one Lakhs</v>
          </cell>
          <cell r="F885" t="str">
            <v xml:space="preserve"> eight hundred and eighty one Crores</v>
          </cell>
          <cell r="G885" t="str">
            <v xml:space="preserve"> eight hundred and eighty one Millions</v>
          </cell>
          <cell r="H885" t="str">
            <v xml:space="preserve"> eight hundred and eighty one Billions</v>
          </cell>
        </row>
        <row r="886">
          <cell r="A886">
            <v>882</v>
          </cell>
          <cell r="B886" t="str">
            <v xml:space="preserve"> eight hundred and eighty two</v>
          </cell>
          <cell r="C886" t="str">
            <v xml:space="preserve"> eight hundred and eighty two</v>
          </cell>
          <cell r="D886" t="str">
            <v xml:space="preserve"> eight hundred and eighty two Thousand</v>
          </cell>
          <cell r="E886" t="str">
            <v xml:space="preserve"> eight hundred and eighty two Lakhs</v>
          </cell>
          <cell r="F886" t="str">
            <v xml:space="preserve"> eight hundred and eighty two Crores</v>
          </cell>
          <cell r="G886" t="str">
            <v xml:space="preserve"> eight hundred and eighty two Millions</v>
          </cell>
          <cell r="H886" t="str">
            <v xml:space="preserve"> eight hundred and eighty two Billions</v>
          </cell>
        </row>
        <row r="887">
          <cell r="A887">
            <v>883</v>
          </cell>
          <cell r="B887" t="str">
            <v xml:space="preserve"> eight hundred and eighty three</v>
          </cell>
          <cell r="C887" t="str">
            <v xml:space="preserve"> eight hundred and eighty three</v>
          </cell>
          <cell r="D887" t="str">
            <v xml:space="preserve"> eight hundred and eighty three Thousand</v>
          </cell>
          <cell r="E887" t="str">
            <v xml:space="preserve"> eight hundred and eighty three Lakhs</v>
          </cell>
          <cell r="F887" t="str">
            <v xml:space="preserve"> eight hundred and eighty three Crores</v>
          </cell>
          <cell r="G887" t="str">
            <v xml:space="preserve"> eight hundred and eighty three Millions</v>
          </cell>
          <cell r="H887" t="str">
            <v xml:space="preserve"> eight hundred and eighty three Billions</v>
          </cell>
        </row>
        <row r="888">
          <cell r="A888">
            <v>884</v>
          </cell>
          <cell r="B888" t="str">
            <v xml:space="preserve"> eight hundred and eighty four</v>
          </cell>
          <cell r="C888" t="str">
            <v xml:space="preserve"> eight hundred and eighty four</v>
          </cell>
          <cell r="D888" t="str">
            <v xml:space="preserve"> eight hundred and eighty four Thousand</v>
          </cell>
          <cell r="E888" t="str">
            <v xml:space="preserve"> eight hundred and eighty four Lakhs</v>
          </cell>
          <cell r="F888" t="str">
            <v xml:space="preserve"> eight hundred and eighty four Crores</v>
          </cell>
          <cell r="G888" t="str">
            <v xml:space="preserve"> eight hundred and eighty four Millions</v>
          </cell>
          <cell r="H888" t="str">
            <v xml:space="preserve"> eight hundred and eighty four Billions</v>
          </cell>
        </row>
        <row r="889">
          <cell r="A889">
            <v>885</v>
          </cell>
          <cell r="B889" t="str">
            <v xml:space="preserve"> eight hundred and eighty five</v>
          </cell>
          <cell r="C889" t="str">
            <v xml:space="preserve"> eight hundred and eighty five</v>
          </cell>
          <cell r="D889" t="str">
            <v xml:space="preserve"> eight hundred and eighty five Thousand</v>
          </cell>
          <cell r="E889" t="str">
            <v xml:space="preserve"> eight hundred and eighty five Lakhs</v>
          </cell>
          <cell r="F889" t="str">
            <v xml:space="preserve"> eight hundred and eighty five Crores</v>
          </cell>
          <cell r="G889" t="str">
            <v xml:space="preserve"> eight hundred and eighty five Millions</v>
          </cell>
          <cell r="H889" t="str">
            <v xml:space="preserve"> eight hundred and eighty five Billions</v>
          </cell>
        </row>
        <row r="890">
          <cell r="A890">
            <v>886</v>
          </cell>
          <cell r="B890" t="str">
            <v xml:space="preserve"> eight hundred and eighty six</v>
          </cell>
          <cell r="C890" t="str">
            <v xml:space="preserve"> eight hundred and eighty six</v>
          </cell>
          <cell r="D890" t="str">
            <v xml:space="preserve"> eight hundred and eighty six Thousand</v>
          </cell>
          <cell r="E890" t="str">
            <v xml:space="preserve"> eight hundred and eighty six Lakhs</v>
          </cell>
          <cell r="F890" t="str">
            <v xml:space="preserve"> eight hundred and eighty six Crores</v>
          </cell>
          <cell r="G890" t="str">
            <v xml:space="preserve"> eight hundred and eighty six Millions</v>
          </cell>
          <cell r="H890" t="str">
            <v xml:space="preserve"> eight hundred and eighty six Billions</v>
          </cell>
        </row>
        <row r="891">
          <cell r="A891">
            <v>887</v>
          </cell>
          <cell r="B891" t="str">
            <v xml:space="preserve"> eight hundred and eighty seven</v>
          </cell>
          <cell r="C891" t="str">
            <v xml:space="preserve"> eight hundred and eighty seven</v>
          </cell>
          <cell r="D891" t="str">
            <v xml:space="preserve"> eight hundred and eighty seven Thousand</v>
          </cell>
          <cell r="E891" t="str">
            <v xml:space="preserve"> eight hundred and eighty seven Lakhs</v>
          </cell>
          <cell r="F891" t="str">
            <v xml:space="preserve"> eight hundred and eighty seven Crores</v>
          </cell>
          <cell r="G891" t="str">
            <v xml:space="preserve"> eight hundred and eighty seven Millions</v>
          </cell>
          <cell r="H891" t="str">
            <v xml:space="preserve"> eight hundred and eighty seven Billions</v>
          </cell>
        </row>
        <row r="892">
          <cell r="A892">
            <v>888</v>
          </cell>
          <cell r="B892" t="str">
            <v xml:space="preserve"> eight hundred and eighty eight</v>
          </cell>
          <cell r="C892" t="str">
            <v xml:space="preserve"> eight hundred and eighty eight</v>
          </cell>
          <cell r="D892" t="str">
            <v xml:space="preserve"> eight hundred and eighty eight Thousand</v>
          </cell>
          <cell r="E892" t="str">
            <v xml:space="preserve"> eight hundred and eighty eight Lakhs</v>
          </cell>
          <cell r="F892" t="str">
            <v xml:space="preserve"> eight hundred and eighty eight Crores</v>
          </cell>
          <cell r="G892" t="str">
            <v xml:space="preserve"> eight hundred and eighty eight Millions</v>
          </cell>
          <cell r="H892" t="str">
            <v xml:space="preserve"> eight hundred and eighty eight Billions</v>
          </cell>
        </row>
        <row r="893">
          <cell r="A893">
            <v>889</v>
          </cell>
          <cell r="B893" t="str">
            <v xml:space="preserve"> eight hundred and eighty nine</v>
          </cell>
          <cell r="C893" t="str">
            <v xml:space="preserve"> eight hundred and eighty nine</v>
          </cell>
          <cell r="D893" t="str">
            <v xml:space="preserve"> eight hundred and eighty nine Thousand</v>
          </cell>
          <cell r="E893" t="str">
            <v xml:space="preserve"> eight hundred and eighty nine Lakhs</v>
          </cell>
          <cell r="F893" t="str">
            <v xml:space="preserve"> eight hundred and eighty nine Crores</v>
          </cell>
          <cell r="G893" t="str">
            <v xml:space="preserve"> eight hundred and eighty nine Millions</v>
          </cell>
          <cell r="H893" t="str">
            <v xml:space="preserve"> eight hundred and eighty nine Billions</v>
          </cell>
        </row>
        <row r="894">
          <cell r="A894">
            <v>890</v>
          </cell>
          <cell r="B894" t="str">
            <v xml:space="preserve"> eight hundred and ninety</v>
          </cell>
          <cell r="C894" t="str">
            <v xml:space="preserve"> eight hundred and ninety</v>
          </cell>
          <cell r="D894" t="str">
            <v xml:space="preserve"> eight hundred and ninety Thousand</v>
          </cell>
          <cell r="E894" t="str">
            <v xml:space="preserve"> eight hundred and ninety Lakhs</v>
          </cell>
          <cell r="F894" t="str">
            <v xml:space="preserve"> eight hundred and ninety Crores</v>
          </cell>
          <cell r="G894" t="str">
            <v xml:space="preserve"> eight hundred and ninety Millions</v>
          </cell>
          <cell r="H894" t="str">
            <v xml:space="preserve"> eight hundred and ninety Billions</v>
          </cell>
        </row>
        <row r="895">
          <cell r="A895">
            <v>891</v>
          </cell>
          <cell r="B895" t="str">
            <v xml:space="preserve"> eight hundred and ninety one</v>
          </cell>
          <cell r="C895" t="str">
            <v xml:space="preserve"> eight hundred and ninety one</v>
          </cell>
          <cell r="D895" t="str">
            <v xml:space="preserve"> eight hundred and ninety one Thousand</v>
          </cell>
          <cell r="E895" t="str">
            <v xml:space="preserve"> eight hundred and ninety one Lakhs</v>
          </cell>
          <cell r="F895" t="str">
            <v xml:space="preserve"> eight hundred and ninety one Crores</v>
          </cell>
          <cell r="G895" t="str">
            <v xml:space="preserve"> eight hundred and ninety one Millions</v>
          </cell>
          <cell r="H895" t="str">
            <v xml:space="preserve"> eight hundred and ninety one Billions</v>
          </cell>
        </row>
        <row r="896">
          <cell r="A896">
            <v>892</v>
          </cell>
          <cell r="B896" t="str">
            <v xml:space="preserve"> eight hundred and ninety two</v>
          </cell>
          <cell r="C896" t="str">
            <v xml:space="preserve"> eight hundred and ninety two</v>
          </cell>
          <cell r="D896" t="str">
            <v xml:space="preserve"> eight hundred and ninety two Thousand</v>
          </cell>
          <cell r="E896" t="str">
            <v xml:space="preserve"> eight hundred and ninety two Lakhs</v>
          </cell>
          <cell r="F896" t="str">
            <v xml:space="preserve"> eight hundred and ninety two Crores</v>
          </cell>
          <cell r="G896" t="str">
            <v xml:space="preserve"> eight hundred and ninety two Millions</v>
          </cell>
          <cell r="H896" t="str">
            <v xml:space="preserve"> eight hundred and ninety two Billions</v>
          </cell>
        </row>
        <row r="897">
          <cell r="A897">
            <v>893</v>
          </cell>
          <cell r="B897" t="str">
            <v xml:space="preserve"> eight hundred and ninety three</v>
          </cell>
          <cell r="C897" t="str">
            <v xml:space="preserve"> eight hundred and ninety three</v>
          </cell>
          <cell r="D897" t="str">
            <v xml:space="preserve"> eight hundred and ninety three Thousand</v>
          </cell>
          <cell r="E897" t="str">
            <v xml:space="preserve"> eight hundred and ninety three Lakhs</v>
          </cell>
          <cell r="F897" t="str">
            <v xml:space="preserve"> eight hundred and ninety three Crores</v>
          </cell>
          <cell r="G897" t="str">
            <v xml:space="preserve"> eight hundred and ninety three Millions</v>
          </cell>
          <cell r="H897" t="str">
            <v xml:space="preserve"> eight hundred and ninety three Billions</v>
          </cell>
        </row>
        <row r="898">
          <cell r="A898">
            <v>894</v>
          </cell>
          <cell r="B898" t="str">
            <v xml:space="preserve"> eight hundred and ninety four </v>
          </cell>
          <cell r="C898" t="str">
            <v xml:space="preserve"> eight hundred and ninety four </v>
          </cell>
          <cell r="D898" t="str">
            <v xml:space="preserve"> eight hundred and ninety four  Thousand</v>
          </cell>
          <cell r="E898" t="str">
            <v xml:space="preserve"> eight hundred and ninety four  Lakhs</v>
          </cell>
          <cell r="F898" t="str">
            <v xml:space="preserve"> eight hundred and ninety four  Crores</v>
          </cell>
          <cell r="G898" t="str">
            <v xml:space="preserve"> eight hundred and ninety four  Millions</v>
          </cell>
          <cell r="H898" t="str">
            <v xml:space="preserve"> eight hundred and ninety four  Billions</v>
          </cell>
        </row>
        <row r="899">
          <cell r="A899">
            <v>895</v>
          </cell>
          <cell r="B899" t="str">
            <v xml:space="preserve"> eight hundred and ninety five</v>
          </cell>
          <cell r="C899" t="str">
            <v xml:space="preserve"> eight hundred and ninety five</v>
          </cell>
          <cell r="D899" t="str">
            <v xml:space="preserve"> eight hundred and ninety five Thousand</v>
          </cell>
          <cell r="E899" t="str">
            <v xml:space="preserve"> eight hundred and ninety five Lakhs</v>
          </cell>
          <cell r="F899" t="str">
            <v xml:space="preserve"> eight hundred and ninety five Crores</v>
          </cell>
          <cell r="G899" t="str">
            <v xml:space="preserve"> eight hundred and ninety five Millions</v>
          </cell>
          <cell r="H899" t="str">
            <v xml:space="preserve"> eight hundred and ninety five Billions</v>
          </cell>
        </row>
        <row r="900">
          <cell r="A900">
            <v>896</v>
          </cell>
          <cell r="B900" t="str">
            <v xml:space="preserve"> eight hundred and ninety six</v>
          </cell>
          <cell r="C900" t="str">
            <v xml:space="preserve"> eight hundred and ninety six</v>
          </cell>
          <cell r="D900" t="str">
            <v xml:space="preserve"> eight hundred and ninety six Thousand</v>
          </cell>
          <cell r="E900" t="str">
            <v xml:space="preserve"> eight hundred and ninety six Lakhs</v>
          </cell>
          <cell r="F900" t="str">
            <v xml:space="preserve"> eight hundred and ninety six Crores</v>
          </cell>
          <cell r="G900" t="str">
            <v xml:space="preserve"> eight hundred and ninety six Millions</v>
          </cell>
          <cell r="H900" t="str">
            <v xml:space="preserve"> eight hundred and ninety six Billions</v>
          </cell>
        </row>
        <row r="901">
          <cell r="A901">
            <v>897</v>
          </cell>
          <cell r="B901" t="str">
            <v xml:space="preserve"> eight hundred and ninety seven</v>
          </cell>
          <cell r="C901" t="str">
            <v xml:space="preserve"> eight hundred and ninety seven</v>
          </cell>
          <cell r="D901" t="str">
            <v xml:space="preserve"> eight hundred and ninety seven Thousand</v>
          </cell>
          <cell r="E901" t="str">
            <v xml:space="preserve"> eight hundred and ninety seven Lakhs</v>
          </cell>
          <cell r="F901" t="str">
            <v xml:space="preserve"> eight hundred and ninety seven Crores</v>
          </cell>
          <cell r="G901" t="str">
            <v xml:space="preserve"> eight hundred and ninety seven Millions</v>
          </cell>
          <cell r="H901" t="str">
            <v xml:space="preserve"> eight hundred and ninety seven Billions</v>
          </cell>
        </row>
        <row r="902">
          <cell r="A902">
            <v>898</v>
          </cell>
          <cell r="B902" t="str">
            <v xml:space="preserve"> eight hundred and ninety eight</v>
          </cell>
          <cell r="C902" t="str">
            <v xml:space="preserve"> eight hundred and ninety eight</v>
          </cell>
          <cell r="D902" t="str">
            <v xml:space="preserve"> eight hundred and ninety eight Thousand</v>
          </cell>
          <cell r="E902" t="str">
            <v xml:space="preserve"> eight hundred and ninety eight Lakhs</v>
          </cell>
          <cell r="F902" t="str">
            <v xml:space="preserve"> eight hundred and ninety eight Crores</v>
          </cell>
          <cell r="G902" t="str">
            <v xml:space="preserve"> eight hundred and ninety eight Millions</v>
          </cell>
          <cell r="H902" t="str">
            <v xml:space="preserve"> eight hundred and ninety eight Billions</v>
          </cell>
        </row>
        <row r="903">
          <cell r="A903">
            <v>899</v>
          </cell>
          <cell r="B903" t="str">
            <v xml:space="preserve"> eight hundred and ninety nine</v>
          </cell>
          <cell r="C903" t="str">
            <v xml:space="preserve"> eight hundred and ninety nine</v>
          </cell>
          <cell r="D903" t="str">
            <v xml:space="preserve"> eight hundred and ninety nine Thousand</v>
          </cell>
          <cell r="E903" t="str">
            <v xml:space="preserve"> eight hundred and ninety nine Lakhs</v>
          </cell>
          <cell r="F903" t="str">
            <v xml:space="preserve"> eight hundred and ninety nine Crores</v>
          </cell>
          <cell r="G903" t="str">
            <v xml:space="preserve"> eight hundred and ninety nine Millions</v>
          </cell>
          <cell r="H903" t="str">
            <v xml:space="preserve"> eight hundred and ninety nine Billions</v>
          </cell>
        </row>
        <row r="904">
          <cell r="A904">
            <v>900</v>
          </cell>
          <cell r="B904" t="str">
            <v xml:space="preserve"> nine hundred</v>
          </cell>
          <cell r="C904" t="str">
            <v xml:space="preserve"> nine hundred</v>
          </cell>
          <cell r="D904" t="str">
            <v xml:space="preserve"> nine hundred Thousand</v>
          </cell>
          <cell r="E904" t="str">
            <v xml:space="preserve"> nine hundred Lakhs</v>
          </cell>
          <cell r="F904" t="str">
            <v xml:space="preserve"> nine hundred Crores</v>
          </cell>
          <cell r="G904" t="str">
            <v xml:space="preserve"> nine hundred Millions</v>
          </cell>
          <cell r="H904" t="str">
            <v xml:space="preserve"> nine hundred Billions</v>
          </cell>
        </row>
        <row r="905">
          <cell r="A905">
            <v>901</v>
          </cell>
          <cell r="B905" t="str">
            <v xml:space="preserve"> nine hundred and one</v>
          </cell>
          <cell r="C905" t="str">
            <v xml:space="preserve"> nine hundred and one</v>
          </cell>
          <cell r="D905" t="str">
            <v xml:space="preserve"> nine hundred and one Thousand</v>
          </cell>
          <cell r="E905" t="str">
            <v xml:space="preserve"> nine hundred and one Lakhs</v>
          </cell>
          <cell r="F905" t="str">
            <v xml:space="preserve"> nine hundred and one Crores</v>
          </cell>
          <cell r="G905" t="str">
            <v xml:space="preserve"> nine hundred and one Millions</v>
          </cell>
          <cell r="H905" t="str">
            <v xml:space="preserve"> nine hundred and one Billions</v>
          </cell>
        </row>
        <row r="906">
          <cell r="A906">
            <v>902</v>
          </cell>
          <cell r="B906" t="str">
            <v xml:space="preserve"> nine hundred and two</v>
          </cell>
          <cell r="C906" t="str">
            <v xml:space="preserve"> nine hundred and two</v>
          </cell>
          <cell r="D906" t="str">
            <v xml:space="preserve"> nine hundred and two Thousand</v>
          </cell>
          <cell r="E906" t="str">
            <v xml:space="preserve"> nine hundred and two Lakhs</v>
          </cell>
          <cell r="F906" t="str">
            <v xml:space="preserve"> nine hundred and two Crores</v>
          </cell>
          <cell r="G906" t="str">
            <v xml:space="preserve"> nine hundred and two Millions</v>
          </cell>
          <cell r="H906" t="str">
            <v xml:space="preserve"> nine hundred and two Billions</v>
          </cell>
        </row>
        <row r="907">
          <cell r="A907">
            <v>903</v>
          </cell>
          <cell r="B907" t="str">
            <v xml:space="preserve"> nine hundred and three</v>
          </cell>
          <cell r="C907" t="str">
            <v xml:space="preserve"> nine hundred and three</v>
          </cell>
          <cell r="D907" t="str">
            <v xml:space="preserve"> nine hundred and three Thousand</v>
          </cell>
          <cell r="E907" t="str">
            <v xml:space="preserve"> nine hundred and three Lakhs</v>
          </cell>
          <cell r="F907" t="str">
            <v xml:space="preserve"> nine hundred and three Crores</v>
          </cell>
          <cell r="G907" t="str">
            <v xml:space="preserve"> nine hundred and three Millions</v>
          </cell>
          <cell r="H907" t="str">
            <v xml:space="preserve"> nine hundred and three Billions</v>
          </cell>
        </row>
        <row r="908">
          <cell r="A908">
            <v>904</v>
          </cell>
          <cell r="B908" t="str">
            <v xml:space="preserve"> nine hundred and four</v>
          </cell>
          <cell r="C908" t="str">
            <v xml:space="preserve"> nine hundred and four</v>
          </cell>
          <cell r="D908" t="str">
            <v xml:space="preserve"> nine hundred and four Thousand</v>
          </cell>
          <cell r="E908" t="str">
            <v xml:space="preserve"> nine hundred and four Lakhs</v>
          </cell>
          <cell r="F908" t="str">
            <v xml:space="preserve"> nine hundred and four Crores</v>
          </cell>
          <cell r="G908" t="str">
            <v xml:space="preserve"> nine hundred and four Millions</v>
          </cell>
          <cell r="H908" t="str">
            <v xml:space="preserve"> nine hundred and four Billions</v>
          </cell>
        </row>
        <row r="909">
          <cell r="A909">
            <v>905</v>
          </cell>
          <cell r="B909" t="str">
            <v xml:space="preserve"> nine hundred and five</v>
          </cell>
          <cell r="C909" t="str">
            <v xml:space="preserve"> nine hundred and five</v>
          </cell>
          <cell r="D909" t="str">
            <v xml:space="preserve"> nine hundred and five Thousand</v>
          </cell>
          <cell r="E909" t="str">
            <v xml:space="preserve"> nine hundred and five Lakhs</v>
          </cell>
          <cell r="F909" t="str">
            <v xml:space="preserve"> nine hundred and five Crores</v>
          </cell>
          <cell r="G909" t="str">
            <v xml:space="preserve"> nine hundred and five Millions</v>
          </cell>
          <cell r="H909" t="str">
            <v xml:space="preserve"> nine hundred and five Billions</v>
          </cell>
        </row>
        <row r="910">
          <cell r="A910">
            <v>906</v>
          </cell>
          <cell r="B910" t="str">
            <v xml:space="preserve"> nine hundred and six</v>
          </cell>
          <cell r="C910" t="str">
            <v xml:space="preserve"> nine hundred and six</v>
          </cell>
          <cell r="D910" t="str">
            <v xml:space="preserve"> nine hundred and six Thousand</v>
          </cell>
          <cell r="E910" t="str">
            <v xml:space="preserve"> nine hundred and six Lakhs</v>
          </cell>
          <cell r="F910" t="str">
            <v xml:space="preserve"> nine hundred and six Crores</v>
          </cell>
          <cell r="G910" t="str">
            <v xml:space="preserve"> nine hundred and six Millions</v>
          </cell>
          <cell r="H910" t="str">
            <v xml:space="preserve"> nine hundred and six Billions</v>
          </cell>
        </row>
        <row r="911">
          <cell r="A911">
            <v>907</v>
          </cell>
          <cell r="B911" t="str">
            <v xml:space="preserve"> nine hundred and seven</v>
          </cell>
          <cell r="C911" t="str">
            <v xml:space="preserve"> nine hundred and seven</v>
          </cell>
          <cell r="D911" t="str">
            <v xml:space="preserve"> nine hundred and seven Thousand</v>
          </cell>
          <cell r="E911" t="str">
            <v xml:space="preserve"> nine hundred and seven Lakhs</v>
          </cell>
          <cell r="F911" t="str">
            <v xml:space="preserve"> nine hundred and seven Crores</v>
          </cell>
          <cell r="G911" t="str">
            <v xml:space="preserve"> nine hundred and seven Millions</v>
          </cell>
          <cell r="H911" t="str">
            <v xml:space="preserve"> nine hundred and seven Billions</v>
          </cell>
        </row>
        <row r="912">
          <cell r="A912">
            <v>908</v>
          </cell>
          <cell r="B912" t="str">
            <v xml:space="preserve"> nine hundred and eight</v>
          </cell>
          <cell r="C912" t="str">
            <v xml:space="preserve"> nine hundred and eight</v>
          </cell>
          <cell r="D912" t="str">
            <v xml:space="preserve"> nine hundred and eight Thousand</v>
          </cell>
          <cell r="E912" t="str">
            <v xml:space="preserve"> nine hundred and eight Lakhs</v>
          </cell>
          <cell r="F912" t="str">
            <v xml:space="preserve"> nine hundred and eight Crores</v>
          </cell>
          <cell r="G912" t="str">
            <v xml:space="preserve"> nine hundred and eight Millions</v>
          </cell>
          <cell r="H912" t="str">
            <v xml:space="preserve"> nine hundred and eight Billions</v>
          </cell>
        </row>
        <row r="913">
          <cell r="A913">
            <v>909</v>
          </cell>
          <cell r="B913" t="str">
            <v xml:space="preserve"> nine hundred and nine</v>
          </cell>
          <cell r="C913" t="str">
            <v xml:space="preserve"> nine hundred and nine</v>
          </cell>
          <cell r="D913" t="str">
            <v xml:space="preserve"> nine hundred and nine Thousand</v>
          </cell>
          <cell r="E913" t="str">
            <v xml:space="preserve"> nine hundred and nine Lakhs</v>
          </cell>
          <cell r="F913" t="str">
            <v xml:space="preserve"> nine hundred and nine Crores</v>
          </cell>
          <cell r="G913" t="str">
            <v xml:space="preserve"> nine hundred and nine Millions</v>
          </cell>
          <cell r="H913" t="str">
            <v xml:space="preserve"> nine hundred and nine Billions</v>
          </cell>
        </row>
        <row r="914">
          <cell r="A914">
            <v>910</v>
          </cell>
          <cell r="B914" t="str">
            <v xml:space="preserve"> nine hundred and ten</v>
          </cell>
          <cell r="C914" t="str">
            <v xml:space="preserve"> nine hundred and ten</v>
          </cell>
          <cell r="D914" t="str">
            <v xml:space="preserve"> nine hundred and ten Thousand</v>
          </cell>
          <cell r="E914" t="str">
            <v xml:space="preserve"> nine hundred and ten Lakhs</v>
          </cell>
          <cell r="F914" t="str">
            <v xml:space="preserve"> nine hundred and ten Crores</v>
          </cell>
          <cell r="G914" t="str">
            <v xml:space="preserve"> nine hundred and ten Millions</v>
          </cell>
          <cell r="H914" t="str">
            <v xml:space="preserve"> nine hundred and ten Billions</v>
          </cell>
        </row>
        <row r="915">
          <cell r="A915">
            <v>911</v>
          </cell>
          <cell r="B915" t="str">
            <v xml:space="preserve"> nine hundred and eleven</v>
          </cell>
          <cell r="C915" t="str">
            <v xml:space="preserve"> nine hundred and eleven</v>
          </cell>
          <cell r="D915" t="str">
            <v xml:space="preserve"> nine hundred and eleven Thousand</v>
          </cell>
          <cell r="E915" t="str">
            <v xml:space="preserve"> nine hundred and eleven Lakhs</v>
          </cell>
          <cell r="F915" t="str">
            <v xml:space="preserve"> nine hundred and eleven Crores</v>
          </cell>
          <cell r="G915" t="str">
            <v xml:space="preserve"> nine hundred and eleven Millions</v>
          </cell>
          <cell r="H915" t="str">
            <v xml:space="preserve"> nine hundred and eleven Billions</v>
          </cell>
        </row>
        <row r="916">
          <cell r="A916">
            <v>912</v>
          </cell>
          <cell r="B916" t="str">
            <v xml:space="preserve"> nine hundred and twelve</v>
          </cell>
          <cell r="C916" t="str">
            <v xml:space="preserve"> nine hundred and twelve</v>
          </cell>
          <cell r="D916" t="str">
            <v xml:space="preserve"> nine hundred and twelve Thousand</v>
          </cell>
          <cell r="E916" t="str">
            <v xml:space="preserve"> nine hundred and twelve Lakhs</v>
          </cell>
          <cell r="F916" t="str">
            <v xml:space="preserve"> nine hundred and twelve Crores</v>
          </cell>
          <cell r="G916" t="str">
            <v xml:space="preserve"> nine hundred and twelve Millions</v>
          </cell>
          <cell r="H916" t="str">
            <v xml:space="preserve"> nine hundred and twelve Billions</v>
          </cell>
        </row>
        <row r="917">
          <cell r="A917">
            <v>913</v>
          </cell>
          <cell r="B917" t="str">
            <v xml:space="preserve"> nine hundred and thirteen</v>
          </cell>
          <cell r="C917" t="str">
            <v xml:space="preserve"> nine hundred and thirteen</v>
          </cell>
          <cell r="D917" t="str">
            <v xml:space="preserve"> nine hundred and thirteen Thousand</v>
          </cell>
          <cell r="E917" t="str">
            <v xml:space="preserve"> nine hundred and thirteen Lakhs</v>
          </cell>
          <cell r="F917" t="str">
            <v xml:space="preserve"> nine hundred and thirteen Crores</v>
          </cell>
          <cell r="G917" t="str">
            <v xml:space="preserve"> nine hundred and thirteen Millions</v>
          </cell>
          <cell r="H917" t="str">
            <v xml:space="preserve"> nine hundred and thirteen Billions</v>
          </cell>
        </row>
        <row r="918">
          <cell r="A918">
            <v>914</v>
          </cell>
          <cell r="B918" t="str">
            <v xml:space="preserve"> nine hundred and fourteen</v>
          </cell>
          <cell r="C918" t="str">
            <v xml:space="preserve"> nine hundred and fourteen</v>
          </cell>
          <cell r="D918" t="str">
            <v xml:space="preserve"> nine hundred and fourteen Thousand</v>
          </cell>
          <cell r="E918" t="str">
            <v xml:space="preserve"> nine hundred and fourteen Lakhs</v>
          </cell>
          <cell r="F918" t="str">
            <v xml:space="preserve"> nine hundred and fourteen Crores</v>
          </cell>
          <cell r="G918" t="str">
            <v xml:space="preserve"> nine hundred and fourteen Millions</v>
          </cell>
          <cell r="H918" t="str">
            <v xml:space="preserve"> nine hundred and fourteen Billions</v>
          </cell>
        </row>
        <row r="919">
          <cell r="A919">
            <v>915</v>
          </cell>
          <cell r="B919" t="str">
            <v xml:space="preserve"> nine hundred and fifteen</v>
          </cell>
          <cell r="C919" t="str">
            <v xml:space="preserve"> nine hundred and fifteen</v>
          </cell>
          <cell r="D919" t="str">
            <v xml:space="preserve"> nine hundred and fifteen Thousand</v>
          </cell>
          <cell r="E919" t="str">
            <v xml:space="preserve"> nine hundred and fifteen Lakhs</v>
          </cell>
          <cell r="F919" t="str">
            <v xml:space="preserve"> nine hundred and fifteen Crores</v>
          </cell>
          <cell r="G919" t="str">
            <v xml:space="preserve"> nine hundred and fifteen Millions</v>
          </cell>
          <cell r="H919" t="str">
            <v xml:space="preserve"> nine hundred and fifteen Billions</v>
          </cell>
        </row>
        <row r="920">
          <cell r="A920">
            <v>916</v>
          </cell>
          <cell r="B920" t="str">
            <v xml:space="preserve"> nine hundred and sixteen</v>
          </cell>
          <cell r="C920" t="str">
            <v xml:space="preserve"> nine hundred and sixteen</v>
          </cell>
          <cell r="D920" t="str">
            <v xml:space="preserve"> nine hundred and sixteen Thousand</v>
          </cell>
          <cell r="E920" t="str">
            <v xml:space="preserve"> nine hundred and sixteen Lakhs</v>
          </cell>
          <cell r="F920" t="str">
            <v xml:space="preserve"> nine hundred and sixteen Crores</v>
          </cell>
          <cell r="G920" t="str">
            <v xml:space="preserve"> nine hundred and sixteen Millions</v>
          </cell>
          <cell r="H920" t="str">
            <v xml:space="preserve"> nine hundred and sixteen Billions</v>
          </cell>
        </row>
        <row r="921">
          <cell r="A921">
            <v>917</v>
          </cell>
          <cell r="B921" t="str">
            <v xml:space="preserve"> nine hundred and seventeen</v>
          </cell>
          <cell r="C921" t="str">
            <v xml:space="preserve"> nine hundred and seventeen</v>
          </cell>
          <cell r="D921" t="str">
            <v xml:space="preserve"> nine hundred and seventeen Thousand</v>
          </cell>
          <cell r="E921" t="str">
            <v xml:space="preserve"> nine hundred and seventeen Lakhs</v>
          </cell>
          <cell r="F921" t="str">
            <v xml:space="preserve"> nine hundred and seventeen Crores</v>
          </cell>
          <cell r="G921" t="str">
            <v xml:space="preserve"> nine hundred and seventeen Millions</v>
          </cell>
          <cell r="H921" t="str">
            <v xml:space="preserve"> nine hundred and seventeen Billions</v>
          </cell>
        </row>
        <row r="922">
          <cell r="A922">
            <v>918</v>
          </cell>
          <cell r="B922" t="str">
            <v xml:space="preserve"> nine hundred and eighteen</v>
          </cell>
          <cell r="C922" t="str">
            <v xml:space="preserve"> nine hundred and eighteen</v>
          </cell>
          <cell r="D922" t="str">
            <v xml:space="preserve"> nine hundred and eighteen Thousand</v>
          </cell>
          <cell r="E922" t="str">
            <v xml:space="preserve"> nine hundred and eighteen Lakhs</v>
          </cell>
          <cell r="F922" t="str">
            <v xml:space="preserve"> nine hundred and eighteen Crores</v>
          </cell>
          <cell r="G922" t="str">
            <v xml:space="preserve"> nine hundred and eighteen Millions</v>
          </cell>
          <cell r="H922" t="str">
            <v xml:space="preserve"> nine hundred and eighteen Billions</v>
          </cell>
        </row>
        <row r="923">
          <cell r="A923">
            <v>919</v>
          </cell>
          <cell r="B923" t="str">
            <v xml:space="preserve"> nine hundred and nineteen</v>
          </cell>
          <cell r="C923" t="str">
            <v xml:space="preserve"> nine hundred and nineteen</v>
          </cell>
          <cell r="D923" t="str">
            <v xml:space="preserve"> nine hundred and nineteen Thousand</v>
          </cell>
          <cell r="E923" t="str">
            <v xml:space="preserve"> nine hundred and nineteen Lakhs</v>
          </cell>
          <cell r="F923" t="str">
            <v xml:space="preserve"> nine hundred and nineteen Crores</v>
          </cell>
          <cell r="G923" t="str">
            <v xml:space="preserve"> nine hundred and nineteen Millions</v>
          </cell>
          <cell r="H923" t="str">
            <v xml:space="preserve"> nine hundred and nineteen Billions</v>
          </cell>
        </row>
        <row r="924">
          <cell r="A924">
            <v>920</v>
          </cell>
          <cell r="B924" t="str">
            <v xml:space="preserve"> nine hundred and twenty </v>
          </cell>
          <cell r="C924" t="str">
            <v xml:space="preserve"> nine hundred and twenty </v>
          </cell>
          <cell r="D924" t="str">
            <v xml:space="preserve"> nine hundred and twenty  Thousand</v>
          </cell>
          <cell r="E924" t="str">
            <v xml:space="preserve"> nine hundred and twenty  Lakhs</v>
          </cell>
          <cell r="F924" t="str">
            <v xml:space="preserve"> nine hundred and twenty  Crores</v>
          </cell>
          <cell r="G924" t="str">
            <v xml:space="preserve"> nine hundred and twenty  Millions</v>
          </cell>
          <cell r="H924" t="str">
            <v xml:space="preserve"> nine hundred and twenty  Billions</v>
          </cell>
        </row>
        <row r="925">
          <cell r="A925">
            <v>921</v>
          </cell>
          <cell r="B925" t="str">
            <v xml:space="preserve"> nine hundred and twenty one</v>
          </cell>
          <cell r="C925" t="str">
            <v xml:space="preserve"> nine hundred and twenty one</v>
          </cell>
          <cell r="D925" t="str">
            <v xml:space="preserve"> nine hundred and twenty one Thousand</v>
          </cell>
          <cell r="E925" t="str">
            <v xml:space="preserve"> nine hundred and twenty one Lakhs</v>
          </cell>
          <cell r="F925" t="str">
            <v xml:space="preserve"> nine hundred and twenty one Crores</v>
          </cell>
          <cell r="G925" t="str">
            <v xml:space="preserve"> nine hundred and twenty one Millions</v>
          </cell>
          <cell r="H925" t="str">
            <v xml:space="preserve"> nine hundred and twenty one Billions</v>
          </cell>
        </row>
        <row r="926">
          <cell r="A926">
            <v>922</v>
          </cell>
          <cell r="B926" t="str">
            <v xml:space="preserve"> nine hundred and twenty two</v>
          </cell>
          <cell r="C926" t="str">
            <v xml:space="preserve"> nine hundred and twenty two</v>
          </cell>
          <cell r="D926" t="str">
            <v xml:space="preserve"> nine hundred and twenty two Thousand</v>
          </cell>
          <cell r="E926" t="str">
            <v xml:space="preserve"> nine hundred and twenty two Lakhs</v>
          </cell>
          <cell r="F926" t="str">
            <v xml:space="preserve"> nine hundred and twenty two Crores</v>
          </cell>
          <cell r="G926" t="str">
            <v xml:space="preserve"> nine hundred and twenty two Millions</v>
          </cell>
          <cell r="H926" t="str">
            <v xml:space="preserve"> nine hundred and twenty two Billions</v>
          </cell>
        </row>
        <row r="927">
          <cell r="A927">
            <v>923</v>
          </cell>
          <cell r="B927" t="str">
            <v xml:space="preserve"> nine hundred and twenty three</v>
          </cell>
          <cell r="C927" t="str">
            <v xml:space="preserve"> nine hundred and twenty three</v>
          </cell>
          <cell r="D927" t="str">
            <v xml:space="preserve"> nine hundred and twenty three Thousand</v>
          </cell>
          <cell r="E927" t="str">
            <v xml:space="preserve"> nine hundred and twenty three Lakhs</v>
          </cell>
          <cell r="F927" t="str">
            <v xml:space="preserve"> nine hundred and twenty three Crores</v>
          </cell>
          <cell r="G927" t="str">
            <v xml:space="preserve"> nine hundred and twenty three Millions</v>
          </cell>
          <cell r="H927" t="str">
            <v xml:space="preserve"> nine hundred and twenty three Billions</v>
          </cell>
        </row>
        <row r="928">
          <cell r="A928">
            <v>924</v>
          </cell>
          <cell r="B928" t="str">
            <v xml:space="preserve"> nine hundred and twenty four</v>
          </cell>
          <cell r="C928" t="str">
            <v xml:space="preserve"> nine hundred and twenty four</v>
          </cell>
          <cell r="D928" t="str">
            <v xml:space="preserve"> nine hundred and twenty four Thousand</v>
          </cell>
          <cell r="E928" t="str">
            <v xml:space="preserve"> nine hundred and twenty four Lakhs</v>
          </cell>
          <cell r="F928" t="str">
            <v xml:space="preserve"> nine hundred and twenty four Crores</v>
          </cell>
          <cell r="G928" t="str">
            <v xml:space="preserve"> nine hundred and twenty four Millions</v>
          </cell>
          <cell r="H928" t="str">
            <v xml:space="preserve"> nine hundred and twenty four Billions</v>
          </cell>
        </row>
        <row r="929">
          <cell r="A929">
            <v>925</v>
          </cell>
          <cell r="B929" t="str">
            <v xml:space="preserve"> nine hundred and twenty five</v>
          </cell>
          <cell r="C929" t="str">
            <v xml:space="preserve"> nine hundred and twenty five</v>
          </cell>
          <cell r="D929" t="str">
            <v xml:space="preserve"> nine hundred and twenty five Thousand</v>
          </cell>
          <cell r="E929" t="str">
            <v xml:space="preserve"> nine hundred and twenty five Lakhs</v>
          </cell>
          <cell r="F929" t="str">
            <v xml:space="preserve"> nine hundred and twenty five Crores</v>
          </cell>
          <cell r="G929" t="str">
            <v xml:space="preserve"> nine hundred and twenty five Millions</v>
          </cell>
          <cell r="H929" t="str">
            <v xml:space="preserve"> nine hundred and twenty five Billions</v>
          </cell>
        </row>
        <row r="930">
          <cell r="A930">
            <v>926</v>
          </cell>
          <cell r="B930" t="str">
            <v xml:space="preserve"> nine hundred and twenty six</v>
          </cell>
          <cell r="C930" t="str">
            <v xml:space="preserve"> nine hundred and twenty six</v>
          </cell>
          <cell r="D930" t="str">
            <v xml:space="preserve"> nine hundred and twenty six Thousand</v>
          </cell>
          <cell r="E930" t="str">
            <v xml:space="preserve"> nine hundred and twenty six Lakhs</v>
          </cell>
          <cell r="F930" t="str">
            <v xml:space="preserve"> nine hundred and twenty six Crores</v>
          </cell>
          <cell r="G930" t="str">
            <v xml:space="preserve"> nine hundred and twenty six Millions</v>
          </cell>
          <cell r="H930" t="str">
            <v xml:space="preserve"> nine hundred and twenty six Billions</v>
          </cell>
        </row>
        <row r="931">
          <cell r="A931">
            <v>927</v>
          </cell>
          <cell r="B931" t="str">
            <v xml:space="preserve"> nine hundred and twenty seven</v>
          </cell>
          <cell r="C931" t="str">
            <v xml:space="preserve"> nine hundred and twenty seven</v>
          </cell>
          <cell r="D931" t="str">
            <v xml:space="preserve"> nine hundred and twenty seven Thousand</v>
          </cell>
          <cell r="E931" t="str">
            <v xml:space="preserve"> nine hundred and twenty seven Lakhs</v>
          </cell>
          <cell r="F931" t="str">
            <v xml:space="preserve"> nine hundred and twenty seven Crores</v>
          </cell>
          <cell r="G931" t="str">
            <v xml:space="preserve"> nine hundred and twenty seven Millions</v>
          </cell>
          <cell r="H931" t="str">
            <v xml:space="preserve"> nine hundred and twenty seven Billions</v>
          </cell>
        </row>
        <row r="932">
          <cell r="A932">
            <v>928</v>
          </cell>
          <cell r="B932" t="str">
            <v xml:space="preserve"> nine hundred and twenty eight</v>
          </cell>
          <cell r="C932" t="str">
            <v xml:space="preserve"> nine hundred and twenty eight</v>
          </cell>
          <cell r="D932" t="str">
            <v xml:space="preserve"> nine hundred and twenty eight Thousand</v>
          </cell>
          <cell r="E932" t="str">
            <v xml:space="preserve"> nine hundred and twenty eight Lakhs</v>
          </cell>
          <cell r="F932" t="str">
            <v xml:space="preserve"> nine hundred and twenty eight Crores</v>
          </cell>
          <cell r="G932" t="str">
            <v xml:space="preserve"> nine hundred and twenty eight Millions</v>
          </cell>
          <cell r="H932" t="str">
            <v xml:space="preserve"> nine hundred and twenty eight Billions</v>
          </cell>
        </row>
        <row r="933">
          <cell r="A933">
            <v>929</v>
          </cell>
          <cell r="B933" t="str">
            <v xml:space="preserve"> nine hundred and twenty nine</v>
          </cell>
          <cell r="C933" t="str">
            <v xml:space="preserve"> nine hundred and twenty nine</v>
          </cell>
          <cell r="D933" t="str">
            <v xml:space="preserve"> nine hundred and twenty nine Thousand</v>
          </cell>
          <cell r="E933" t="str">
            <v xml:space="preserve"> nine hundred and twenty nine Lakhs</v>
          </cell>
          <cell r="F933" t="str">
            <v xml:space="preserve"> nine hundred and twenty nine Crores</v>
          </cell>
          <cell r="G933" t="str">
            <v xml:space="preserve"> nine hundred and twenty nine Millions</v>
          </cell>
          <cell r="H933" t="str">
            <v xml:space="preserve"> nine hundred and twenty nine Billions</v>
          </cell>
        </row>
        <row r="934">
          <cell r="A934">
            <v>930</v>
          </cell>
          <cell r="B934" t="str">
            <v xml:space="preserve"> nine hundred and thirty</v>
          </cell>
          <cell r="C934" t="str">
            <v xml:space="preserve"> nine hundred and thirty</v>
          </cell>
          <cell r="D934" t="str">
            <v xml:space="preserve"> nine hundred and thirty Thousand</v>
          </cell>
          <cell r="E934" t="str">
            <v xml:space="preserve"> nine hundred and thirty Lakhs</v>
          </cell>
          <cell r="F934" t="str">
            <v xml:space="preserve"> nine hundred and thirty Crores</v>
          </cell>
          <cell r="G934" t="str">
            <v xml:space="preserve"> nine hundred and thirty Millions</v>
          </cell>
          <cell r="H934" t="str">
            <v xml:space="preserve"> nine hundred and thirty Billions</v>
          </cell>
        </row>
        <row r="935">
          <cell r="A935">
            <v>931</v>
          </cell>
          <cell r="B935" t="str">
            <v xml:space="preserve"> nine hundred and thirty one</v>
          </cell>
          <cell r="C935" t="str">
            <v xml:space="preserve"> nine hundred and thirty one</v>
          </cell>
          <cell r="D935" t="str">
            <v xml:space="preserve"> nine hundred and thirty one Thousand</v>
          </cell>
          <cell r="E935" t="str">
            <v xml:space="preserve"> nine hundred and thirty one Lakhs</v>
          </cell>
          <cell r="F935" t="str">
            <v xml:space="preserve"> nine hundred and thirty one Crores</v>
          </cell>
          <cell r="G935" t="str">
            <v xml:space="preserve"> nine hundred and thirty one Millions</v>
          </cell>
          <cell r="H935" t="str">
            <v xml:space="preserve"> nine hundred and thirty one Billions</v>
          </cell>
        </row>
        <row r="936">
          <cell r="A936">
            <v>932</v>
          </cell>
          <cell r="B936" t="str">
            <v xml:space="preserve"> nine hundred and thirty two</v>
          </cell>
          <cell r="C936" t="str">
            <v xml:space="preserve"> nine hundred and thirty two</v>
          </cell>
          <cell r="D936" t="str">
            <v xml:space="preserve"> nine hundred and thirty two Thousand</v>
          </cell>
          <cell r="E936" t="str">
            <v xml:space="preserve"> nine hundred and thirty two Lakhs</v>
          </cell>
          <cell r="F936" t="str">
            <v xml:space="preserve"> nine hundred and thirty two Crores</v>
          </cell>
          <cell r="G936" t="str">
            <v xml:space="preserve"> nine hundred and thirty two Millions</v>
          </cell>
          <cell r="H936" t="str">
            <v xml:space="preserve"> nine hundred and thirty two Billions</v>
          </cell>
        </row>
        <row r="937">
          <cell r="A937">
            <v>933</v>
          </cell>
          <cell r="B937" t="str">
            <v xml:space="preserve"> nine hundred and thirty three</v>
          </cell>
          <cell r="C937" t="str">
            <v xml:space="preserve"> nine hundred and thirty three</v>
          </cell>
          <cell r="D937" t="str">
            <v xml:space="preserve"> nine hundred and thirty three Thousand</v>
          </cell>
          <cell r="E937" t="str">
            <v xml:space="preserve"> nine hundred and thirty three Lakhs</v>
          </cell>
          <cell r="F937" t="str">
            <v xml:space="preserve"> nine hundred and thirty three Crores</v>
          </cell>
          <cell r="G937" t="str">
            <v xml:space="preserve"> nine hundred and thirty three Millions</v>
          </cell>
          <cell r="H937" t="str">
            <v xml:space="preserve"> nine hundred and thirty three Billions</v>
          </cell>
        </row>
        <row r="938">
          <cell r="A938">
            <v>934</v>
          </cell>
          <cell r="B938" t="str">
            <v xml:space="preserve"> nine hundred and thirty four</v>
          </cell>
          <cell r="C938" t="str">
            <v xml:space="preserve"> nine hundred and thirty four</v>
          </cell>
          <cell r="D938" t="str">
            <v xml:space="preserve"> nine hundred and thirty four Thousand</v>
          </cell>
          <cell r="E938" t="str">
            <v xml:space="preserve"> nine hundred and thirty four Lakhs</v>
          </cell>
          <cell r="F938" t="str">
            <v xml:space="preserve"> nine hundred and thirty four Crores</v>
          </cell>
          <cell r="G938" t="str">
            <v xml:space="preserve"> nine hundred and thirty four Millions</v>
          </cell>
          <cell r="H938" t="str">
            <v xml:space="preserve"> nine hundred and thirty four Billions</v>
          </cell>
        </row>
        <row r="939">
          <cell r="A939">
            <v>935</v>
          </cell>
          <cell r="B939" t="str">
            <v xml:space="preserve"> nine hundred and thirty five</v>
          </cell>
          <cell r="C939" t="str">
            <v xml:space="preserve"> nine hundred and thirty five</v>
          </cell>
          <cell r="D939" t="str">
            <v xml:space="preserve"> nine hundred and thirty five Thousand</v>
          </cell>
          <cell r="E939" t="str">
            <v xml:space="preserve"> nine hundred and thirty five Lakhs</v>
          </cell>
          <cell r="F939" t="str">
            <v xml:space="preserve"> nine hundred and thirty five Crores</v>
          </cell>
          <cell r="G939" t="str">
            <v xml:space="preserve"> nine hundred and thirty five Millions</v>
          </cell>
          <cell r="H939" t="str">
            <v xml:space="preserve"> nine hundred and thirty five Billions</v>
          </cell>
        </row>
        <row r="940">
          <cell r="A940">
            <v>936</v>
          </cell>
          <cell r="B940" t="str">
            <v xml:space="preserve"> nine hundred and thirty six</v>
          </cell>
          <cell r="C940" t="str">
            <v xml:space="preserve"> nine hundred and thirty six</v>
          </cell>
          <cell r="D940" t="str">
            <v xml:space="preserve"> nine hundred and thirty six Thousand</v>
          </cell>
          <cell r="E940" t="str">
            <v xml:space="preserve"> nine hundred and thirty six Lakhs</v>
          </cell>
          <cell r="F940" t="str">
            <v xml:space="preserve"> nine hundred and thirty six Crores</v>
          </cell>
          <cell r="G940" t="str">
            <v xml:space="preserve"> nine hundred and thirty six Millions</v>
          </cell>
          <cell r="H940" t="str">
            <v xml:space="preserve"> nine hundred and thirty six Billions</v>
          </cell>
        </row>
        <row r="941">
          <cell r="A941">
            <v>937</v>
          </cell>
          <cell r="B941" t="str">
            <v xml:space="preserve"> nine hundred and thirty seven</v>
          </cell>
          <cell r="C941" t="str">
            <v xml:space="preserve"> nine hundred and thirty seven</v>
          </cell>
          <cell r="D941" t="str">
            <v xml:space="preserve"> nine hundred and thirty seven Thousand</v>
          </cell>
          <cell r="E941" t="str">
            <v xml:space="preserve"> nine hundred and thirty seven Lakhs</v>
          </cell>
          <cell r="F941" t="str">
            <v xml:space="preserve"> nine hundred and thirty seven Crores</v>
          </cell>
          <cell r="G941" t="str">
            <v xml:space="preserve"> nine hundred and thirty seven Millions</v>
          </cell>
          <cell r="H941" t="str">
            <v xml:space="preserve"> nine hundred and thirty seven Billions</v>
          </cell>
        </row>
        <row r="942">
          <cell r="A942">
            <v>938</v>
          </cell>
          <cell r="B942" t="str">
            <v xml:space="preserve"> nine hundred and thirty eight</v>
          </cell>
          <cell r="C942" t="str">
            <v xml:space="preserve"> nine hundred and thirty eight</v>
          </cell>
          <cell r="D942" t="str">
            <v xml:space="preserve"> nine hundred and thirty eight Thousand</v>
          </cell>
          <cell r="E942" t="str">
            <v xml:space="preserve"> nine hundred and thirty eight Lakhs</v>
          </cell>
          <cell r="F942" t="str">
            <v xml:space="preserve"> nine hundred and thirty eight Crores</v>
          </cell>
          <cell r="G942" t="str">
            <v xml:space="preserve"> nine hundred and thirty eight Millions</v>
          </cell>
          <cell r="H942" t="str">
            <v xml:space="preserve"> nine hundred and thirty eight Billions</v>
          </cell>
        </row>
        <row r="943">
          <cell r="A943">
            <v>939</v>
          </cell>
          <cell r="B943" t="str">
            <v xml:space="preserve"> nine hundred and thirty nine</v>
          </cell>
          <cell r="C943" t="str">
            <v xml:space="preserve"> nine hundred and thirty nine</v>
          </cell>
          <cell r="D943" t="str">
            <v xml:space="preserve"> nine hundred and thirty nine Thousand</v>
          </cell>
          <cell r="E943" t="str">
            <v xml:space="preserve"> nine hundred and thirty nine Lakhs</v>
          </cell>
          <cell r="F943" t="str">
            <v xml:space="preserve"> nine hundred and thirty nine Crores</v>
          </cell>
          <cell r="G943" t="str">
            <v xml:space="preserve"> nine hundred and thirty nine Millions</v>
          </cell>
          <cell r="H943" t="str">
            <v xml:space="preserve"> nine hundred and thirty nine Billions</v>
          </cell>
        </row>
        <row r="944">
          <cell r="A944">
            <v>940</v>
          </cell>
          <cell r="B944" t="str">
            <v xml:space="preserve"> nine hundred and forty</v>
          </cell>
          <cell r="C944" t="str">
            <v xml:space="preserve"> nine hundred and forty</v>
          </cell>
          <cell r="D944" t="str">
            <v xml:space="preserve"> nine hundred and forty Thousand</v>
          </cell>
          <cell r="E944" t="str">
            <v xml:space="preserve"> nine hundred and forty Lakhs</v>
          </cell>
          <cell r="F944" t="str">
            <v xml:space="preserve"> nine hundred and forty Crores</v>
          </cell>
          <cell r="G944" t="str">
            <v xml:space="preserve"> nine hundred and forty Millions</v>
          </cell>
          <cell r="H944" t="str">
            <v xml:space="preserve"> nine hundred and forty Billions</v>
          </cell>
        </row>
        <row r="945">
          <cell r="A945">
            <v>941</v>
          </cell>
          <cell r="B945" t="str">
            <v xml:space="preserve"> nine hundred and forty one </v>
          </cell>
          <cell r="C945" t="str">
            <v xml:space="preserve"> nine hundred and forty one </v>
          </cell>
          <cell r="D945" t="str">
            <v xml:space="preserve"> nine hundred and forty one  Thousand</v>
          </cell>
          <cell r="E945" t="str">
            <v xml:space="preserve"> nine hundred and forty one  Lakhs</v>
          </cell>
          <cell r="F945" t="str">
            <v xml:space="preserve"> nine hundred and forty one  Crores</v>
          </cell>
          <cell r="G945" t="str">
            <v xml:space="preserve"> nine hundred and forty one  Millions</v>
          </cell>
          <cell r="H945" t="str">
            <v xml:space="preserve"> nine hundred and forty one  Billions</v>
          </cell>
        </row>
        <row r="946">
          <cell r="A946">
            <v>942</v>
          </cell>
          <cell r="B946" t="str">
            <v xml:space="preserve"> nine hundred and forty two</v>
          </cell>
          <cell r="C946" t="str">
            <v xml:space="preserve"> nine hundred and forty two</v>
          </cell>
          <cell r="D946" t="str">
            <v xml:space="preserve"> nine hundred and forty two Thousand</v>
          </cell>
          <cell r="E946" t="str">
            <v xml:space="preserve"> nine hundred and forty two Lakhs</v>
          </cell>
          <cell r="F946" t="str">
            <v xml:space="preserve"> nine hundred and forty two Crores</v>
          </cell>
          <cell r="G946" t="str">
            <v xml:space="preserve"> nine hundred and forty two Millions</v>
          </cell>
          <cell r="H946" t="str">
            <v xml:space="preserve"> nine hundred and forty two Billions</v>
          </cell>
        </row>
        <row r="947">
          <cell r="A947">
            <v>943</v>
          </cell>
          <cell r="B947" t="str">
            <v xml:space="preserve"> nine hundred and forty three </v>
          </cell>
          <cell r="C947" t="str">
            <v xml:space="preserve"> nine hundred and forty three </v>
          </cell>
          <cell r="D947" t="str">
            <v xml:space="preserve"> nine hundred and forty three  Thousand</v>
          </cell>
          <cell r="E947" t="str">
            <v xml:space="preserve"> nine hundred and forty three  Lakhs</v>
          </cell>
          <cell r="F947" t="str">
            <v xml:space="preserve"> nine hundred and forty three  Crores</v>
          </cell>
          <cell r="G947" t="str">
            <v xml:space="preserve"> nine hundred and forty three  Millions</v>
          </cell>
          <cell r="H947" t="str">
            <v xml:space="preserve"> nine hundred and forty three  Billions</v>
          </cell>
        </row>
        <row r="948">
          <cell r="A948">
            <v>944</v>
          </cell>
          <cell r="B948" t="str">
            <v xml:space="preserve"> nine hundred and forty four</v>
          </cell>
          <cell r="C948" t="str">
            <v xml:space="preserve"> nine hundred and forty four</v>
          </cell>
          <cell r="D948" t="str">
            <v xml:space="preserve"> nine hundred and forty four Thousand</v>
          </cell>
          <cell r="E948" t="str">
            <v xml:space="preserve"> nine hundred and forty four Lakhs</v>
          </cell>
          <cell r="F948" t="str">
            <v xml:space="preserve"> nine hundred and forty four Crores</v>
          </cell>
          <cell r="G948" t="str">
            <v xml:space="preserve"> nine hundred and forty four Millions</v>
          </cell>
          <cell r="H948" t="str">
            <v xml:space="preserve"> nine hundred and forty four Billions</v>
          </cell>
        </row>
        <row r="949">
          <cell r="A949">
            <v>945</v>
          </cell>
          <cell r="B949" t="str">
            <v xml:space="preserve"> nine hundred and forty five</v>
          </cell>
          <cell r="C949" t="str">
            <v xml:space="preserve"> nine hundred and forty five</v>
          </cell>
          <cell r="D949" t="str">
            <v xml:space="preserve"> nine hundred and forty five Thousand</v>
          </cell>
          <cell r="E949" t="str">
            <v xml:space="preserve"> nine hundred and forty five Lakhs</v>
          </cell>
          <cell r="F949" t="str">
            <v xml:space="preserve"> nine hundred and forty five Crores</v>
          </cell>
          <cell r="G949" t="str">
            <v xml:space="preserve"> nine hundred and forty five Millions</v>
          </cell>
          <cell r="H949" t="str">
            <v xml:space="preserve"> nine hundred and forty five Billions</v>
          </cell>
        </row>
        <row r="950">
          <cell r="A950">
            <v>946</v>
          </cell>
          <cell r="B950" t="str">
            <v xml:space="preserve"> nine hundred and forty six</v>
          </cell>
          <cell r="C950" t="str">
            <v xml:space="preserve"> nine hundred and forty six</v>
          </cell>
          <cell r="D950" t="str">
            <v xml:space="preserve"> nine hundred and forty six Thousand</v>
          </cell>
          <cell r="E950" t="str">
            <v xml:space="preserve"> nine hundred and forty six Lakhs</v>
          </cell>
          <cell r="F950" t="str">
            <v xml:space="preserve"> nine hundred and forty six Crores</v>
          </cell>
          <cell r="G950" t="str">
            <v xml:space="preserve"> nine hundred and forty six Millions</v>
          </cell>
          <cell r="H950" t="str">
            <v xml:space="preserve"> nine hundred and forty six Billions</v>
          </cell>
        </row>
        <row r="951">
          <cell r="A951">
            <v>947</v>
          </cell>
          <cell r="B951" t="str">
            <v xml:space="preserve"> nine hundred and forty seven</v>
          </cell>
          <cell r="C951" t="str">
            <v xml:space="preserve"> nine hundred and forty seven</v>
          </cell>
          <cell r="D951" t="str">
            <v xml:space="preserve"> nine hundred and forty seven Thousand</v>
          </cell>
          <cell r="E951" t="str">
            <v xml:space="preserve"> nine hundred and forty seven Lakhs</v>
          </cell>
          <cell r="F951" t="str">
            <v xml:space="preserve"> nine hundred and forty seven Crores</v>
          </cell>
          <cell r="G951" t="str">
            <v xml:space="preserve"> nine hundred and forty seven Millions</v>
          </cell>
          <cell r="H951" t="str">
            <v xml:space="preserve"> nine hundred and forty seven Billions</v>
          </cell>
        </row>
        <row r="952">
          <cell r="A952">
            <v>948</v>
          </cell>
          <cell r="B952" t="str">
            <v xml:space="preserve"> nine hundred and forty eight</v>
          </cell>
          <cell r="C952" t="str">
            <v xml:space="preserve"> nine hundred and forty eight</v>
          </cell>
          <cell r="D952" t="str">
            <v xml:space="preserve"> nine hundred and forty eight Thousand</v>
          </cell>
          <cell r="E952" t="str">
            <v xml:space="preserve"> nine hundred and forty eight Lakhs</v>
          </cell>
          <cell r="F952" t="str">
            <v xml:space="preserve"> nine hundred and forty eight Crores</v>
          </cell>
          <cell r="G952" t="str">
            <v xml:space="preserve"> nine hundred and forty eight Millions</v>
          </cell>
          <cell r="H952" t="str">
            <v xml:space="preserve"> nine hundred and forty eight Billions</v>
          </cell>
        </row>
        <row r="953">
          <cell r="A953">
            <v>949</v>
          </cell>
          <cell r="B953" t="str">
            <v xml:space="preserve"> nine hundred and forty nine</v>
          </cell>
          <cell r="C953" t="str">
            <v xml:space="preserve"> nine hundred and forty nine</v>
          </cell>
          <cell r="D953" t="str">
            <v xml:space="preserve"> nine hundred and forty nine Thousand</v>
          </cell>
          <cell r="E953" t="str">
            <v xml:space="preserve"> nine hundred and forty nine Lakhs</v>
          </cell>
          <cell r="F953" t="str">
            <v xml:space="preserve"> nine hundred and forty nine Crores</v>
          </cell>
          <cell r="G953" t="str">
            <v xml:space="preserve"> nine hundred and forty nine Millions</v>
          </cell>
          <cell r="H953" t="str">
            <v xml:space="preserve"> nine hundred and forty nine Billions</v>
          </cell>
        </row>
        <row r="954">
          <cell r="A954">
            <v>950</v>
          </cell>
          <cell r="B954" t="str">
            <v xml:space="preserve"> nine hundred and fifty</v>
          </cell>
          <cell r="C954" t="str">
            <v xml:space="preserve"> nine hundred and fifty</v>
          </cell>
          <cell r="D954" t="str">
            <v xml:space="preserve"> nine hundred and fifty Thousand</v>
          </cell>
          <cell r="E954" t="str">
            <v xml:space="preserve"> nine hundred and fifty Lakhs</v>
          </cell>
          <cell r="F954" t="str">
            <v xml:space="preserve"> nine hundred and fifty Crores</v>
          </cell>
          <cell r="G954" t="str">
            <v xml:space="preserve"> nine hundred and fifty Millions</v>
          </cell>
          <cell r="H954" t="str">
            <v xml:space="preserve"> nine hundred and fifty Billions</v>
          </cell>
        </row>
        <row r="955">
          <cell r="A955">
            <v>951</v>
          </cell>
          <cell r="B955" t="str">
            <v xml:space="preserve"> nine hundred and fifty one</v>
          </cell>
          <cell r="C955" t="str">
            <v xml:space="preserve"> nine hundred and fifty one</v>
          </cell>
          <cell r="D955" t="str">
            <v xml:space="preserve"> nine hundred and fifty one Thousand</v>
          </cell>
          <cell r="E955" t="str">
            <v xml:space="preserve"> nine hundred and fifty one Lakhs</v>
          </cell>
          <cell r="F955" t="str">
            <v xml:space="preserve"> nine hundred and fifty one Crores</v>
          </cell>
          <cell r="G955" t="str">
            <v xml:space="preserve"> nine hundred and fifty one Millions</v>
          </cell>
          <cell r="H955" t="str">
            <v xml:space="preserve"> nine hundred and fifty one Billions</v>
          </cell>
        </row>
        <row r="956">
          <cell r="A956">
            <v>952</v>
          </cell>
          <cell r="B956" t="str">
            <v xml:space="preserve"> nine hundred and fifty two</v>
          </cell>
          <cell r="C956" t="str">
            <v xml:space="preserve"> nine hundred and fifty two</v>
          </cell>
          <cell r="D956" t="str">
            <v xml:space="preserve"> nine hundred and fifty two Thousand</v>
          </cell>
          <cell r="E956" t="str">
            <v xml:space="preserve"> nine hundred and fifty two Lakhs</v>
          </cell>
          <cell r="F956" t="str">
            <v xml:space="preserve"> nine hundred and fifty two Crores</v>
          </cell>
          <cell r="G956" t="str">
            <v xml:space="preserve"> nine hundred and fifty two Millions</v>
          </cell>
          <cell r="H956" t="str">
            <v xml:space="preserve"> nine hundred and fifty two Billions</v>
          </cell>
        </row>
        <row r="957">
          <cell r="A957">
            <v>953</v>
          </cell>
          <cell r="B957" t="str">
            <v xml:space="preserve"> nine hundred and fifty three</v>
          </cell>
          <cell r="C957" t="str">
            <v xml:space="preserve"> nine hundred and fifty three</v>
          </cell>
          <cell r="D957" t="str">
            <v xml:space="preserve"> nine hundred and fifty three Thousand</v>
          </cell>
          <cell r="E957" t="str">
            <v xml:space="preserve"> nine hundred and fifty three Lakhs</v>
          </cell>
          <cell r="F957" t="str">
            <v xml:space="preserve"> nine hundred and fifty three Crores</v>
          </cell>
          <cell r="G957" t="str">
            <v xml:space="preserve"> nine hundred and fifty three Millions</v>
          </cell>
          <cell r="H957" t="str">
            <v xml:space="preserve"> nine hundred and fifty three Billions</v>
          </cell>
        </row>
        <row r="958">
          <cell r="A958">
            <v>954</v>
          </cell>
          <cell r="B958" t="str">
            <v xml:space="preserve"> nine hundred and fifty four</v>
          </cell>
          <cell r="C958" t="str">
            <v xml:space="preserve"> nine hundred and fifty four</v>
          </cell>
          <cell r="D958" t="str">
            <v xml:space="preserve"> nine hundred and fifty four Thousand</v>
          </cell>
          <cell r="E958" t="str">
            <v xml:space="preserve"> nine hundred and fifty four Lakhs</v>
          </cell>
          <cell r="F958" t="str">
            <v xml:space="preserve"> nine hundred and fifty four Crores</v>
          </cell>
          <cell r="G958" t="str">
            <v xml:space="preserve"> nine hundred and fifty four Millions</v>
          </cell>
          <cell r="H958" t="str">
            <v xml:space="preserve"> nine hundred and fifty four Billions</v>
          </cell>
        </row>
        <row r="959">
          <cell r="A959">
            <v>955</v>
          </cell>
          <cell r="B959" t="str">
            <v xml:space="preserve"> nine hundred and fifty five</v>
          </cell>
          <cell r="C959" t="str">
            <v xml:space="preserve"> nine hundred and fifty five</v>
          </cell>
          <cell r="D959" t="str">
            <v xml:space="preserve"> nine hundred and fifty five Thousand</v>
          </cell>
          <cell r="E959" t="str">
            <v xml:space="preserve"> nine hundred and fifty five Lakhs</v>
          </cell>
          <cell r="F959" t="str">
            <v xml:space="preserve"> nine hundred and fifty five Crores</v>
          </cell>
          <cell r="G959" t="str">
            <v xml:space="preserve"> nine hundred and fifty five Millions</v>
          </cell>
          <cell r="H959" t="str">
            <v xml:space="preserve"> nine hundred and fifty five Billions</v>
          </cell>
        </row>
        <row r="960">
          <cell r="A960">
            <v>956</v>
          </cell>
          <cell r="B960" t="str">
            <v xml:space="preserve"> nine hundred and fifty six</v>
          </cell>
          <cell r="C960" t="str">
            <v xml:space="preserve"> nine hundred and fifty six</v>
          </cell>
          <cell r="D960" t="str">
            <v xml:space="preserve"> nine hundred and fifty six Thousand</v>
          </cell>
          <cell r="E960" t="str">
            <v xml:space="preserve"> nine hundred and fifty six Lakhs</v>
          </cell>
          <cell r="F960" t="str">
            <v xml:space="preserve"> nine hundred and fifty six Crores</v>
          </cell>
          <cell r="G960" t="str">
            <v xml:space="preserve"> nine hundred and fifty six Millions</v>
          </cell>
          <cell r="H960" t="str">
            <v xml:space="preserve"> nine hundred and fifty six Billions</v>
          </cell>
        </row>
        <row r="961">
          <cell r="A961">
            <v>957</v>
          </cell>
          <cell r="B961" t="str">
            <v xml:space="preserve"> nine hundred and fifty seven</v>
          </cell>
          <cell r="C961" t="str">
            <v xml:space="preserve"> nine hundred and fifty seven</v>
          </cell>
          <cell r="D961" t="str">
            <v xml:space="preserve"> nine hundred and fifty seven Thousand</v>
          </cell>
          <cell r="E961" t="str">
            <v xml:space="preserve"> nine hundred and fifty seven Lakhs</v>
          </cell>
          <cell r="F961" t="str">
            <v xml:space="preserve"> nine hundred and fifty seven Crores</v>
          </cell>
          <cell r="G961" t="str">
            <v xml:space="preserve"> nine hundred and fifty seven Millions</v>
          </cell>
          <cell r="H961" t="str">
            <v xml:space="preserve"> nine hundred and fifty seven Billions</v>
          </cell>
        </row>
        <row r="962">
          <cell r="A962">
            <v>958</v>
          </cell>
          <cell r="B962" t="str">
            <v xml:space="preserve"> nine hundred and fifty eight</v>
          </cell>
          <cell r="C962" t="str">
            <v xml:space="preserve"> nine hundred and fifty eight</v>
          </cell>
          <cell r="D962" t="str">
            <v xml:space="preserve"> nine hundred and fifty eight Thousand</v>
          </cell>
          <cell r="E962" t="str">
            <v xml:space="preserve"> nine hundred and fifty eight Lakhs</v>
          </cell>
          <cell r="F962" t="str">
            <v xml:space="preserve"> nine hundred and fifty eight Crores</v>
          </cell>
          <cell r="G962" t="str">
            <v xml:space="preserve"> nine hundred and fifty eight Millions</v>
          </cell>
          <cell r="H962" t="str">
            <v xml:space="preserve"> nine hundred and fifty eight Billions</v>
          </cell>
        </row>
        <row r="963">
          <cell r="A963">
            <v>959</v>
          </cell>
          <cell r="B963" t="str">
            <v xml:space="preserve"> nine hundred and fifty nine</v>
          </cell>
          <cell r="C963" t="str">
            <v xml:space="preserve"> nine hundred and fifty nine</v>
          </cell>
          <cell r="D963" t="str">
            <v xml:space="preserve"> nine hundred and fifty nine Thousand</v>
          </cell>
          <cell r="E963" t="str">
            <v xml:space="preserve"> nine hundred and fifty nine Lakhs</v>
          </cell>
          <cell r="F963" t="str">
            <v xml:space="preserve"> nine hundred and fifty nine Crores</v>
          </cell>
          <cell r="G963" t="str">
            <v xml:space="preserve"> nine hundred and fifty nine Millions</v>
          </cell>
          <cell r="H963" t="str">
            <v xml:space="preserve"> nine hundred and fifty nine Billions</v>
          </cell>
        </row>
        <row r="964">
          <cell r="A964">
            <v>960</v>
          </cell>
          <cell r="B964" t="str">
            <v xml:space="preserve"> nine hundred and sixty</v>
          </cell>
          <cell r="C964" t="str">
            <v xml:space="preserve"> nine hundred and sixty</v>
          </cell>
          <cell r="D964" t="str">
            <v xml:space="preserve"> nine hundred and sixty Thousand</v>
          </cell>
          <cell r="E964" t="str">
            <v xml:space="preserve"> nine hundred and sixty Lakhs</v>
          </cell>
          <cell r="F964" t="str">
            <v xml:space="preserve"> nine hundred and sixty Crores</v>
          </cell>
          <cell r="G964" t="str">
            <v xml:space="preserve"> nine hundred and sixty Millions</v>
          </cell>
          <cell r="H964" t="str">
            <v xml:space="preserve"> nine hundred and sixty Billions</v>
          </cell>
        </row>
        <row r="965">
          <cell r="A965">
            <v>961</v>
          </cell>
          <cell r="B965" t="str">
            <v xml:space="preserve"> nine hundred and sixty one</v>
          </cell>
          <cell r="C965" t="str">
            <v xml:space="preserve"> nine hundred and sixty one</v>
          </cell>
          <cell r="D965" t="str">
            <v xml:space="preserve"> nine hundred and sixty one Thousand</v>
          </cell>
          <cell r="E965" t="str">
            <v xml:space="preserve"> nine hundred and sixty one Lakhs</v>
          </cell>
          <cell r="F965" t="str">
            <v xml:space="preserve"> nine hundred and sixty one Crores</v>
          </cell>
          <cell r="G965" t="str">
            <v xml:space="preserve"> nine hundred and sixty one Millions</v>
          </cell>
          <cell r="H965" t="str">
            <v xml:space="preserve"> nine hundred and sixty one Billions</v>
          </cell>
        </row>
        <row r="966">
          <cell r="A966">
            <v>962</v>
          </cell>
          <cell r="B966" t="str">
            <v xml:space="preserve"> nine hundred and sixty two</v>
          </cell>
          <cell r="C966" t="str">
            <v xml:space="preserve"> nine hundred and sixty two</v>
          </cell>
          <cell r="D966" t="str">
            <v xml:space="preserve"> nine hundred and sixty two Thousand</v>
          </cell>
          <cell r="E966" t="str">
            <v xml:space="preserve"> nine hundred and sixty two Lakhs</v>
          </cell>
          <cell r="F966" t="str">
            <v xml:space="preserve"> nine hundred and sixty two Crores</v>
          </cell>
          <cell r="G966" t="str">
            <v xml:space="preserve"> nine hundred and sixty two Millions</v>
          </cell>
          <cell r="H966" t="str">
            <v xml:space="preserve"> nine hundred and sixty two Billions</v>
          </cell>
        </row>
        <row r="967">
          <cell r="A967">
            <v>963</v>
          </cell>
          <cell r="B967" t="str">
            <v xml:space="preserve"> nine hundred and sixty three</v>
          </cell>
          <cell r="C967" t="str">
            <v xml:space="preserve"> nine hundred and sixty three</v>
          </cell>
          <cell r="D967" t="str">
            <v xml:space="preserve"> nine hundred and sixty three Thousand</v>
          </cell>
          <cell r="E967" t="str">
            <v xml:space="preserve"> nine hundred and sixty three Lakhs</v>
          </cell>
          <cell r="F967" t="str">
            <v xml:space="preserve"> nine hundred and sixty three Crores</v>
          </cell>
          <cell r="G967" t="str">
            <v xml:space="preserve"> nine hundred and sixty three Millions</v>
          </cell>
          <cell r="H967" t="str">
            <v xml:space="preserve"> nine hundred and sixty three Billions</v>
          </cell>
        </row>
        <row r="968">
          <cell r="A968">
            <v>964</v>
          </cell>
          <cell r="B968" t="str">
            <v xml:space="preserve"> nine hundred and sixty four</v>
          </cell>
          <cell r="C968" t="str">
            <v xml:space="preserve"> nine hundred and sixty four</v>
          </cell>
          <cell r="D968" t="str">
            <v xml:space="preserve"> nine hundred and sixty four Thousand</v>
          </cell>
          <cell r="E968" t="str">
            <v xml:space="preserve"> nine hundred and sixty four Lakhs</v>
          </cell>
          <cell r="F968" t="str">
            <v xml:space="preserve"> nine hundred and sixty four Crores</v>
          </cell>
          <cell r="G968" t="str">
            <v xml:space="preserve"> nine hundred and sixty four Millions</v>
          </cell>
          <cell r="H968" t="str">
            <v xml:space="preserve"> nine hundred and sixty four Billions</v>
          </cell>
        </row>
        <row r="969">
          <cell r="A969">
            <v>965</v>
          </cell>
          <cell r="B969" t="str">
            <v xml:space="preserve"> nine hundred and sixty five</v>
          </cell>
          <cell r="C969" t="str">
            <v xml:space="preserve"> nine hundred and sixty five</v>
          </cell>
          <cell r="D969" t="str">
            <v xml:space="preserve"> nine hundred and sixty five Thousand</v>
          </cell>
          <cell r="E969" t="str">
            <v xml:space="preserve"> nine hundred and sixty five Lakhs</v>
          </cell>
          <cell r="F969" t="str">
            <v xml:space="preserve"> nine hundred and sixty five Crores</v>
          </cell>
          <cell r="G969" t="str">
            <v xml:space="preserve"> nine hundred and sixty five Millions</v>
          </cell>
          <cell r="H969" t="str">
            <v xml:space="preserve"> nine hundred and sixty five Billions</v>
          </cell>
        </row>
        <row r="970">
          <cell r="A970">
            <v>966</v>
          </cell>
          <cell r="B970" t="str">
            <v xml:space="preserve"> nine hundred and sixty six</v>
          </cell>
          <cell r="C970" t="str">
            <v xml:space="preserve"> nine hundred and sixty six</v>
          </cell>
          <cell r="D970" t="str">
            <v xml:space="preserve"> nine hundred and sixty six Thousand</v>
          </cell>
          <cell r="E970" t="str">
            <v xml:space="preserve"> nine hundred and sixty six Lakhs</v>
          </cell>
          <cell r="F970" t="str">
            <v xml:space="preserve"> nine hundred and sixty six Crores</v>
          </cell>
          <cell r="G970" t="str">
            <v xml:space="preserve"> nine hundred and sixty six Millions</v>
          </cell>
          <cell r="H970" t="str">
            <v xml:space="preserve"> nine hundred and sixty six Billions</v>
          </cell>
        </row>
        <row r="971">
          <cell r="A971">
            <v>967</v>
          </cell>
          <cell r="B971" t="str">
            <v xml:space="preserve"> nine hundred and sixty seven</v>
          </cell>
          <cell r="C971" t="str">
            <v xml:space="preserve"> nine hundred and sixty seven</v>
          </cell>
          <cell r="D971" t="str">
            <v xml:space="preserve"> nine hundred and sixty seven Thousand</v>
          </cell>
          <cell r="E971" t="str">
            <v xml:space="preserve"> nine hundred and sixty seven Lakhs</v>
          </cell>
          <cell r="F971" t="str">
            <v xml:space="preserve"> nine hundred and sixty seven Crores</v>
          </cell>
          <cell r="G971" t="str">
            <v xml:space="preserve"> nine hundred and sixty seven Millions</v>
          </cell>
          <cell r="H971" t="str">
            <v xml:space="preserve"> nine hundred and sixty seven Billions</v>
          </cell>
        </row>
        <row r="972">
          <cell r="A972">
            <v>968</v>
          </cell>
          <cell r="B972" t="str">
            <v xml:space="preserve"> nine hundred and sixty eight</v>
          </cell>
          <cell r="C972" t="str">
            <v xml:space="preserve"> nine hundred and sixty eight</v>
          </cell>
          <cell r="D972" t="str">
            <v xml:space="preserve"> nine hundred and sixty eight Thousand</v>
          </cell>
          <cell r="E972" t="str">
            <v xml:space="preserve"> nine hundred and sixty eight Lakhs</v>
          </cell>
          <cell r="F972" t="str">
            <v xml:space="preserve"> nine hundred and sixty eight Crores</v>
          </cell>
          <cell r="G972" t="str">
            <v xml:space="preserve"> nine hundred and sixty eight Millions</v>
          </cell>
          <cell r="H972" t="str">
            <v xml:space="preserve"> nine hundred and sixty eight Billions</v>
          </cell>
        </row>
        <row r="973">
          <cell r="A973">
            <v>969</v>
          </cell>
          <cell r="B973" t="str">
            <v xml:space="preserve"> nine hundred and sixty nine</v>
          </cell>
          <cell r="C973" t="str">
            <v xml:space="preserve"> nine hundred and sixty nine</v>
          </cell>
          <cell r="D973" t="str">
            <v xml:space="preserve"> nine hundred and sixty nine Thousand</v>
          </cell>
          <cell r="E973" t="str">
            <v xml:space="preserve"> nine hundred and sixty nine Lakhs</v>
          </cell>
          <cell r="F973" t="str">
            <v xml:space="preserve"> nine hundred and sixty nine Crores</v>
          </cell>
          <cell r="G973" t="str">
            <v xml:space="preserve"> nine hundred and sixty nine Millions</v>
          </cell>
          <cell r="H973" t="str">
            <v xml:space="preserve"> nine hundred and sixty nine Billions</v>
          </cell>
        </row>
        <row r="974">
          <cell r="A974">
            <v>970</v>
          </cell>
          <cell r="B974" t="str">
            <v xml:space="preserve"> nine hundred and seventy</v>
          </cell>
          <cell r="C974" t="str">
            <v xml:space="preserve"> nine hundred and seventy</v>
          </cell>
          <cell r="D974" t="str">
            <v xml:space="preserve"> nine hundred and seventy Thousand</v>
          </cell>
          <cell r="E974" t="str">
            <v xml:space="preserve"> nine hundred and seventy Lakhs</v>
          </cell>
          <cell r="F974" t="str">
            <v xml:space="preserve"> nine hundred and seventy Crores</v>
          </cell>
          <cell r="G974" t="str">
            <v xml:space="preserve"> nine hundred and seventy Millions</v>
          </cell>
          <cell r="H974" t="str">
            <v xml:space="preserve"> nine hundred and seventy Billions</v>
          </cell>
        </row>
        <row r="975">
          <cell r="A975">
            <v>971</v>
          </cell>
          <cell r="B975" t="str">
            <v xml:space="preserve"> nine hundred and seventy one</v>
          </cell>
          <cell r="C975" t="str">
            <v xml:space="preserve"> nine hundred and seventy one</v>
          </cell>
          <cell r="D975" t="str">
            <v xml:space="preserve"> nine hundred and seventy one Thousand</v>
          </cell>
          <cell r="E975" t="str">
            <v xml:space="preserve"> nine hundred and seventy one Lakhs</v>
          </cell>
          <cell r="F975" t="str">
            <v xml:space="preserve"> nine hundred and seventy one Crores</v>
          </cell>
          <cell r="G975" t="str">
            <v xml:space="preserve"> nine hundred and seventy one Millions</v>
          </cell>
          <cell r="H975" t="str">
            <v xml:space="preserve"> nine hundred and seventy one Billions</v>
          </cell>
        </row>
        <row r="976">
          <cell r="A976">
            <v>972</v>
          </cell>
          <cell r="B976" t="str">
            <v xml:space="preserve"> nine hundred and seventy two</v>
          </cell>
          <cell r="C976" t="str">
            <v xml:space="preserve"> nine hundred and seventy two</v>
          </cell>
          <cell r="D976" t="str">
            <v xml:space="preserve"> nine hundred and seventy two Thousand</v>
          </cell>
          <cell r="E976" t="str">
            <v xml:space="preserve"> nine hundred and seventy two Lakhs</v>
          </cell>
          <cell r="F976" t="str">
            <v xml:space="preserve"> nine hundred and seventy two Crores</v>
          </cell>
          <cell r="G976" t="str">
            <v xml:space="preserve"> nine hundred and seventy two Millions</v>
          </cell>
          <cell r="H976" t="str">
            <v xml:space="preserve"> nine hundred and seventy two Billions</v>
          </cell>
        </row>
        <row r="977">
          <cell r="A977">
            <v>973</v>
          </cell>
          <cell r="B977" t="str">
            <v xml:space="preserve"> nine hundred and seventy three</v>
          </cell>
          <cell r="C977" t="str">
            <v xml:space="preserve"> nine hundred and seventy three</v>
          </cell>
          <cell r="D977" t="str">
            <v xml:space="preserve"> nine hundred and seventy three Thousand</v>
          </cell>
          <cell r="E977" t="str">
            <v xml:space="preserve"> nine hundred and seventy three Lakhs</v>
          </cell>
          <cell r="F977" t="str">
            <v xml:space="preserve"> nine hundred and seventy three Crores</v>
          </cell>
          <cell r="G977" t="str">
            <v xml:space="preserve"> nine hundred and seventy three Millions</v>
          </cell>
          <cell r="H977" t="str">
            <v xml:space="preserve"> nine hundred and seventy three Billions</v>
          </cell>
        </row>
        <row r="978">
          <cell r="A978">
            <v>974</v>
          </cell>
          <cell r="B978" t="str">
            <v xml:space="preserve"> nine hundred and seventy four</v>
          </cell>
          <cell r="C978" t="str">
            <v xml:space="preserve"> nine hundred and seventy four</v>
          </cell>
          <cell r="D978" t="str">
            <v xml:space="preserve"> nine hundred and seventy four Thousand</v>
          </cell>
          <cell r="E978" t="str">
            <v xml:space="preserve"> nine hundred and seventy four Lakhs</v>
          </cell>
          <cell r="F978" t="str">
            <v xml:space="preserve"> nine hundred and seventy four Crores</v>
          </cell>
          <cell r="G978" t="str">
            <v xml:space="preserve"> nine hundred and seventy four Millions</v>
          </cell>
          <cell r="H978" t="str">
            <v xml:space="preserve"> nine hundred and seventy four Billions</v>
          </cell>
        </row>
        <row r="979">
          <cell r="A979">
            <v>975</v>
          </cell>
          <cell r="B979" t="str">
            <v xml:space="preserve"> nine hundred and seventy five</v>
          </cell>
          <cell r="C979" t="str">
            <v xml:space="preserve"> nine hundred and seventy five</v>
          </cell>
          <cell r="D979" t="str">
            <v xml:space="preserve"> nine hundred and seventy five Thousand</v>
          </cell>
          <cell r="E979" t="str">
            <v xml:space="preserve"> nine hundred and seventy five Lakhs</v>
          </cell>
          <cell r="F979" t="str">
            <v xml:space="preserve"> nine hundred and seventy five Crores</v>
          </cell>
          <cell r="G979" t="str">
            <v xml:space="preserve"> nine hundred and seventy five Millions</v>
          </cell>
          <cell r="H979" t="str">
            <v xml:space="preserve"> nine hundred and seventy five Billions</v>
          </cell>
        </row>
        <row r="980">
          <cell r="A980">
            <v>976</v>
          </cell>
          <cell r="B980" t="str">
            <v xml:space="preserve"> nine hundred and seventy six</v>
          </cell>
          <cell r="C980" t="str">
            <v xml:space="preserve"> nine hundred and seventy six</v>
          </cell>
          <cell r="D980" t="str">
            <v xml:space="preserve"> nine hundred and seventy six Thousand</v>
          </cell>
          <cell r="E980" t="str">
            <v xml:space="preserve"> nine hundred and seventy six Lakhs</v>
          </cell>
          <cell r="F980" t="str">
            <v xml:space="preserve"> nine hundred and seventy six Crores</v>
          </cell>
          <cell r="G980" t="str">
            <v xml:space="preserve"> nine hundred and seventy six Millions</v>
          </cell>
          <cell r="H980" t="str">
            <v xml:space="preserve"> nine hundred and seventy six Billions</v>
          </cell>
        </row>
        <row r="981">
          <cell r="A981">
            <v>977</v>
          </cell>
          <cell r="B981" t="str">
            <v xml:space="preserve"> nine hundred and seventy seven</v>
          </cell>
          <cell r="C981" t="str">
            <v xml:space="preserve"> nine hundred and seventy seven</v>
          </cell>
          <cell r="D981" t="str">
            <v xml:space="preserve"> nine hundred and seventy seven Thousand</v>
          </cell>
          <cell r="E981" t="str">
            <v xml:space="preserve"> nine hundred and seventy seven Lakhs</v>
          </cell>
          <cell r="F981" t="str">
            <v xml:space="preserve"> nine hundred and seventy seven Crores</v>
          </cell>
          <cell r="G981" t="str">
            <v xml:space="preserve"> nine hundred and seventy seven Millions</v>
          </cell>
          <cell r="H981" t="str">
            <v xml:space="preserve"> nine hundred and seventy seven Billions</v>
          </cell>
        </row>
        <row r="982">
          <cell r="A982">
            <v>978</v>
          </cell>
          <cell r="B982" t="str">
            <v xml:space="preserve"> nine hundred and seventy eight</v>
          </cell>
          <cell r="C982" t="str">
            <v xml:space="preserve"> nine hundred and seventy eight</v>
          </cell>
          <cell r="D982" t="str">
            <v xml:space="preserve"> nine hundred and seventy eight Thousand</v>
          </cell>
          <cell r="E982" t="str">
            <v xml:space="preserve"> nine hundred and seventy eight Lakhs</v>
          </cell>
          <cell r="F982" t="str">
            <v xml:space="preserve"> nine hundred and seventy eight Crores</v>
          </cell>
          <cell r="G982" t="str">
            <v xml:space="preserve"> nine hundred and seventy eight Millions</v>
          </cell>
          <cell r="H982" t="str">
            <v xml:space="preserve"> nine hundred and seventy eight Billions</v>
          </cell>
        </row>
        <row r="983">
          <cell r="A983">
            <v>979</v>
          </cell>
          <cell r="B983" t="str">
            <v xml:space="preserve"> nine hundred and seventy nine</v>
          </cell>
          <cell r="C983" t="str">
            <v xml:space="preserve"> nine hundred and seventy nine</v>
          </cell>
          <cell r="D983" t="str">
            <v xml:space="preserve"> nine hundred and seventy nine Thousand</v>
          </cell>
          <cell r="E983" t="str">
            <v xml:space="preserve"> nine hundred and seventy nine Lakhs</v>
          </cell>
          <cell r="F983" t="str">
            <v xml:space="preserve"> nine hundred and seventy nine Crores</v>
          </cell>
          <cell r="G983" t="str">
            <v xml:space="preserve"> nine hundred and seventy nine Millions</v>
          </cell>
          <cell r="H983" t="str">
            <v xml:space="preserve"> nine hundred and seventy nine Billions</v>
          </cell>
        </row>
        <row r="984">
          <cell r="A984">
            <v>980</v>
          </cell>
          <cell r="B984" t="str">
            <v xml:space="preserve"> nine hundred and eighty</v>
          </cell>
          <cell r="C984" t="str">
            <v xml:space="preserve"> nine hundred and eighty</v>
          </cell>
          <cell r="D984" t="str">
            <v xml:space="preserve"> nine hundred and eighty Thousand</v>
          </cell>
          <cell r="E984" t="str">
            <v xml:space="preserve"> nine hundred and eighty Lakhs</v>
          </cell>
          <cell r="F984" t="str">
            <v xml:space="preserve"> nine hundred and eighty Crores</v>
          </cell>
          <cell r="G984" t="str">
            <v xml:space="preserve"> nine hundred and eighty Millions</v>
          </cell>
          <cell r="H984" t="str">
            <v xml:space="preserve"> nine hundred and eighty Billions</v>
          </cell>
        </row>
        <row r="985">
          <cell r="A985">
            <v>981</v>
          </cell>
          <cell r="B985" t="str">
            <v xml:space="preserve"> nine hundred and eighty one</v>
          </cell>
          <cell r="C985" t="str">
            <v xml:space="preserve"> nine hundred and eighty one</v>
          </cell>
          <cell r="D985" t="str">
            <v xml:space="preserve"> nine hundred and eighty one Thousand</v>
          </cell>
          <cell r="E985" t="str">
            <v xml:space="preserve"> nine hundred and eighty one Lakhs</v>
          </cell>
          <cell r="F985" t="str">
            <v xml:space="preserve"> nine hundred and eighty one Crores</v>
          </cell>
          <cell r="G985" t="str">
            <v xml:space="preserve"> nine hundred and eighty one Millions</v>
          </cell>
          <cell r="H985" t="str">
            <v xml:space="preserve"> nine hundred and eighty one Billions</v>
          </cell>
        </row>
        <row r="986">
          <cell r="A986">
            <v>982</v>
          </cell>
          <cell r="B986" t="str">
            <v xml:space="preserve"> nine hundred and eighty two</v>
          </cell>
          <cell r="C986" t="str">
            <v xml:space="preserve"> nine hundred and eighty two</v>
          </cell>
          <cell r="D986" t="str">
            <v xml:space="preserve"> nine hundred and eighty two Thousand</v>
          </cell>
          <cell r="E986" t="str">
            <v xml:space="preserve"> nine hundred and eighty two Lakhs</v>
          </cell>
          <cell r="F986" t="str">
            <v xml:space="preserve"> nine hundred and eighty two Crores</v>
          </cell>
          <cell r="G986" t="str">
            <v xml:space="preserve"> nine hundred and eighty two Millions</v>
          </cell>
          <cell r="H986" t="str">
            <v xml:space="preserve"> nine hundred and eighty two Billions</v>
          </cell>
        </row>
        <row r="987">
          <cell r="A987">
            <v>983</v>
          </cell>
          <cell r="B987" t="str">
            <v xml:space="preserve"> nine hundred and eighty three</v>
          </cell>
          <cell r="C987" t="str">
            <v xml:space="preserve"> nine hundred and eighty three</v>
          </cell>
          <cell r="D987" t="str">
            <v xml:space="preserve"> nine hundred and eighty three Thousand</v>
          </cell>
          <cell r="E987" t="str">
            <v xml:space="preserve"> nine hundred and eighty three Lakhs</v>
          </cell>
          <cell r="F987" t="str">
            <v xml:space="preserve"> nine hundred and eighty three Crores</v>
          </cell>
          <cell r="G987" t="str">
            <v xml:space="preserve"> nine hundred and eighty three Millions</v>
          </cell>
          <cell r="H987" t="str">
            <v xml:space="preserve"> nine hundred and eighty three Billions</v>
          </cell>
        </row>
        <row r="988">
          <cell r="A988">
            <v>984</v>
          </cell>
          <cell r="B988" t="str">
            <v xml:space="preserve"> nine hundred and eighty four</v>
          </cell>
          <cell r="C988" t="str">
            <v xml:space="preserve"> nine hundred and eighty four</v>
          </cell>
          <cell r="D988" t="str">
            <v xml:space="preserve"> nine hundred and eighty four Thousand</v>
          </cell>
          <cell r="E988" t="str">
            <v xml:space="preserve"> nine hundred and eighty four Lakhs</v>
          </cell>
          <cell r="F988" t="str">
            <v xml:space="preserve"> nine hundred and eighty four Crores</v>
          </cell>
          <cell r="G988" t="str">
            <v xml:space="preserve"> nine hundred and eighty four Millions</v>
          </cell>
          <cell r="H988" t="str">
            <v xml:space="preserve"> nine hundred and eighty four Billions</v>
          </cell>
        </row>
        <row r="989">
          <cell r="A989">
            <v>985</v>
          </cell>
          <cell r="B989" t="str">
            <v xml:space="preserve"> nine hundred and eighty five</v>
          </cell>
          <cell r="C989" t="str">
            <v xml:space="preserve"> nine hundred and eighty five</v>
          </cell>
          <cell r="D989" t="str">
            <v xml:space="preserve"> nine hundred and eighty five Thousand</v>
          </cell>
          <cell r="E989" t="str">
            <v xml:space="preserve"> nine hundred and eighty five Lakhs</v>
          </cell>
          <cell r="F989" t="str">
            <v xml:space="preserve"> nine hundred and eighty five Crores</v>
          </cell>
          <cell r="G989" t="str">
            <v xml:space="preserve"> nine hundred and eighty five Millions</v>
          </cell>
          <cell r="H989" t="str">
            <v xml:space="preserve"> nine hundred and eighty five Billions</v>
          </cell>
        </row>
        <row r="990">
          <cell r="A990">
            <v>986</v>
          </cell>
          <cell r="B990" t="str">
            <v xml:space="preserve"> nine hundred and eighty six</v>
          </cell>
          <cell r="C990" t="str">
            <v xml:space="preserve"> nine hundred and eighty six</v>
          </cell>
          <cell r="D990" t="str">
            <v xml:space="preserve"> nine hundred and eighty six Thousand</v>
          </cell>
          <cell r="E990" t="str">
            <v xml:space="preserve"> nine hundred and eighty six Lakhs</v>
          </cell>
          <cell r="F990" t="str">
            <v xml:space="preserve"> nine hundred and eighty six Crores</v>
          </cell>
          <cell r="G990" t="str">
            <v xml:space="preserve"> nine hundred and eighty six Millions</v>
          </cell>
          <cell r="H990" t="str">
            <v xml:space="preserve"> nine hundred and eighty six Billions</v>
          </cell>
        </row>
        <row r="991">
          <cell r="A991">
            <v>987</v>
          </cell>
          <cell r="B991" t="str">
            <v xml:space="preserve"> nine hundred and eighty seven</v>
          </cell>
          <cell r="C991" t="str">
            <v xml:space="preserve"> nine hundred and eighty seven</v>
          </cell>
          <cell r="D991" t="str">
            <v xml:space="preserve"> nine hundred and eighty seven Thousand</v>
          </cell>
          <cell r="E991" t="str">
            <v xml:space="preserve"> nine hundred and eighty seven Lakhs</v>
          </cell>
          <cell r="F991" t="str">
            <v xml:space="preserve"> nine hundred and eighty seven Crores</v>
          </cell>
          <cell r="G991" t="str">
            <v xml:space="preserve"> nine hundred and eighty seven Millions</v>
          </cell>
          <cell r="H991" t="str">
            <v xml:space="preserve"> nine hundred and eighty seven Billions</v>
          </cell>
        </row>
        <row r="992">
          <cell r="A992">
            <v>988</v>
          </cell>
          <cell r="B992" t="str">
            <v xml:space="preserve"> nine hundred and eighty eight</v>
          </cell>
          <cell r="C992" t="str">
            <v xml:space="preserve"> nine hundred and eighty eight</v>
          </cell>
          <cell r="D992" t="str">
            <v xml:space="preserve"> nine hundred and eighty eight Thousand</v>
          </cell>
          <cell r="E992" t="str">
            <v xml:space="preserve"> nine hundred and eighty eight Lakhs</v>
          </cell>
          <cell r="F992" t="str">
            <v xml:space="preserve"> nine hundred and eighty eight Crores</v>
          </cell>
          <cell r="G992" t="str">
            <v xml:space="preserve"> nine hundred and eighty eight Millions</v>
          </cell>
          <cell r="H992" t="str">
            <v xml:space="preserve"> nine hundred and eighty eight Billions</v>
          </cell>
        </row>
        <row r="993">
          <cell r="A993">
            <v>989</v>
          </cell>
          <cell r="B993" t="str">
            <v xml:space="preserve"> nine hundred and eighty nine</v>
          </cell>
          <cell r="C993" t="str">
            <v xml:space="preserve"> nine hundred and eighty nine</v>
          </cell>
          <cell r="D993" t="str">
            <v xml:space="preserve"> nine hundred and eighty nine Thousand</v>
          </cell>
          <cell r="E993" t="str">
            <v xml:space="preserve"> nine hundred and eighty nine Lakhs</v>
          </cell>
          <cell r="F993" t="str">
            <v xml:space="preserve"> nine hundred and eighty nine Crores</v>
          </cell>
          <cell r="G993" t="str">
            <v xml:space="preserve"> nine hundred and eighty nine Millions</v>
          </cell>
          <cell r="H993" t="str">
            <v xml:space="preserve"> nine hundred and eighty nine Billions</v>
          </cell>
        </row>
        <row r="994">
          <cell r="A994">
            <v>990</v>
          </cell>
          <cell r="B994" t="str">
            <v xml:space="preserve"> nine hundred and ninety</v>
          </cell>
          <cell r="C994" t="str">
            <v xml:space="preserve"> nine hundred and ninety</v>
          </cell>
          <cell r="D994" t="str">
            <v xml:space="preserve"> nine hundred and ninety Thousand</v>
          </cell>
          <cell r="E994" t="str">
            <v xml:space="preserve"> nine hundred and ninety Lakhs</v>
          </cell>
          <cell r="F994" t="str">
            <v xml:space="preserve"> nine hundred and ninety Crores</v>
          </cell>
          <cell r="G994" t="str">
            <v xml:space="preserve"> nine hundred and ninety Millions</v>
          </cell>
          <cell r="H994" t="str">
            <v xml:space="preserve"> nine hundred and ninety Billions</v>
          </cell>
        </row>
        <row r="995">
          <cell r="A995">
            <v>991</v>
          </cell>
          <cell r="B995" t="str">
            <v xml:space="preserve"> nine hundred and ninety one</v>
          </cell>
          <cell r="C995" t="str">
            <v xml:space="preserve"> nine hundred and ninety one</v>
          </cell>
          <cell r="D995" t="str">
            <v xml:space="preserve"> nine hundred and ninety one Thousand</v>
          </cell>
          <cell r="E995" t="str">
            <v xml:space="preserve"> nine hundred and ninety one Lakhs</v>
          </cell>
          <cell r="F995" t="str">
            <v xml:space="preserve"> nine hundred and ninety one Crores</v>
          </cell>
          <cell r="G995" t="str">
            <v xml:space="preserve"> nine hundred and ninety one Millions</v>
          </cell>
          <cell r="H995" t="str">
            <v xml:space="preserve"> nine hundred and ninety one Billions</v>
          </cell>
        </row>
        <row r="996">
          <cell r="A996">
            <v>992</v>
          </cell>
          <cell r="B996" t="str">
            <v xml:space="preserve"> nine hundred and ninety two</v>
          </cell>
          <cell r="C996" t="str">
            <v xml:space="preserve"> nine hundred and ninety two</v>
          </cell>
          <cell r="D996" t="str">
            <v xml:space="preserve"> nine hundred and ninety two Thousand</v>
          </cell>
          <cell r="E996" t="str">
            <v xml:space="preserve"> nine hundred and ninety two Lakhs</v>
          </cell>
          <cell r="F996" t="str">
            <v xml:space="preserve"> nine hundred and ninety two Crores</v>
          </cell>
          <cell r="G996" t="str">
            <v xml:space="preserve"> nine hundred and ninety two Millions</v>
          </cell>
          <cell r="H996" t="str">
            <v xml:space="preserve"> nine hundred and ninety two Billions</v>
          </cell>
        </row>
        <row r="997">
          <cell r="A997">
            <v>993</v>
          </cell>
          <cell r="B997" t="str">
            <v xml:space="preserve"> nine hundred and ninety three</v>
          </cell>
          <cell r="C997" t="str">
            <v xml:space="preserve"> nine hundred and ninety three</v>
          </cell>
          <cell r="D997" t="str">
            <v xml:space="preserve"> nine hundred and ninety three Thousand</v>
          </cell>
          <cell r="E997" t="str">
            <v xml:space="preserve"> nine hundred and ninety three Lakhs</v>
          </cell>
          <cell r="F997" t="str">
            <v xml:space="preserve"> nine hundred and ninety three Crores</v>
          </cell>
          <cell r="G997" t="str">
            <v xml:space="preserve"> nine hundred and ninety three Millions</v>
          </cell>
          <cell r="H997" t="str">
            <v xml:space="preserve"> nine hundred and ninety three Billions</v>
          </cell>
        </row>
        <row r="998">
          <cell r="A998">
            <v>994</v>
          </cell>
          <cell r="B998" t="str">
            <v xml:space="preserve"> nine hundred and ninety four </v>
          </cell>
          <cell r="C998" t="str">
            <v xml:space="preserve"> nine hundred and ninety four </v>
          </cell>
          <cell r="D998" t="str">
            <v xml:space="preserve"> nine hundred and ninety four  Thousand</v>
          </cell>
          <cell r="E998" t="str">
            <v xml:space="preserve"> nine hundred and ninety four  Lakhs</v>
          </cell>
          <cell r="F998" t="str">
            <v xml:space="preserve"> nine hundred and ninety four  Crores</v>
          </cell>
          <cell r="G998" t="str">
            <v xml:space="preserve"> nine hundred and ninety four  Millions</v>
          </cell>
          <cell r="H998" t="str">
            <v xml:space="preserve"> nine hundred and ninety four  Billions</v>
          </cell>
        </row>
        <row r="999">
          <cell r="A999">
            <v>995</v>
          </cell>
          <cell r="B999" t="str">
            <v xml:space="preserve"> nine hundred and ninety five</v>
          </cell>
          <cell r="C999" t="str">
            <v xml:space="preserve"> nine hundred and ninety five</v>
          </cell>
          <cell r="D999" t="str">
            <v xml:space="preserve"> nine hundred and ninety five Thousand</v>
          </cell>
          <cell r="E999" t="str">
            <v xml:space="preserve"> nine hundred and ninety five Lakhs</v>
          </cell>
          <cell r="F999" t="str">
            <v xml:space="preserve"> nine hundred and ninety five Crores</v>
          </cell>
          <cell r="G999" t="str">
            <v xml:space="preserve"> nine hundred and ninety five Millions</v>
          </cell>
          <cell r="H999" t="str">
            <v xml:space="preserve"> nine hundred and ninety five Billions</v>
          </cell>
        </row>
        <row r="1000">
          <cell r="A1000">
            <v>996</v>
          </cell>
          <cell r="B1000" t="str">
            <v xml:space="preserve"> nine hundred and ninety six</v>
          </cell>
          <cell r="C1000" t="str">
            <v xml:space="preserve"> nine hundred and ninety six</v>
          </cell>
          <cell r="D1000" t="str">
            <v xml:space="preserve"> nine hundred and ninety six Thousand</v>
          </cell>
          <cell r="E1000" t="str">
            <v xml:space="preserve"> nine hundred and ninety six Lakhs</v>
          </cell>
          <cell r="F1000" t="str">
            <v xml:space="preserve"> nine hundred and ninety six Crores</v>
          </cell>
          <cell r="G1000" t="str">
            <v xml:space="preserve"> nine hundred and ninety six Millions</v>
          </cell>
          <cell r="H1000" t="str">
            <v xml:space="preserve"> nine hundred and ninety six Billions</v>
          </cell>
        </row>
        <row r="1001">
          <cell r="A1001">
            <v>997</v>
          </cell>
          <cell r="B1001" t="str">
            <v xml:space="preserve"> nine hundred and ninety seven</v>
          </cell>
          <cell r="C1001" t="str">
            <v xml:space="preserve"> nine hundred and ninety seven</v>
          </cell>
          <cell r="D1001" t="str">
            <v xml:space="preserve"> nine hundred and ninety seven Thousand</v>
          </cell>
          <cell r="E1001" t="str">
            <v xml:space="preserve"> nine hundred and ninety seven Lakhs</v>
          </cell>
          <cell r="F1001" t="str">
            <v xml:space="preserve"> nine hundred and ninety seven Crores</v>
          </cell>
          <cell r="G1001" t="str">
            <v xml:space="preserve"> nine hundred and ninety seven Millions</v>
          </cell>
          <cell r="H1001" t="str">
            <v xml:space="preserve"> nine hundred and ninety seven Billions</v>
          </cell>
        </row>
        <row r="1002">
          <cell r="A1002">
            <v>998</v>
          </cell>
          <cell r="B1002" t="str">
            <v xml:space="preserve"> nine hundred and ninety eight</v>
          </cell>
          <cell r="C1002" t="str">
            <v xml:space="preserve"> nine hundred and ninety eight</v>
          </cell>
          <cell r="D1002" t="str">
            <v xml:space="preserve"> nine hundred and ninety eight Thousand</v>
          </cell>
          <cell r="E1002" t="str">
            <v xml:space="preserve"> nine hundred and ninety eight Lakhs</v>
          </cell>
          <cell r="F1002" t="str">
            <v xml:space="preserve"> nine hundred and ninety eight Crores</v>
          </cell>
          <cell r="G1002" t="str">
            <v xml:space="preserve"> nine hundred and ninety eight Millions</v>
          </cell>
          <cell r="H1002" t="str">
            <v xml:space="preserve"> nine hundred and ninety eight Billions</v>
          </cell>
        </row>
        <row r="1003">
          <cell r="A1003">
            <v>999</v>
          </cell>
          <cell r="B1003" t="str">
            <v xml:space="preserve"> nine hundred and ninety nine</v>
          </cell>
          <cell r="C1003" t="str">
            <v xml:space="preserve"> nine hundred and ninety nine</v>
          </cell>
          <cell r="D1003" t="str">
            <v xml:space="preserve"> nine hundred and ninety nine Thousand</v>
          </cell>
          <cell r="E1003" t="str">
            <v xml:space="preserve"> nine hundred and ninety nine Lakhs</v>
          </cell>
          <cell r="F1003" t="str">
            <v xml:space="preserve"> nine hundred and ninety nine Crores</v>
          </cell>
          <cell r="G1003" t="str">
            <v xml:space="preserve"> nine hundred and ninety nine Millions</v>
          </cell>
          <cell r="H1003" t="str">
            <v xml:space="preserve"> nine hundred and ninety nine Billions</v>
          </cell>
        </row>
        <row r="1004">
          <cell r="A1004">
            <v>1000</v>
          </cell>
          <cell r="B1004" t="str">
            <v xml:space="preserve"> one thousand</v>
          </cell>
          <cell r="C1004" t="str">
            <v xml:space="preserve"> one thousand</v>
          </cell>
          <cell r="D1004" t="str">
            <v xml:space="preserve"> one thousand Thousand</v>
          </cell>
          <cell r="E1004" t="str">
            <v xml:space="preserve"> one thousand Lakhs</v>
          </cell>
          <cell r="F1004" t="str">
            <v xml:space="preserve"> one thousand Crores</v>
          </cell>
          <cell r="G1004" t="str">
            <v xml:space="preserve"> one thousand Millions</v>
          </cell>
          <cell r="H1004" t="str">
            <v xml:space="preserve"> one thousand Billions</v>
          </cell>
        </row>
        <row r="1005">
          <cell r="A1005">
            <v>1001</v>
          </cell>
          <cell r="B1005" t="str">
            <v xml:space="preserve"> ?????ERROR?????</v>
          </cell>
          <cell r="C1005" t="str">
            <v xml:space="preserve"> ?????ERROR?????</v>
          </cell>
          <cell r="D1005" t="str">
            <v xml:space="preserve"> ?????ERROR????? Thousand</v>
          </cell>
          <cell r="E1005" t="str">
            <v xml:space="preserve"> ?????ERROR????? Lakhs</v>
          </cell>
          <cell r="F1005" t="str">
            <v xml:space="preserve"> ?????ERROR????? Crores</v>
          </cell>
          <cell r="G1005" t="str">
            <v xml:space="preserve"> ?????ERROR????? Millions</v>
          </cell>
          <cell r="H1005" t="str">
            <v xml:space="preserve"> ?????ERROR????? Billions</v>
          </cell>
          <cell r="I1005" t="str">
            <v>?????ERROR?????</v>
          </cell>
        </row>
      </sheetData>
      <sheetData sheetId="1">
        <row r="3">
          <cell r="A3" t="str">
            <v>Number</v>
          </cell>
        </row>
      </sheetData>
      <sheetData sheetId="2"/>
      <sheetData sheetId="3"/>
      <sheetData sheetId="4"/>
      <sheetData sheetId="5"/>
      <sheetData sheetId="6"/>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 sheetId="16"/>
      <sheetData sheetId="17"/>
      <sheetData sheetId="18"/>
      <sheetData sheetId="19"/>
      <sheetData sheetId="20"/>
      <sheetData sheetId="21" refreshError="1"/>
      <sheetData sheetId="22" refreshError="1"/>
      <sheetData sheetId="23" refreshError="1"/>
      <sheetData sheetId="24"/>
      <sheetData sheetId="25"/>
      <sheetData sheetId="26" refreshError="1"/>
      <sheetData sheetId="27" refreshError="1"/>
      <sheetData sheetId="28"/>
      <sheetData sheetId="29" refreshError="1"/>
      <sheetData sheetId="30" refreshError="1"/>
      <sheetData sheetId="31" refreshError="1"/>
      <sheetData sheetId="32" refreshError="1"/>
      <sheetData sheetId="33"/>
      <sheetData sheetId="34"/>
      <sheetData sheetId="35"/>
      <sheetData sheetId="36"/>
      <sheetData sheetId="37" refreshError="1"/>
      <sheetData sheetId="38"/>
      <sheetData sheetId="39"/>
      <sheetData sheetId="40"/>
      <sheetData sheetId="41"/>
      <sheetData sheetId="42" refreshError="1"/>
      <sheetData sheetId="43" refreshError="1"/>
      <sheetData sheetId="44"/>
      <sheetData sheetId="45"/>
      <sheetData sheetId="46"/>
      <sheetData sheetId="47"/>
      <sheetData sheetId="48"/>
      <sheetData sheetId="49"/>
      <sheetData sheetId="50" refreshError="1"/>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bill progres"/>
      <sheetName val="Top Sheet (JMC) (Rev)"/>
      <sheetName val="VIL ( RA 32 (JMC) (Rev)"/>
      <sheetName val="Total progres"/>
      <sheetName val="Total progres (COS)"/>
      <sheetName val="Jhajjar Bypass Prg"/>
      <sheetName val="Date"/>
      <sheetName val="Balance Work Amt"/>
      <sheetName val="Unit Rate"/>
      <sheetName val="Summary (Scope F)"/>
      <sheetName val="Working RA 30 (Scope F)"/>
      <sheetName val="Consumption Agg (Jhajjar) (F)"/>
      <sheetName val="Bill Amt"/>
      <sheetName val="Consumption Agg (Anx -1) Total"/>
      <sheetName val="Consumption Agg (Jhajjar)"/>
      <sheetName val="Consumption Agg (As JMC)"/>
      <sheetName val="Consumption Agg (As JMC) (2)"/>
      <sheetName val="1.1.1"/>
      <sheetName val="1.1.2"/>
      <sheetName val="P &amp; P Drg List"/>
      <sheetName val="1.1.3"/>
      <sheetName val="1.2"/>
      <sheetName val="Pipe"/>
      <sheetName val="Pipe Drg List"/>
      <sheetName val="1.3"/>
      <sheetName val="Slab Box"/>
      <sheetName val="Box Drg List"/>
      <sheetName val="Summry of Box  Slab"/>
      <sheetName val="1.4.1"/>
      <sheetName val="1.4.2"/>
      <sheetName val="1.4.3"/>
      <sheetName val="MNB   "/>
      <sheetName val="Drg List MNB"/>
      <sheetName val="Drg Sub MNB"/>
      <sheetName val="1.5.1"/>
      <sheetName val="1.5.2"/>
      <sheetName val="1.5.3"/>
      <sheetName val="1.5.4"/>
      <sheetName val="Drg List ROB"/>
      <sheetName val="1.6.1"/>
      <sheetName val="1.6.2"/>
      <sheetName val="1.6.3"/>
      <sheetName val="1.6.4"/>
      <sheetName val="Drg List F O"/>
      <sheetName val="1.7.1"/>
      <sheetName val="1.7.2"/>
      <sheetName val="1.7.3"/>
      <sheetName val="Drg List MJB"/>
      <sheetName val="1.8.1"/>
      <sheetName val="1.8.2"/>
      <sheetName val="1.8.3"/>
      <sheetName val="Drg List VUP  PUP"/>
      <sheetName val="1.9"/>
      <sheetName val="1.10"/>
      <sheetName val="1.11"/>
      <sheetName val="1.12"/>
      <sheetName val="1.13"/>
      <sheetName val="2.1"/>
      <sheetName val="2.2"/>
      <sheetName val="2.3"/>
      <sheetName val="2.6"/>
      <sheetName val="2.7"/>
      <sheetName val="2.8"/>
      <sheetName val="2.10"/>
      <sheetName val="2.16"/>
      <sheetName val="2.16 (Extra)"/>
      <sheetName val="2.17"/>
      <sheetName val="2.17 (Extra)"/>
      <sheetName val="2.18"/>
      <sheetName val="Agg"/>
      <sheetName val="CC 2 A"/>
      <sheetName val="March Bill ORG"/>
      <sheetName val="con itm month wise"/>
      <sheetName val="conc"/>
      <sheetName val="Consumption Conc"/>
      <sheetName val="Consumption Agg (Anx -1)"/>
      <sheetName val="Consumption Agg (Anx -2)"/>
      <sheetName val="Consumption Agg (Anx -3)"/>
      <sheetName val="Consumption Agg (Anx -4)"/>
      <sheetName val="RE Wall FM All"/>
      <sheetName val="RE Wall FM 386"/>
      <sheetName val="RE Wall FM 387"/>
      <sheetName val="RE Wall FM 389"/>
      <sheetName val="RE Wall FM 391"/>
      <sheetName val="Consumption Agg (RAP)"/>
      <sheetName val="Consumed (Final)"/>
      <sheetName val="Median Opening"/>
      <sheetName val="SR RAMP"/>
      <sheetName val="Junction Drg"/>
      <sheetName val="Diversion r"/>
      <sheetName val="Diversion r (2)"/>
      <sheetName val="3.1.1"/>
      <sheetName val="3.1.2"/>
      <sheetName val="3.1.3"/>
      <sheetName val="3.1.4"/>
      <sheetName val="APPROACH LENGTH FINAL "/>
      <sheetName val="Approch Length"/>
      <sheetName val="RE Wall ER All"/>
      <sheetName val="RE Wall ER 386"/>
      <sheetName val="RE Wall ER 387"/>
      <sheetName val="RE Wall ER 389"/>
      <sheetName val="RE Wall ER 391"/>
      <sheetName val="RE Wall ER 389 (2)"/>
      <sheetName val="RE Wall ER 391 (2)"/>
      <sheetName val="3.1.5"/>
      <sheetName val="z RA Bill &amp; Qty Status"/>
      <sheetName val="3.2.1"/>
      <sheetName val="3.2.2"/>
      <sheetName val="3.2.3"/>
      <sheetName val="3.2.4"/>
      <sheetName val="3.2.5"/>
      <sheetName val="3.3.1"/>
      <sheetName val="3.3.2"/>
      <sheetName val="3.3.2 Break Up"/>
      <sheetName val="3.3.3"/>
      <sheetName val="Median Fill"/>
      <sheetName val="Med # GSB Top"/>
      <sheetName val="Med # WMM 1"/>
      <sheetName val="Med # WMM Top"/>
      <sheetName val="Med # BC Top"/>
      <sheetName val="Med # Kerb Top"/>
      <sheetName val="GSB"/>
      <sheetName val="G1 LY N "/>
      <sheetName val="G1 LY E"/>
      <sheetName val="G1 LY B"/>
      <sheetName val="G1 LY Approch"/>
      <sheetName val="4.1"/>
      <sheetName val="4.2"/>
      <sheetName val="4.3"/>
      <sheetName val="4.4"/>
      <sheetName val="4.5"/>
      <sheetName val="4.6 HS"/>
      <sheetName val="Med Open Detail"/>
      <sheetName val="Side Slope"/>
      <sheetName val="WMM"/>
      <sheetName val="W1 LY N"/>
      <sheetName val="W1 LV EXT"/>
      <sheetName val="W1 LY B"/>
      <sheetName val="W1 LY Approch"/>
      <sheetName val="W1 LY SR"/>
      <sheetName val="W2 LY N"/>
      <sheetName val="W2 LY E"/>
      <sheetName val="W2 LY B"/>
      <sheetName val="W2 LY App"/>
      <sheetName val="W2 LY SR"/>
      <sheetName val="5.1"/>
      <sheetName val="5.2"/>
      <sheetName val="WMM on ECW"/>
      <sheetName val="5.3"/>
      <sheetName val="5.4"/>
      <sheetName val="5.5"/>
      <sheetName val="DBM"/>
      <sheetName val="DLC PQC"/>
      <sheetName val="DLC  Laying"/>
      <sheetName val="DBM LY NCW"/>
      <sheetName val="DBM LY ECW"/>
      <sheetName val="DBM LY BYP"/>
      <sheetName val="DBM LY App"/>
      <sheetName val="DBM LY SR"/>
      <sheetName val="6.1.1"/>
      <sheetName val="6.1.2"/>
      <sheetName val="6.1.3"/>
      <sheetName val="6.1.4"/>
      <sheetName val="6.1.5"/>
      <sheetName val="BC"/>
      <sheetName val="PQC -RFI"/>
      <sheetName val="PQC Laying"/>
      <sheetName val="BC LY NCW"/>
      <sheetName val="BC LY ECW"/>
      <sheetName val="BC LY BYP"/>
      <sheetName val="BC LY App"/>
      <sheetName val="SDBC LY SR"/>
      <sheetName val="6.2.1"/>
      <sheetName val="6.2.2"/>
      <sheetName val="6.2.3"/>
      <sheetName val="6.2.4"/>
      <sheetName val="6.2.5"/>
      <sheetName val="7.1.1.1"/>
      <sheetName val="7.1.1.2"/>
      <sheetName val="7.1.1.3"/>
      <sheetName val="7.1.2"/>
      <sheetName val="7.2.1.1"/>
      <sheetName val="7.2.1.2"/>
      <sheetName val="7.2.1.3"/>
      <sheetName val="7.2.2"/>
      <sheetName val="7.3.1.1"/>
      <sheetName val="7.3.1.2"/>
      <sheetName val="7.3.1.3.2"/>
      <sheetName val="7.3.2"/>
      <sheetName val="7.4.1.1"/>
      <sheetName val="7.4.1.2"/>
      <sheetName val="7.4.1.3.2"/>
      <sheetName val="7.4.2"/>
      <sheetName val="7.5.1.1"/>
      <sheetName val="7.5.1.2"/>
      <sheetName val="7.5.1.3"/>
      <sheetName val="7.5.2.1"/>
      <sheetName val="7.5.2.2"/>
      <sheetName val="7.5.2.3"/>
      <sheetName val="7.6.1.1 FDN"/>
      <sheetName val="7.6.1.1 Pile"/>
      <sheetName val="7.6.1.1 Cap"/>
      <sheetName val="7.6.1.1 Back"/>
      <sheetName val="7.6.1.2 SUB"/>
      <sheetName val="7.6.1.2 SS"/>
      <sheetName val="7.6.1.2 Top Cap"/>
      <sheetName val="7.6.1.3.2"/>
      <sheetName val="7.6.1.4"/>
      <sheetName val="7.6.2"/>
      <sheetName val="7.7.1 FDN"/>
      <sheetName val="7.7.1.1 Pile"/>
      <sheetName val="7.7.1.1 Pile Cap"/>
      <sheetName val="7.7.1.1 Back Filling"/>
      <sheetName val="7.7.2 SS"/>
      <sheetName val="7.7.2.1 Pier"/>
      <sheetName val="7.7.2.1 Pier Cap"/>
      <sheetName val="7.7.3.1 Sup Str ( Reveting )"/>
      <sheetName val="7.7.3.2 Sup Str (EREACTION)"/>
      <sheetName val="7.7.3.3 Slab"/>
      <sheetName val="7.7.4"/>
      <sheetName val="7.8.1.1"/>
      <sheetName val="7.8.1.2"/>
      <sheetName val="VUP Slab"/>
      <sheetName val="7.8.1.3"/>
      <sheetName val="7.8.2.1"/>
      <sheetName val="7.8.2.2"/>
      <sheetName val="7.8.2.3"/>
      <sheetName val="7.8 ( VUP Miss  372)"/>
      <sheetName val="7.8 ( VUP Miss  389)"/>
      <sheetName val="7.8 ( VUP Miss 391)"/>
      <sheetName val="7.8 ( VUP Miss  436)"/>
      <sheetName val="7.9.1.1 FDN"/>
      <sheetName val="7.9.1.1 Pile"/>
      <sheetName val="7.9.1 Cap"/>
      <sheetName val="7.9.1 Back Fill"/>
      <sheetName val="7.9.1.2 Sub Str"/>
      <sheetName val="7.9.1.2 Pier"/>
      <sheetName val="7.9.2 Pier Cap"/>
      <sheetName val="7.9.2 Pedestal"/>
      <sheetName val="7.9.3.1"/>
      <sheetName val="7.9.3.2"/>
      <sheetName val="7.9.3.3"/>
      <sheetName val="7.9.4"/>
      <sheetName val="Mastic"/>
      <sheetName val="8.1 ED"/>
      <sheetName val="8.1.1 MD ( Rev ) "/>
      <sheetName val="8.2 Drain"/>
      <sheetName val="8.2 LD ( Rev )"/>
      <sheetName val="8.2 LD (OLD)"/>
      <sheetName val="Line Drain"/>
      <sheetName val="Line Drain (Total)"/>
      <sheetName val="8.2 LD ( Rev ) (Ak)"/>
      <sheetName val="8.2 LD ( Rev ) (Ak) (REF)"/>
      <sheetName val="8.2 LD ( Rev ) (Ak) (Rev 2)"/>
      <sheetName val="8.3 SL"/>
      <sheetName val="8.4 Turf"/>
      <sheetName val="9.1 Road Marking"/>
      <sheetName val="9.1 Road Marking (Detail)"/>
      <sheetName val="9.1.1 RFI"/>
      <sheetName val="9.1.1 RFI (SR)"/>
      <sheetName val="Med Open RD marking"/>
      <sheetName val="Arrow Marking BOQ"/>
      <sheetName val="boq"/>
      <sheetName val="non boq (2)"/>
      <sheetName val="9.2 Plantation"/>
      <sheetName val="Plantation details"/>
      <sheetName val="For submission Rev 1"/>
      <sheetName val="AVENUE PLANT OLD"/>
      <sheetName val="9.2 Plant RFI"/>
      <sheetName val="9.2 Avnue Plant RFI"/>
      <sheetName val="9.3 Light"/>
      <sheetName val="9.3.1 (LG Sc )"/>
      <sheetName val="9.3.1"/>
      <sheetName val="9.3.2"/>
      <sheetName val="9.3.3"/>
      <sheetName val="9.4 MCB"/>
      <sheetName val="9.4.1 MCB Scope"/>
      <sheetName val="MCB Rev"/>
      <sheetName val="9.4.3 RFI"/>
      <sheetName val="9.5 Delinator"/>
      <sheetName val="DELINEATORS"/>
      <sheetName val="DELINEATORS-RFI"/>
      <sheetName val="9.6 PGR"/>
      <sheetName val="9.6.1 PGR Scope"/>
      <sheetName val="PGR Rev SCp"/>
      <sheetName val="9.6.1.3 RFI"/>
      <sheetName val="9.6.2 FP"/>
      <sheetName val="9.6.2 FP (Soil Filling)"/>
      <sheetName val="9.7.1 Road Signage"/>
      <sheetName val="9.7.1.1 Sig Scope"/>
      <sheetName val="9.7.1.2 Sig Mat"/>
      <sheetName val="9.7.1.3 RFI"/>
      <sheetName val="Toll Board"/>
      <sheetName val="SIG BOQ"/>
      <sheetName val="BOQ Summary"/>
      <sheetName val="NON BOQ"/>
      <sheetName val="NON BOQ Summary"/>
      <sheetName val="Major Jn RFI"/>
      <sheetName val="Major Jn Summary"/>
      <sheetName val="Jhajjar Bypass"/>
      <sheetName val="9.7.2 Gnatrires"/>
      <sheetName val="9.7.2.1 Gantry Scope"/>
      <sheetName val="9.7.2.2 Gant Mat"/>
      <sheetName val="9.7.2.3 RFI"/>
      <sheetName val="9.8.1 HM"/>
      <sheetName val="9.8.1.1 HM Scope"/>
      <sheetName val="9.8.1.2 HM Mat"/>
      <sheetName val="9.8.1.3 RFI"/>
      <sheetName val="9.8.2 Blinkers"/>
      <sheetName val="9.8.3 Cat Eye"/>
      <sheetName val="CAT Eyes SC"/>
      <sheetName val="9.8.3.2 Procu"/>
      <sheetName val="9.8.3.3 RFI"/>
      <sheetName val="9.8.3.3 RFI (2)"/>
      <sheetName val="9.9.1 Stone"/>
      <sheetName val="9.9.2 St Fix"/>
      <sheetName val="9.9.2 St Fix (Detail)"/>
      <sheetName val="9.10.1 Bus"/>
      <sheetName val="Bus Bay"/>
      <sheetName val="Bus Shelter"/>
      <sheetName val="9.10.2 Trk Lay"/>
      <sheetName val="Truck Lay Bye"/>
      <sheetName val="9.10.3 Jn"/>
      <sheetName val="Junction Detail"/>
      <sheetName val="9.10.4 Rest"/>
      <sheetName val="9.10.6"/>
      <sheetName val="9.11.1 C Tunnel"/>
      <sheetName val="Tunnel  Meas"/>
      <sheetName val="Tunnel RFI"/>
      <sheetName val="Tunnel"/>
      <sheetName val="Item 8 &amp; 9 Scope"/>
      <sheetName val="9.11. D  Toll Sys"/>
      <sheetName val="9.11.D RFI"/>
      <sheetName val="9.11.1 Toll Booth"/>
      <sheetName val="9.11.2 Canopy"/>
      <sheetName val="9.11.2 RFI"/>
      <sheetName val="9.11.3 Ele"/>
      <sheetName val="Req"/>
      <sheetName val="wdng schm"/>
      <sheetName val="GSB Width"/>
      <sheetName val="Total"/>
      <sheetName val="SLD Fill"/>
      <sheetName val="Sld # GSB Top"/>
      <sheetName val="Sld # WMM 1"/>
      <sheetName val="Sld # WMM Top"/>
      <sheetName val="Maintainace Record"/>
      <sheetName val="wdng schm (2)"/>
      <sheetName val="Material Cons"/>
      <sheetName val="Drain Cal"/>
      <sheetName val="Length For BOT"/>
      <sheetName val="Drain Prg in Jh"/>
    </sheetNames>
    <sheetDataSet>
      <sheetData sheetId="0"/>
      <sheetData sheetId="1"/>
      <sheetData sheetId="2"/>
      <sheetData sheetId="3"/>
      <sheetData sheetId="4"/>
      <sheetData sheetId="5"/>
      <sheetData sheetId="6">
        <row r="3">
          <cell r="I3">
            <v>41578</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ow r="275">
          <cell r="D275">
            <v>82685.561711400078</v>
          </cell>
        </row>
      </sheetData>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row r="30">
          <cell r="H30">
            <v>4</v>
          </cell>
        </row>
      </sheetData>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残数量確認用"/>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asicrates"/>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tro"/>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harampur"/>
      <sheetName val="new viaduct"/>
      <sheetName val="section"/>
      <sheetName val="Sheet2"/>
      <sheetName val="Sheet3"/>
    </sheetNames>
    <sheetDataSet>
      <sheetData sheetId="0"/>
      <sheetData sheetId="1"/>
      <sheetData sheetId="2">
        <row r="11">
          <cell r="B11">
            <v>3</v>
          </cell>
        </row>
        <row r="20">
          <cell r="N20">
            <v>5.5</v>
          </cell>
        </row>
        <row r="39">
          <cell r="G39">
            <v>6</v>
          </cell>
        </row>
        <row r="40">
          <cell r="G40">
            <v>0.3</v>
          </cell>
        </row>
        <row r="41">
          <cell r="G41">
            <v>0.2</v>
          </cell>
        </row>
        <row r="42">
          <cell r="G42">
            <v>0.5</v>
          </cell>
        </row>
        <row r="43">
          <cell r="G43">
            <v>0.3</v>
          </cell>
        </row>
        <row r="44">
          <cell r="G44">
            <v>0.5</v>
          </cell>
        </row>
        <row r="49">
          <cell r="G49">
            <v>2.5</v>
          </cell>
        </row>
      </sheetData>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ection"/>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CAST lightconc-II"/>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oq"/>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bt Foundation "/>
      <sheetName val="pier Foundation"/>
    </sheetNames>
    <sheetDataSet>
      <sheetData sheetId="0" refreshError="1"/>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Construction"/>
      <sheetName val="New Construction Summary"/>
      <sheetName val="Widening Box"/>
      <sheetName val="Widening Box Summary"/>
      <sheetName val="Widening Box (2)"/>
      <sheetName val="Widening Box Summary (2)"/>
    </sheetNames>
    <sheetDataSet>
      <sheetData sheetId="0"/>
      <sheetData sheetId="1"/>
      <sheetData sheetId="2"/>
      <sheetData sheetId="3"/>
      <sheetData sheetId="4"/>
      <sheetData sheetId="5"/>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Construction"/>
      <sheetName val="New Construction Summary"/>
      <sheetName val="Widening Box"/>
      <sheetName val="Widening Box Summary"/>
      <sheetName val="Widening Box (2)"/>
      <sheetName val="Widening Box Summary (2)"/>
    </sheetNames>
    <sheetDataSet>
      <sheetData sheetId="0"/>
      <sheetData sheetId="1"/>
      <sheetData sheetId="2"/>
      <sheetData sheetId="3"/>
      <sheetData sheetId="4"/>
      <sheetData sheetId="5"/>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onthly Turnover (Final)"/>
      <sheetName val="Machinery"/>
    </sheetNames>
    <sheetDataSet>
      <sheetData sheetId="0" refreshError="1"/>
      <sheetData sheetId="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OG_DATA"/>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terial "/>
      <sheetName val="Labour &amp; Plant"/>
    </sheet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aulage(G.C.)"/>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OCAL RATES"/>
    </sheetNames>
    <sheetDataSet>
      <sheetData sheetId="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terial"/>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water prop."/>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TAILED  BOQ"/>
    </sheetNames>
    <sheetDataSet>
      <sheetData sheetId="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ORM7"/>
    </sheetNames>
    <sheetDataSet>
      <sheetData sheetId="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oq-10"/>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10"/>
    </sheetNames>
    <sheetDataSet>
      <sheetData sheetId="0"/>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put Dat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P1"/>
    </sheetNames>
    <sheetDataSet>
      <sheetData sheetId="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I"/>
      <sheetName val="doq-1 bus bay"/>
      <sheetName val="doq-1 Aoq Culvert"/>
      <sheetName val="doq-1 DOQ Culvert"/>
      <sheetName val="doq 2"/>
      <sheetName val="doq-1 Dismantling Pkg I"/>
      <sheetName val="doq 3"/>
      <sheetName val="doq 4"/>
      <sheetName val="doq-7"/>
      <sheetName val="doq-8"/>
      <sheetName val="doq-9"/>
      <sheetName val="Sheet1"/>
      <sheetName val="doq-9 CUR &amp; EMBK"/>
      <sheetName val="doq-10"/>
      <sheetName val="doq-11"/>
    </sheetNames>
    <sheetDataSet>
      <sheetData sheetId="0">
        <row r="23">
          <cell r="H23">
            <v>80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040"/>
    </sheetNames>
    <sheetDataSet>
      <sheetData sheetId="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abour"/>
      <sheetName val="Material"/>
      <sheetName val="Plant _  Machinery"/>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abour"/>
      <sheetName val="Plant _  Machinery"/>
    </sheetNames>
    <sheetDataSet>
      <sheetData sheetId="0" refreshError="1"/>
      <sheetData sheetId="1"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abour"/>
      <sheetName val="Material"/>
      <sheetName val="Plant _  Machinery"/>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abour"/>
      <sheetName val="Material"/>
      <sheetName val="Plant _  Machinery"/>
    </sheetNames>
    <sheetDataSet>
      <sheetData sheetId="0" refreshError="1"/>
      <sheetData sheetId="1" refreshError="1"/>
      <sheetData sheetId="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2groupcode"/>
      <sheetName val="Index"/>
    </sheetNames>
    <sheetDataSet>
      <sheetData sheetId="0" refreshError="1"/>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25"/>
      <sheetName val="Sheet4"/>
      <sheetName val="PLAN_FEB97"/>
      <sheetName val="준검 내역서"/>
      <sheetName val="LOCAL RATES"/>
      <sheetName val="Cal"/>
      <sheetName val="Data"/>
      <sheetName val="Erection grider"/>
      <sheetName val="Voucher"/>
      <sheetName val="doq-10"/>
      <sheetName val="BHANDUP"/>
      <sheetName val="Labour"/>
      <sheetName val="Material"/>
      <sheetName val="S2groupcode"/>
      <sheetName val="Index"/>
      <sheetName val="Headings"/>
      <sheetName val="Rates_PVC"/>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AoR Finishing"/>
      <sheetName val="Embk top (2)"/>
      <sheetName val="water prop."/>
      <sheetName val="PS1"/>
      <sheetName val="Sump_cal"/>
      <sheetName val="준검_내역서"/>
      <sheetName val="LOCAL_RATES"/>
      <sheetName val="Erection_grider"/>
      <sheetName val="준검_내역서1"/>
      <sheetName val="LOCAL_RATES1"/>
      <sheetName val="Erection_grider1"/>
      <sheetName val="Plant &amp;  Machinery"/>
      <sheetName val="TBAL9697 -group wise  sdpl"/>
      <sheetName val="dBase"/>
      <sheetName val="FORM7"/>
      <sheetName val="31 Mar-09  closing stock"/>
      <sheetName val="PRECAST lightconc-II"/>
      <sheetName val="Abstruct total"/>
      <sheetName val="Data-Month"/>
      <sheetName val="Cover sheet"/>
      <sheetName val="Staff Acco."/>
      <sheetName val="Base"/>
      <sheetName val="DEPTH CHART (ORR) L.S."/>
      <sheetName val="33 kV-Eqpt.fdn."/>
      <sheetName val="Sheet1"/>
      <sheetName val="Sheet3"/>
      <sheetName val="LHS "/>
      <sheetName val="no."/>
      <sheetName val="Estimates"/>
      <sheetName val="CPIPE"/>
      <sheetName val="Database"/>
      <sheetName val="SCHEDULE"/>
      <sheetName val="schedule nos"/>
      <sheetName val="PLAN1697"/>
      <sheetName val="BOQ"/>
      <sheetName val="old_boq"/>
      <sheetName val="C_&amp;_G_RHS"/>
      <sheetName val="SB - reinf"/>
      <sheetName val="Site Dev BOQ"/>
      <sheetName val="RCC,Ret. Wall"/>
      <sheetName val="BASIS -DEC 08"/>
      <sheetName val="Indices"/>
      <sheetName val="doq"/>
      <sheetName val="Basicdata-f"/>
      <sheetName val="Anal"/>
      <sheetName val="Rate Analysis"/>
      <sheetName val="ActualData"/>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SCRUTINY"/>
      <sheetName val="EMD"/>
      <sheetName val="CO-EFF."/>
      <sheetName val="comperitive"/>
      <sheetName val="Sheet5"/>
      <sheetName val="Sheet6"/>
      <sheetName val="A.O.R."/>
      <sheetName val="Project Details.."/>
      <sheetName val="CS PIPING"/>
      <sheetName val="TECH DATA"/>
      <sheetName val="BQLIST"/>
      <sheetName val="INPUT"/>
      <sheetName val="Timesheet"/>
      <sheetName val="Anl"/>
      <sheetName val="Input_data"/>
      <sheetName val="REL"/>
      <sheetName val="basdat-f"/>
      <sheetName val="8"/>
      <sheetName val="purpose&amp;input"/>
      <sheetName val="Measurment"/>
      <sheetName val="horizontal"/>
      <sheetName val="Summary"/>
      <sheetName val="Plant _  Machinery"/>
      <sheetName val="Road work"/>
      <sheetName val="Tender Mixdesign"/>
      <sheetName val="Assumption Sheet"/>
      <sheetName val="Output"/>
      <sheetName val="Letter"/>
      <sheetName val="준검_내역서3"/>
      <sheetName val="old_boq1"/>
      <sheetName val="LOCAL_RATES3"/>
      <sheetName val="Erection_grider3"/>
      <sheetName val="C_&amp;_G_RHS1"/>
      <sheetName val="Cover_sheet"/>
      <sheetName val="Embk_top_(2)1"/>
      <sheetName val="water_prop_1"/>
      <sheetName val="Abstruct_total1"/>
      <sheetName val="Plant_&amp;__Machinery1"/>
      <sheetName val="TBAL9697_-group_wise__sdpl1"/>
      <sheetName val="31_Mar-09__closing_stock1"/>
      <sheetName val="PRECAST_lightconc-II1"/>
      <sheetName val="SB_-_reinf"/>
      <sheetName val="Site_Dev_BOQ"/>
      <sheetName val="RCC,Ret__Wall"/>
      <sheetName val="BASIS_-DEC_08"/>
      <sheetName val="no_"/>
      <sheetName val="AoR_Finishing"/>
      <sheetName val="Staff_Acco_"/>
      <sheetName val="LHS_"/>
      <sheetName val="DEPTH_CHART_(ORR)_L_S_1"/>
      <sheetName val="33_kV-Eqpt_fdn_"/>
      <sheetName val="Rate_Analysis"/>
      <sheetName val="BOQ_Bhupia_Mau"/>
      <sheetName val="CO-EFF_"/>
      <sheetName val="A_O_R_"/>
      <sheetName val="Project_Details__"/>
      <sheetName val="CS_PIPING"/>
      <sheetName val="TECH_DATA"/>
      <sheetName val="schedule_nos"/>
      <sheetName val="Design_abf"/>
      <sheetName val="basdat"/>
      <sheetName val="PROG_DATA"/>
      <sheetName val="maing1"/>
      <sheetName val="Sweeper Machine"/>
      <sheetName val="box-12"/>
      <sheetName val="3"/>
      <sheetName val="cul-invSUBMITTED"/>
      <sheetName val="summery"/>
      <sheetName val="Rate"/>
      <sheetName val="Longitudinal"/>
      <sheetName val="AOQ-new "/>
      <sheetName val="Mat &amp; Lab Rate"/>
      <sheetName val="CIF COST ITEM"/>
      <sheetName val="RATE COMPILATION"/>
      <sheetName val="Debit_Transit"/>
      <sheetName val="Debit_RMC"/>
      <sheetName val="CrRajWMM"/>
      <sheetName val="Monthly Turnover (Final)"/>
      <sheetName val="Monthly Programme"/>
      <sheetName val="Machinery"/>
      <sheetName val="데이타"/>
      <sheetName val="식재인부"/>
      <sheetName val="SIGNED E-MARK"/>
      <sheetName val="Design"/>
      <sheetName val="Summary fr BOQ WP"/>
      <sheetName val="GFRS"/>
      <sheetName val="MRATES"/>
      <sheetName val="DETAILED"/>
      <sheetName val="Publicbuilding"/>
      <sheetName val="BOQ Distribution"/>
      <sheetName val="fco"/>
      <sheetName val="EZ"/>
      <sheetName val="Capex"/>
      <sheetName val="ANALYSIS"/>
      <sheetName val="Boiler&amp;TG"/>
      <sheetName val="estimate"/>
      <sheetName val="TCS"/>
      <sheetName val="3MLKQ"/>
      <sheetName val="P&amp;L01-02GR"/>
      <sheetName val="UGPIPING"/>
      <sheetName val="ABBDATASHEET"/>
      <sheetName val="Elect."/>
      <sheetName val="BP"/>
      <sheetName val="Main"/>
      <sheetName val="40mm"/>
      <sheetName val="20mm"/>
      <sheetName val="ETC Plant Cost"/>
      <sheetName val="Labour &amp; Plant"/>
      <sheetName val="Services_InitialEst_UtilityServ"/>
      <sheetName val="S1BOQ"/>
      <sheetName val="1"/>
      <sheetName val="Improvements"/>
      <sheetName val="Material "/>
      <sheetName val="Details_RMC"/>
      <sheetName val="Supply_RMC"/>
      <sheetName val="3. GSB-WMM-SHLD"/>
      <sheetName val="(31)"/>
      <sheetName val="S3workplanqty"/>
      <sheetName val="INTSHEET"/>
      <sheetName val="INTSHEET3"/>
      <sheetName val="Exist"/>
      <sheetName val="LEFT"/>
      <sheetName val="RIGHT"/>
      <sheetName val="Qty SR"/>
      <sheetName val="HP(9.200)"/>
      <sheetName val="Fill this out first..."/>
      <sheetName val="basic-data"/>
      <sheetName val="RMC_Debit_Panjar_MB"/>
      <sheetName val="10"/>
      <sheetName val="9"/>
      <sheetName val="Lists"/>
      <sheetName val="SITE DATA"/>
      <sheetName val="Rates Basic"/>
      <sheetName val="Bar Budget"/>
      <sheetName val="Final Qty"/>
      <sheetName val="Machine HC - 19.08 "/>
      <sheetName val="PNM Justi"/>
      <sheetName val="Bar"/>
      <sheetName val="Analysed rate"/>
      <sheetName val="Shutter"/>
      <sheetName val="BOQ Backup"/>
      <sheetName val="TOS-F"/>
      <sheetName val="EW SR"/>
      <sheetName val="02"/>
      <sheetName val="03"/>
      <sheetName val="04"/>
      <sheetName val="교각1"/>
      <sheetName val="SIEVE ANALYSIS_Sand"/>
      <sheetName val="UNP-NCW "/>
      <sheetName val="CABLE"/>
      <sheetName val="number"/>
      <sheetName val="complexall"/>
      <sheetName val="Section_by_layers_old"/>
      <sheetName val="01"/>
      <sheetName val="준검_내역서4"/>
      <sheetName val="old_boq2"/>
      <sheetName val="LOCAL_RATES4"/>
      <sheetName val="Erection_grider4"/>
      <sheetName val="C_&amp;_G_RHS2"/>
      <sheetName val="Cover_sheet1"/>
      <sheetName val="Embk_top_(2)2"/>
      <sheetName val="water_prop_2"/>
      <sheetName val="Abstruct_total2"/>
      <sheetName val="Plant_&amp;__Machinery2"/>
      <sheetName val="TBAL9697_-group_wise__sdpl2"/>
      <sheetName val="31_Mar-09__closing_stock2"/>
      <sheetName val="PRECAST_lightconc-II2"/>
      <sheetName val="SB_-_reinf1"/>
      <sheetName val="Site_Dev_BOQ1"/>
      <sheetName val="RCC,Ret__Wall1"/>
      <sheetName val="BASIS_-DEC_081"/>
      <sheetName val="no_1"/>
      <sheetName val="AoR_Finishing1"/>
      <sheetName val="Staff_Acco_1"/>
      <sheetName val="LHS_1"/>
      <sheetName val="DEPTH_CHART_(ORR)_L_S_2"/>
      <sheetName val="33_kV-Eqpt_fdn_1"/>
      <sheetName val="Rate_Analysis1"/>
      <sheetName val="BOQ_Bhupia_Mau1"/>
      <sheetName val="CO-EFF_1"/>
      <sheetName val="A_O_R_1"/>
      <sheetName val="Project_Details__1"/>
      <sheetName val="CS_PIPING1"/>
      <sheetName val="TECH_DATA1"/>
      <sheetName val="schedule_nos1"/>
      <sheetName val="Plant____Machinery"/>
      <sheetName val="Road_work"/>
      <sheetName val="Tender_Mixdesign"/>
      <sheetName val="Sweeper_Machine"/>
      <sheetName val="AOQ-new_"/>
      <sheetName val="Mat_&amp;_Lab_Rate"/>
      <sheetName val="MPR_PA_1"/>
      <sheetName val="bASICDATA"/>
      <sheetName val="Master"/>
      <sheetName val="Basement Budget"/>
      <sheetName val="leads"/>
      <sheetName val="steel-circular"/>
      <sheetName val="wbs"/>
      <sheetName val="준검_내역서5"/>
      <sheetName val="old_boq3"/>
      <sheetName val="LOCAL_RATES5"/>
      <sheetName val="Erection_grider5"/>
      <sheetName val="C_&amp;_G_RHS3"/>
      <sheetName val="Cover_sheet2"/>
      <sheetName val="Embk_top_(2)3"/>
      <sheetName val="water_prop_3"/>
      <sheetName val="Abstruct_total3"/>
      <sheetName val="Plant_&amp;__Machinery3"/>
      <sheetName val="TBAL9697_-group_wise__sdpl3"/>
      <sheetName val="31_Mar-09__closing_stock3"/>
      <sheetName val="PRECAST_lightconc-II3"/>
      <sheetName val="SB_-_reinf2"/>
      <sheetName val="Site_Dev_BOQ2"/>
      <sheetName val="RCC,Ret__Wall2"/>
      <sheetName val="BASIS_-DEC_082"/>
      <sheetName val="no_2"/>
      <sheetName val="AoR_Finishing2"/>
      <sheetName val="Staff_Acco_2"/>
      <sheetName val="LHS_2"/>
      <sheetName val="DEPTH_CHART_(ORR)_L_S_3"/>
      <sheetName val="33_kV-Eqpt_fdn_2"/>
      <sheetName val="Rate_Analysis2"/>
      <sheetName val="BOQ_Bhupia_Mau2"/>
      <sheetName val="CO-EFF_2"/>
      <sheetName val="A_O_R_2"/>
      <sheetName val="Project_Details__2"/>
      <sheetName val="CS_PIPING2"/>
      <sheetName val="TECH_DATA2"/>
      <sheetName val="schedule_nos2"/>
      <sheetName val="Plant____Machinery1"/>
      <sheetName val="Road_work1"/>
      <sheetName val="Tender_Mixdesign1"/>
      <sheetName val="Sweeper_Machine1"/>
      <sheetName val="AOQ-new_1"/>
      <sheetName val="Mat_&amp;_Lab_Rate1"/>
      <sheetName val="IO LIST"/>
      <sheetName val="Project_ID"/>
      <sheetName val="Current Bill MB ref"/>
      <sheetName val="Dayworks Bill"/>
      <sheetName val="Bills of Quantities"/>
      <sheetName val="Intro"/>
      <sheetName val="BOQ-Part1"/>
      <sheetName val="DETAILED  BOQ"/>
      <sheetName val="HPCL_Vizag"/>
      <sheetName val="Culverts"/>
      <sheetName val="MDR-3-KSG"/>
      <sheetName val="SH-6-PAP"/>
      <sheetName val="SH-3-PD"/>
      <sheetName val="ODR-2-PDK"/>
      <sheetName val="ODR-5-RGG"/>
      <sheetName val="ODR-17-SA"/>
      <sheetName val="ODR-1-VK"/>
      <sheetName val="mlead"/>
      <sheetName val="abs road"/>
      <sheetName val="coverpage"/>
      <sheetName val="RMR"/>
      <sheetName val="Road data"/>
      <sheetName val="R_Det"/>
      <sheetName val="R99 etc"/>
      <sheetName val="Trunk unpaved"/>
      <sheetName val="hdpe-rates"/>
      <sheetName val="hdpe weights"/>
      <sheetName val="ssr-rates"/>
      <sheetName val="pvc-rates"/>
      <sheetName val="PVC weights"/>
      <sheetName val="profit reco (2)"/>
      <sheetName val="Model"/>
      <sheetName val="fa"/>
      <sheetName val="Assumption_Sheet"/>
      <sheetName val="Break up Sheet"/>
      <sheetName val="concrete"/>
      <sheetName val="Brickwork "/>
      <sheetName val="First Floor "/>
      <sheetName val="sumary"/>
      <sheetName val="shuttering"/>
      <sheetName val="Beams "/>
      <sheetName val="Finishing items"/>
      <sheetName val="Steel"/>
      <sheetName val="evaluate"/>
      <sheetName val="준검_내역서6"/>
      <sheetName val="LOCAL_RATES6"/>
      <sheetName val="Erection_grider6"/>
      <sheetName val="old_boq4"/>
      <sheetName val="C_&amp;_G_RHS4"/>
      <sheetName val="Cover_sheet3"/>
      <sheetName val="Embk_top_(2)4"/>
      <sheetName val="water_prop_4"/>
      <sheetName val="Abstruct_total4"/>
      <sheetName val="Plant_&amp;__Machinery4"/>
      <sheetName val="TBAL9697_-group_wise__sdpl4"/>
      <sheetName val="31_Mar-09__closing_stock4"/>
      <sheetName val="PRECAST_lightconc-II4"/>
      <sheetName val="SB_-_reinf3"/>
      <sheetName val="Site_Dev_BOQ3"/>
      <sheetName val="RCC,Ret__Wall3"/>
      <sheetName val="BASIS_-DEC_083"/>
      <sheetName val="no_3"/>
      <sheetName val="AoR_Finishing3"/>
      <sheetName val="Staff_Acco_3"/>
      <sheetName val="DEPTH_CHART_(ORR)_L_S_4"/>
      <sheetName val="33_kV-Eqpt_fdn_3"/>
      <sheetName val="LHS_3"/>
      <sheetName val="Rate_Analysis3"/>
      <sheetName val="BOQ_Bhupia_Mau3"/>
      <sheetName val="CO-EFF_3"/>
      <sheetName val="A_O_R_3"/>
      <sheetName val="Project_Details__3"/>
      <sheetName val="CS_PIPING3"/>
      <sheetName val="TECH_DATA3"/>
      <sheetName val="schedule_nos3"/>
      <sheetName val="Plant____Machinery2"/>
      <sheetName val="Road_work2"/>
      <sheetName val="Tender_Mixdesign2"/>
      <sheetName val="Sweeper_Machine2"/>
      <sheetName val="AOQ-new_2"/>
      <sheetName val="Mat_&amp;_Lab_Rate2"/>
      <sheetName val="RATE_COMPILATION"/>
      <sheetName val="SIGNED_E-MARK"/>
    </sheetNames>
    <sheetDataSet>
      <sheetData sheetId="0"/>
      <sheetData sheetId="1"/>
      <sheetData sheetId="2">
        <row r="2">
          <cell r="A2">
            <v>100000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isc"/>
    </sheetNames>
    <sheetDataSet>
      <sheetData sheetId="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xpanded OD"/>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10"/>
      <sheetName val="2"/>
      <sheetName val="3"/>
      <sheetName val="4"/>
      <sheetName val="5"/>
      <sheetName val="6"/>
      <sheetName val="7"/>
      <sheetName val="8"/>
      <sheetName val="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terial "/>
    </sheetNames>
    <sheetDataSet>
      <sheetData sheetId="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A"/>
    </sheetNames>
    <sheetDataSet>
      <sheetData sheetId="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C"/>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sheetNames>
    <sheetDataSet>
      <sheetData sheetId="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CONC. ANAL"/>
      <sheetName val="S2groupcode"/>
      <sheetName val="Index"/>
      <sheetName val="Cost of O &amp; O"/>
      <sheetName val="Material"/>
      <sheetName val="Plant &amp;  Machinery"/>
      <sheetName val="Data"/>
      <sheetName val="Aoc"/>
      <sheetName val="labour coeff"/>
      <sheetName val="C &amp; G RHS"/>
      <sheetName val="Rates Basic"/>
      <sheetName val="PLAN_FEB97"/>
      <sheetName val="Analy_7-10"/>
    </sheetNames>
    <sheetDataSet>
      <sheetData sheetId="0">
        <row r="9">
          <cell r="C9">
            <v>6.5</v>
          </cell>
        </row>
        <row r="18">
          <cell r="C18">
            <v>30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chinery"/>
      <sheetName val="Material"/>
      <sheetName val="Supply_RMC"/>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mesheet"/>
    </sheetNames>
    <sheetDataSet>
      <sheetData sheetId="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iscellaneous"/>
      <sheetName val="Road_All"/>
    </sheetNames>
    <sheetDataSet>
      <sheetData sheetId="0" refreshError="1"/>
      <sheetData sheetId="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4"/>
    </sheetNames>
    <sheetDataSet>
      <sheetData sheetId="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L"/>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OCTOR"/>
    </sheetNames>
    <sheetDataSet>
      <sheetData sheetId="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abour &amp; Plant"/>
    </sheetNames>
    <sheetDataSet>
      <sheetData sheetId="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L"/>
    </sheetNames>
    <sheetDataSet>
      <sheetData sheetId="0"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NAL"/>
    </sheetNames>
    <sheetDataSet>
      <sheetData sheetId="0"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ul_detail"/>
    </sheetNames>
    <sheetDataSet>
      <sheetData sheetId="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chdl"/>
    </sheetNames>
    <sheetDataSet>
      <sheetData sheetId="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2)"/>
      <sheetName val="DATA"/>
      <sheetName val="BOQ"/>
      <sheetName val="Abstract_120.169"/>
      <sheetName val="Abstract_120+873 (final)"/>
    </sheetNames>
    <sheetDataSet>
      <sheetData sheetId="0"/>
      <sheetData sheetId="1"/>
      <sheetData sheetId="2">
        <row r="11">
          <cell r="H11">
            <v>275</v>
          </cell>
        </row>
        <row r="35">
          <cell r="H35">
            <v>183</v>
          </cell>
        </row>
        <row r="141">
          <cell r="H141">
            <v>20</v>
          </cell>
        </row>
        <row r="192">
          <cell r="H192">
            <v>660</v>
          </cell>
        </row>
      </sheetData>
      <sheetData sheetId="3"/>
      <sheetData sheetId="4"/>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ate Ana"/>
    </sheetNames>
    <sheetDataSet>
      <sheetData sheetId="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DETAILS"/>
      <sheetName val="ABSTRACT-final"/>
      <sheetName val="BOQ ROADWORKS"/>
      <sheetName val="BOQ STRUCTURES"/>
      <sheetName val="EXTRA ITEMS"/>
      <sheetName val="MATERIAL REQT"/>
      <sheetName val="METAL REQT"/>
      <sheetName val="RATE LINK UP"/>
      <sheetName val="RATE COMPILATION"/>
      <sheetName val="MATERIAL COST CALCULATION"/>
      <sheetName val="BASIC PRICES"/>
      <sheetName val="METAL COST"/>
      <sheetName val="RA"/>
      <sheetName val="MACHINERY"/>
      <sheetName val="QUARRY CHART BP "/>
    </sheetNames>
    <sheetDataSet>
      <sheetData sheetId="0"/>
      <sheetData sheetId="1"/>
      <sheetData sheetId="2"/>
      <sheetData sheetId="3"/>
      <sheetData sheetId="4"/>
      <sheetData sheetId="5"/>
      <sheetData sheetId="6"/>
      <sheetData sheetId="7">
        <row r="4">
          <cell r="C4" t="str">
            <v>rate1</v>
          </cell>
          <cell r="E4" t="str">
            <v>rate2</v>
          </cell>
          <cell r="G4" t="str">
            <v>rate3</v>
          </cell>
          <cell r="I4" t="str">
            <v>rate4</v>
          </cell>
          <cell r="K4" t="str">
            <v>rate5</v>
          </cell>
          <cell r="O4" t="str">
            <v>rate7</v>
          </cell>
          <cell r="S4" t="str">
            <v>rate9</v>
          </cell>
          <cell r="U4" t="str">
            <v>rate10</v>
          </cell>
          <cell r="W4" t="str">
            <v>rate11pup</v>
          </cell>
          <cell r="Y4" t="str">
            <v>rate11vup</v>
          </cell>
          <cell r="AA4" t="str">
            <v>rate12</v>
          </cell>
          <cell r="AC4" t="str">
            <v>rate13</v>
          </cell>
          <cell r="AE4" t="str">
            <v>rate14</v>
          </cell>
          <cell r="AG4" t="str">
            <v>rate15</v>
          </cell>
          <cell r="AI4" t="str">
            <v>rate16</v>
          </cell>
          <cell r="AK4" t="str">
            <v>rate17</v>
          </cell>
          <cell r="AM4" t="str">
            <v>rate18</v>
          </cell>
          <cell r="AO4" t="str">
            <v>rate19</v>
          </cell>
        </row>
        <row r="5">
          <cell r="B5">
            <v>1.01</v>
          </cell>
          <cell r="D5">
            <v>2.0099999999999998</v>
          </cell>
          <cell r="F5">
            <v>3.01</v>
          </cell>
          <cell r="H5">
            <v>4.01</v>
          </cell>
          <cell r="J5">
            <v>5.01</v>
          </cell>
          <cell r="L5">
            <v>6.01</v>
          </cell>
          <cell r="N5">
            <v>7.01</v>
          </cell>
          <cell r="P5">
            <v>8.01</v>
          </cell>
          <cell r="R5">
            <v>9.01</v>
          </cell>
          <cell r="T5">
            <v>10.01</v>
          </cell>
          <cell r="V5" t="str">
            <v>11.01PUP</v>
          </cell>
          <cell r="X5" t="str">
            <v>11.01VUP</v>
          </cell>
          <cell r="Z5">
            <v>12.01</v>
          </cell>
          <cell r="AB5">
            <v>13.01</v>
          </cell>
          <cell r="AD5">
            <v>14.01</v>
          </cell>
          <cell r="AF5">
            <v>15.01</v>
          </cell>
          <cell r="AH5">
            <v>16.010000000000002</v>
          </cell>
          <cell r="AJ5">
            <v>17.010000000000002</v>
          </cell>
          <cell r="AL5">
            <v>18.010000000000002</v>
          </cell>
          <cell r="AN5">
            <v>19.010000000000002</v>
          </cell>
        </row>
        <row r="6">
          <cell r="B6">
            <v>1.02</v>
          </cell>
          <cell r="D6" t="str">
            <v>2.01a</v>
          </cell>
          <cell r="F6">
            <v>3.02</v>
          </cell>
          <cell r="H6">
            <v>4.0199999999999996</v>
          </cell>
          <cell r="J6">
            <v>1</v>
          </cell>
          <cell r="L6">
            <v>6.02</v>
          </cell>
          <cell r="N6" t="str">
            <v>7.01a</v>
          </cell>
          <cell r="P6" t="str">
            <v>8.01a</v>
          </cell>
          <cell r="R6" t="str">
            <v>9.01a</v>
          </cell>
          <cell r="T6" t="str">
            <v>10.01a</v>
          </cell>
          <cell r="V6" t="str">
            <v>11.01PUPa</v>
          </cell>
          <cell r="X6" t="str">
            <v>11.01VUPa</v>
          </cell>
          <cell r="Z6" t="str">
            <v>12.01a</v>
          </cell>
          <cell r="AB6" t="str">
            <v>13.01a</v>
          </cell>
          <cell r="AD6">
            <v>14.02</v>
          </cell>
          <cell r="AF6">
            <v>15.02</v>
          </cell>
          <cell r="AH6">
            <v>16.02</v>
          </cell>
          <cell r="AJ6">
            <v>17.02</v>
          </cell>
          <cell r="AL6">
            <v>18.02</v>
          </cell>
          <cell r="AN6">
            <v>19.02</v>
          </cell>
        </row>
        <row r="7">
          <cell r="B7" t="str">
            <v>1.02a</v>
          </cell>
          <cell r="D7" t="str">
            <v>2.01b</v>
          </cell>
          <cell r="H7" t="str">
            <v>4.02a</v>
          </cell>
          <cell r="J7">
            <v>2</v>
          </cell>
          <cell r="L7">
            <v>6.03</v>
          </cell>
          <cell r="N7" t="str">
            <v>7.01b</v>
          </cell>
          <cell r="P7" t="str">
            <v>8.01b</v>
          </cell>
          <cell r="R7" t="str">
            <v>9.01b</v>
          </cell>
          <cell r="T7" t="str">
            <v>10.01b</v>
          </cell>
          <cell r="V7" t="str">
            <v>11.01PUPb</v>
          </cell>
          <cell r="X7" t="str">
            <v>11.01VUPb</v>
          </cell>
          <cell r="Z7" t="str">
            <v>12.01b</v>
          </cell>
          <cell r="AB7" t="str">
            <v>13.01b</v>
          </cell>
          <cell r="AD7">
            <v>14.03</v>
          </cell>
          <cell r="AF7">
            <v>15.03</v>
          </cell>
          <cell r="AH7">
            <v>16.02</v>
          </cell>
          <cell r="AJ7">
            <v>17.03</v>
          </cell>
          <cell r="AL7">
            <v>18.03</v>
          </cell>
          <cell r="AN7">
            <v>19.03</v>
          </cell>
        </row>
        <row r="8">
          <cell r="B8" t="str">
            <v>1.02b</v>
          </cell>
          <cell r="D8" t="str">
            <v>2.01c</v>
          </cell>
          <cell r="H8" t="str">
            <v>4.02b</v>
          </cell>
          <cell r="J8">
            <v>4</v>
          </cell>
          <cell r="L8">
            <v>6.04</v>
          </cell>
          <cell r="N8" t="str">
            <v>7.01c</v>
          </cell>
          <cell r="P8" t="str">
            <v>8.01c</v>
          </cell>
          <cell r="R8" t="str">
            <v>9.01c</v>
          </cell>
          <cell r="T8" t="str">
            <v>10.01c</v>
          </cell>
          <cell r="V8" t="str">
            <v>11.01PUPc</v>
          </cell>
          <cell r="X8" t="str">
            <v>11.01VUPc</v>
          </cell>
          <cell r="Z8" t="str">
            <v>12.01c</v>
          </cell>
          <cell r="AB8" t="str">
            <v>13.01c</v>
          </cell>
          <cell r="AD8">
            <v>14.04</v>
          </cell>
          <cell r="AF8">
            <v>15.04</v>
          </cell>
          <cell r="AJ8">
            <v>17.04</v>
          </cell>
          <cell r="AL8">
            <v>18.04</v>
          </cell>
          <cell r="AN8">
            <v>19.04</v>
          </cell>
        </row>
        <row r="9">
          <cell r="B9" t="str">
            <v>1.02c</v>
          </cell>
          <cell r="D9">
            <v>2.02</v>
          </cell>
          <cell r="H9">
            <v>4.03</v>
          </cell>
          <cell r="J9">
            <v>6</v>
          </cell>
          <cell r="L9" t="str">
            <v>6.04a</v>
          </cell>
          <cell r="N9" t="str">
            <v>7.01d</v>
          </cell>
          <cell r="P9" t="str">
            <v>8.01d</v>
          </cell>
          <cell r="R9" t="str">
            <v>9.01d</v>
          </cell>
          <cell r="T9" t="str">
            <v>10.01d</v>
          </cell>
          <cell r="V9" t="str">
            <v>11.01PUPd</v>
          </cell>
          <cell r="X9" t="str">
            <v>11.01VUPd</v>
          </cell>
          <cell r="Z9">
            <v>12.02</v>
          </cell>
          <cell r="AB9" t="str">
            <v>13.02a</v>
          </cell>
          <cell r="AD9">
            <v>14.05</v>
          </cell>
          <cell r="AF9">
            <v>15.05</v>
          </cell>
          <cell r="AJ9">
            <v>17.05</v>
          </cell>
          <cell r="AL9">
            <v>18.05</v>
          </cell>
          <cell r="AN9">
            <v>19.05</v>
          </cell>
        </row>
        <row r="10">
          <cell r="B10" t="str">
            <v>1.02d</v>
          </cell>
          <cell r="D10">
            <v>2.0299999999999998</v>
          </cell>
          <cell r="H10">
            <v>4.04</v>
          </cell>
          <cell r="J10">
            <v>8</v>
          </cell>
          <cell r="L10" t="str">
            <v>6.04b</v>
          </cell>
          <cell r="N10" t="str">
            <v>7.01e</v>
          </cell>
          <cell r="P10" t="str">
            <v>8.01e</v>
          </cell>
          <cell r="R10" t="str">
            <v>9.01e</v>
          </cell>
          <cell r="T10" t="str">
            <v>10.01e</v>
          </cell>
          <cell r="V10" t="str">
            <v>11.01PUPe</v>
          </cell>
          <cell r="X10" t="str">
            <v>11.01VUPe</v>
          </cell>
          <cell r="Z10">
            <v>12.03</v>
          </cell>
          <cell r="AB10" t="str">
            <v>13.02b</v>
          </cell>
          <cell r="AD10">
            <v>14.06</v>
          </cell>
          <cell r="AF10">
            <v>15.06</v>
          </cell>
          <cell r="AJ10">
            <v>17.059999999999999</v>
          </cell>
          <cell r="AL10">
            <v>18.059999999999999</v>
          </cell>
          <cell r="AN10">
            <v>19.059999999999999</v>
          </cell>
        </row>
        <row r="11">
          <cell r="B11" t="str">
            <v>1.02e</v>
          </cell>
          <cell r="D11">
            <v>2.04</v>
          </cell>
          <cell r="H11">
            <v>4.05</v>
          </cell>
          <cell r="J11">
            <v>9</v>
          </cell>
          <cell r="L11">
            <v>6.05</v>
          </cell>
          <cell r="N11" t="str">
            <v>7.01f</v>
          </cell>
          <cell r="P11" t="str">
            <v>8.01f</v>
          </cell>
          <cell r="R11" t="str">
            <v>9.01f</v>
          </cell>
          <cell r="T11" t="str">
            <v>10.01f</v>
          </cell>
          <cell r="V11" t="str">
            <v>11.01PUPf</v>
          </cell>
          <cell r="X11" t="str">
            <v>11.01VUPf</v>
          </cell>
          <cell r="Z11">
            <v>12.04</v>
          </cell>
          <cell r="AB11" t="str">
            <v>13.02c</v>
          </cell>
          <cell r="AD11">
            <v>14.07</v>
          </cell>
          <cell r="AF11" t="str">
            <v>15.06a</v>
          </cell>
          <cell r="AJ11">
            <v>17.07</v>
          </cell>
          <cell r="AL11">
            <v>18.07</v>
          </cell>
          <cell r="AN11">
            <v>19.07</v>
          </cell>
        </row>
        <row r="12">
          <cell r="B12" t="str">
            <v>1.02f</v>
          </cell>
          <cell r="D12">
            <v>2.0499999999999998</v>
          </cell>
          <cell r="H12">
            <v>4.0599999999999996</v>
          </cell>
          <cell r="J12" t="str">
            <v>9a</v>
          </cell>
          <cell r="L12" t="str">
            <v>6.05a</v>
          </cell>
          <cell r="N12">
            <v>7.02</v>
          </cell>
          <cell r="P12">
            <v>8.02</v>
          </cell>
          <cell r="R12">
            <v>9.02</v>
          </cell>
          <cell r="T12">
            <v>10.02</v>
          </cell>
          <cell r="V12" t="str">
            <v>11.02PUP</v>
          </cell>
          <cell r="X12" t="str">
            <v>11.02VUP</v>
          </cell>
          <cell r="Z12" t="str">
            <v>12.04a</v>
          </cell>
          <cell r="AB12" t="str">
            <v>13.02d</v>
          </cell>
          <cell r="AD12">
            <v>14.08</v>
          </cell>
          <cell r="AF12" t="str">
            <v>15.06b</v>
          </cell>
          <cell r="AJ12" t="str">
            <v>17.07a</v>
          </cell>
          <cell r="AL12">
            <v>18.079999999999998</v>
          </cell>
          <cell r="AN12">
            <v>19.079999999999998</v>
          </cell>
        </row>
        <row r="13">
          <cell r="B13" t="str">
            <v>1.02g</v>
          </cell>
          <cell r="D13">
            <v>2.06</v>
          </cell>
          <cell r="H13">
            <v>4.07</v>
          </cell>
          <cell r="J13" t="str">
            <v>9b</v>
          </cell>
          <cell r="L13" t="str">
            <v>6.05b</v>
          </cell>
          <cell r="N13">
            <v>7.03</v>
          </cell>
          <cell r="P13">
            <v>8.0299999999999994</v>
          </cell>
          <cell r="R13">
            <v>9.0299999999999994</v>
          </cell>
          <cell r="T13">
            <v>10.029999999999999</v>
          </cell>
          <cell r="V13" t="str">
            <v>11.03PUP</v>
          </cell>
          <cell r="X13" t="str">
            <v>11.03VUP</v>
          </cell>
          <cell r="Z13" t="str">
            <v>12.04b</v>
          </cell>
          <cell r="AB13" t="str">
            <v>13.02e</v>
          </cell>
          <cell r="AD13">
            <v>14.09</v>
          </cell>
          <cell r="AF13">
            <v>15.07</v>
          </cell>
          <cell r="AJ13" t="str">
            <v>17.07b</v>
          </cell>
          <cell r="AL13">
            <v>18.09</v>
          </cell>
          <cell r="AN13">
            <v>19.09</v>
          </cell>
        </row>
        <row r="14">
          <cell r="B14" t="str">
            <v>1.02h</v>
          </cell>
          <cell r="D14">
            <v>2.0699999999999998</v>
          </cell>
          <cell r="H14" t="str">
            <v>4.07a</v>
          </cell>
          <cell r="J14" t="str">
            <v>9c</v>
          </cell>
          <cell r="L14" t="str">
            <v>6.05c</v>
          </cell>
          <cell r="N14" t="str">
            <v>7.03a</v>
          </cell>
          <cell r="P14" t="str">
            <v>8.03a</v>
          </cell>
          <cell r="R14" t="str">
            <v>9.03a</v>
          </cell>
          <cell r="T14" t="str">
            <v>10.03a</v>
          </cell>
          <cell r="V14" t="str">
            <v>11.03PUPa</v>
          </cell>
          <cell r="X14" t="str">
            <v>11.03VUPa</v>
          </cell>
          <cell r="Z14">
            <v>12.049999999999999</v>
          </cell>
          <cell r="AB14" t="str">
            <v>13.02f</v>
          </cell>
          <cell r="AD14">
            <v>14.1</v>
          </cell>
          <cell r="AF14">
            <v>15.08</v>
          </cell>
          <cell r="AJ14" t="str">
            <v>17.07c</v>
          </cell>
          <cell r="AL14">
            <v>18.100000000000001</v>
          </cell>
          <cell r="AN14">
            <v>19.100000000000001</v>
          </cell>
        </row>
        <row r="15">
          <cell r="B15" t="str">
            <v>1.02i</v>
          </cell>
          <cell r="D15">
            <v>2.08</v>
          </cell>
          <cell r="H15" t="str">
            <v>4.07b</v>
          </cell>
          <cell r="J15">
            <v>10</v>
          </cell>
          <cell r="L15" t="str">
            <v>6.05ci</v>
          </cell>
          <cell r="N15" t="str">
            <v>7.03b</v>
          </cell>
          <cell r="P15" t="str">
            <v>8.03b</v>
          </cell>
          <cell r="R15" t="str">
            <v>9.03b</v>
          </cell>
          <cell r="T15" t="str">
            <v>10.03b</v>
          </cell>
          <cell r="V15" t="str">
            <v>11.03PUPb</v>
          </cell>
          <cell r="X15" t="str">
            <v>11.03VUPb</v>
          </cell>
          <cell r="Z15" t="str">
            <v>12.05a</v>
          </cell>
          <cell r="AB15" t="str">
            <v>13.02g</v>
          </cell>
          <cell r="AD15">
            <v>14.11</v>
          </cell>
          <cell r="AF15">
            <v>15.09</v>
          </cell>
          <cell r="AJ15" t="str">
            <v>17.07d</v>
          </cell>
          <cell r="AN15">
            <v>19.11</v>
          </cell>
        </row>
        <row r="16">
          <cell r="B16" t="str">
            <v>1.02j</v>
          </cell>
          <cell r="D16">
            <v>2.09</v>
          </cell>
          <cell r="H16">
            <v>4.08</v>
          </cell>
          <cell r="J16">
            <v>13</v>
          </cell>
          <cell r="L16" t="str">
            <v>6.05cii</v>
          </cell>
          <cell r="N16" t="str">
            <v>7.03c</v>
          </cell>
          <cell r="P16" t="str">
            <v>8.03c</v>
          </cell>
          <cell r="R16" t="str">
            <v>9.03c</v>
          </cell>
          <cell r="T16" t="str">
            <v>10.03c</v>
          </cell>
          <cell r="V16" t="str">
            <v>11.03PUPc</v>
          </cell>
          <cell r="X16" t="str">
            <v>11.03VUPc</v>
          </cell>
          <cell r="Z16" t="str">
            <v>12.05b</v>
          </cell>
          <cell r="AB16" t="str">
            <v>13.02h</v>
          </cell>
          <cell r="AF16">
            <v>15.1</v>
          </cell>
          <cell r="AJ16" t="str">
            <v>17.07e</v>
          </cell>
          <cell r="AN16">
            <v>19.12</v>
          </cell>
        </row>
        <row r="17">
          <cell r="B17" t="str">
            <v>1.02k</v>
          </cell>
          <cell r="H17">
            <v>4.09</v>
          </cell>
          <cell r="J17" t="str">
            <v>13a</v>
          </cell>
          <cell r="L17" t="str">
            <v>6.05ciii</v>
          </cell>
          <cell r="N17">
            <v>7.04</v>
          </cell>
          <cell r="P17">
            <v>8.0399999999999991</v>
          </cell>
          <cell r="R17">
            <v>9.0399999999999991</v>
          </cell>
          <cell r="T17">
            <v>10.039999999999999</v>
          </cell>
          <cell r="V17" t="str">
            <v>11.04PUP</v>
          </cell>
          <cell r="X17" t="str">
            <v>11.04VUP</v>
          </cell>
          <cell r="Z17">
            <v>12.06</v>
          </cell>
          <cell r="AB17">
            <v>13.03</v>
          </cell>
          <cell r="AF17">
            <v>15.11</v>
          </cell>
          <cell r="AJ17" t="str">
            <v>17.07f</v>
          </cell>
          <cell r="AN17">
            <v>19.13</v>
          </cell>
        </row>
        <row r="18">
          <cell r="B18" t="str">
            <v>1.02l</v>
          </cell>
          <cell r="H18">
            <v>4.0999999999999996</v>
          </cell>
          <cell r="J18" t="str">
            <v>13b</v>
          </cell>
          <cell r="L18" t="str">
            <v>6.05civ</v>
          </cell>
          <cell r="N18">
            <v>7.05</v>
          </cell>
          <cell r="P18">
            <v>8.0500000000000007</v>
          </cell>
          <cell r="R18">
            <v>9.0500000000000007</v>
          </cell>
          <cell r="T18">
            <v>10.050000000000001</v>
          </cell>
          <cell r="V18" t="str">
            <v>11.05PUP</v>
          </cell>
          <cell r="X18" t="str">
            <v>11.05VUP</v>
          </cell>
          <cell r="Z18">
            <v>12.07</v>
          </cell>
          <cell r="AB18" t="str">
            <v>13.03a</v>
          </cell>
          <cell r="AF18">
            <v>15.12</v>
          </cell>
          <cell r="AJ18" t="str">
            <v>17.07g</v>
          </cell>
          <cell r="AN18">
            <v>19.14</v>
          </cell>
        </row>
        <row r="19">
          <cell r="B19" t="str">
            <v>1.02m</v>
          </cell>
          <cell r="H19">
            <v>4.1100000000000003</v>
          </cell>
          <cell r="J19" t="str">
            <v>13c</v>
          </cell>
          <cell r="L19" t="str">
            <v>6.05cv</v>
          </cell>
          <cell r="N19" t="str">
            <v>7.05a</v>
          </cell>
          <cell r="P19" t="str">
            <v>8.05a</v>
          </cell>
          <cell r="R19" t="str">
            <v>9.05a</v>
          </cell>
          <cell r="T19" t="str">
            <v>10.05a</v>
          </cell>
          <cell r="V19" t="str">
            <v>11.05PUPa</v>
          </cell>
          <cell r="X19" t="str">
            <v>11.05VUPa</v>
          </cell>
          <cell r="Z19" t="str">
            <v>12.07a</v>
          </cell>
          <cell r="AB19" t="str">
            <v>13.03b</v>
          </cell>
          <cell r="AF19">
            <v>15.13</v>
          </cell>
          <cell r="AJ19" t="str">
            <v>17.07h</v>
          </cell>
        </row>
        <row r="20">
          <cell r="B20" t="str">
            <v>1.02n</v>
          </cell>
          <cell r="J20">
            <v>14</v>
          </cell>
          <cell r="L20" t="str">
            <v>6.05cvi</v>
          </cell>
          <cell r="N20" t="str">
            <v>7.05b</v>
          </cell>
          <cell r="P20" t="str">
            <v>8.05b</v>
          </cell>
          <cell r="R20" t="str">
            <v>9.05b</v>
          </cell>
          <cell r="T20" t="str">
            <v>10.05b</v>
          </cell>
          <cell r="V20" t="str">
            <v>11.05PUPb</v>
          </cell>
          <cell r="X20" t="str">
            <v>11.05VUPb</v>
          </cell>
          <cell r="Z20">
            <v>12.08</v>
          </cell>
          <cell r="AB20" t="str">
            <v>13.03c</v>
          </cell>
          <cell r="AF20">
            <v>15.14</v>
          </cell>
          <cell r="AJ20" t="str">
            <v>17.07i</v>
          </cell>
        </row>
        <row r="21">
          <cell r="B21" t="str">
            <v>1.02o</v>
          </cell>
          <cell r="J21" t="str">
            <v>14a</v>
          </cell>
          <cell r="L21" t="str">
            <v>6.05cvii</v>
          </cell>
          <cell r="N21" t="str">
            <v>7.05c</v>
          </cell>
          <cell r="P21" t="str">
            <v>8.05c</v>
          </cell>
          <cell r="R21" t="str">
            <v>9.05c</v>
          </cell>
          <cell r="T21" t="str">
            <v>10.05c</v>
          </cell>
          <cell r="V21" t="str">
            <v>11.05PUPc</v>
          </cell>
          <cell r="X21" t="str">
            <v>11.05VUPc</v>
          </cell>
          <cell r="Z21">
            <v>12.09</v>
          </cell>
          <cell r="AB21">
            <v>13.04</v>
          </cell>
          <cell r="AF21">
            <v>15.15</v>
          </cell>
          <cell r="AJ21" t="str">
            <v>17.07j</v>
          </cell>
        </row>
        <row r="22">
          <cell r="B22">
            <v>1.03</v>
          </cell>
          <cell r="J22" t="str">
            <v>14b</v>
          </cell>
          <cell r="L22">
            <v>6.06</v>
          </cell>
          <cell r="N22">
            <v>7.06</v>
          </cell>
          <cell r="P22">
            <v>8.06</v>
          </cell>
          <cell r="R22">
            <v>9.06</v>
          </cell>
          <cell r="T22">
            <v>10.06</v>
          </cell>
          <cell r="V22" t="str">
            <v>11.06PUP</v>
          </cell>
          <cell r="X22" t="str">
            <v>11.06VUP</v>
          </cell>
          <cell r="Z22">
            <v>12.1</v>
          </cell>
          <cell r="AB22">
            <v>13.05</v>
          </cell>
          <cell r="AF22">
            <v>15.16</v>
          </cell>
          <cell r="AJ22" t="str">
            <v>17.07k</v>
          </cell>
        </row>
        <row r="23">
          <cell r="B23" t="str">
            <v>1.03a</v>
          </cell>
          <cell r="J23" t="str">
            <v>14c</v>
          </cell>
          <cell r="L23" t="str">
            <v>6.06a</v>
          </cell>
          <cell r="N23" t="str">
            <v>7.06a</v>
          </cell>
          <cell r="P23" t="str">
            <v>8.06a</v>
          </cell>
          <cell r="R23" t="str">
            <v>9.06a</v>
          </cell>
          <cell r="T23" t="str">
            <v>10.06a</v>
          </cell>
          <cell r="V23" t="str">
            <v>11.06PUPa</v>
          </cell>
          <cell r="X23" t="str">
            <v>11.06VUPa</v>
          </cell>
          <cell r="Z23">
            <v>12.11</v>
          </cell>
          <cell r="AB23">
            <v>13.06</v>
          </cell>
          <cell r="AF23">
            <v>15.17</v>
          </cell>
          <cell r="AJ23" t="str">
            <v>17.07l</v>
          </cell>
        </row>
        <row r="24">
          <cell r="B24" t="str">
            <v>1.03b</v>
          </cell>
          <cell r="J24">
            <v>15</v>
          </cell>
          <cell r="L24" t="str">
            <v>6.06b</v>
          </cell>
          <cell r="N24" t="str">
            <v>7.06b</v>
          </cell>
          <cell r="P24" t="str">
            <v>8.06b</v>
          </cell>
          <cell r="R24" t="str">
            <v>9.06b</v>
          </cell>
          <cell r="T24" t="str">
            <v>10.06b</v>
          </cell>
          <cell r="V24" t="str">
            <v>11.06PUPb</v>
          </cell>
          <cell r="X24" t="str">
            <v>11.06VUPb</v>
          </cell>
          <cell r="Z24">
            <v>12.12</v>
          </cell>
          <cell r="AB24">
            <v>13.07</v>
          </cell>
          <cell r="AF24">
            <v>15.18</v>
          </cell>
          <cell r="AJ24" t="str">
            <v>17.07m</v>
          </cell>
        </row>
        <row r="25">
          <cell r="B25" t="str">
            <v>1.03c</v>
          </cell>
          <cell r="J25" t="str">
            <v>15a</v>
          </cell>
          <cell r="L25" t="str">
            <v>6.06c</v>
          </cell>
          <cell r="N25">
            <v>7.07</v>
          </cell>
          <cell r="P25">
            <v>8.07</v>
          </cell>
          <cell r="R25">
            <v>9.07</v>
          </cell>
          <cell r="T25">
            <v>10.07</v>
          </cell>
          <cell r="V25" t="str">
            <v>11.07PUP</v>
          </cell>
          <cell r="X25" t="str">
            <v>11.07VUP</v>
          </cell>
          <cell r="Z25">
            <v>12.13</v>
          </cell>
          <cell r="AB25">
            <v>13.08</v>
          </cell>
          <cell r="AF25">
            <v>15.19</v>
          </cell>
          <cell r="AJ25" t="str">
            <v>17.07n</v>
          </cell>
        </row>
        <row r="26">
          <cell r="B26" t="str">
            <v>1.03d</v>
          </cell>
          <cell r="J26" t="str">
            <v>15b</v>
          </cell>
          <cell r="L26">
            <v>6.07</v>
          </cell>
          <cell r="N26" t="str">
            <v>7.07a</v>
          </cell>
          <cell r="P26" t="str">
            <v>8.07a</v>
          </cell>
          <cell r="R26" t="str">
            <v>9.07a</v>
          </cell>
          <cell r="T26" t="str">
            <v>10.07a</v>
          </cell>
          <cell r="V26" t="str">
            <v>11.07PUPa</v>
          </cell>
          <cell r="X26" t="str">
            <v>11.07VUPa</v>
          </cell>
          <cell r="Z26">
            <v>12.14</v>
          </cell>
          <cell r="AB26">
            <v>13.09</v>
          </cell>
          <cell r="AF26">
            <v>15.2</v>
          </cell>
          <cell r="AJ26" t="str">
            <v>17.07o</v>
          </cell>
        </row>
        <row r="27">
          <cell r="B27">
            <v>1.04</v>
          </cell>
          <cell r="J27" t="str">
            <v>15c</v>
          </cell>
          <cell r="L27" t="str">
            <v>6.07a</v>
          </cell>
          <cell r="N27" t="str">
            <v>7.07b</v>
          </cell>
          <cell r="P27" t="str">
            <v>8.07b</v>
          </cell>
          <cell r="R27" t="str">
            <v>9.07b</v>
          </cell>
          <cell r="T27" t="str">
            <v>10.07b</v>
          </cell>
          <cell r="V27" t="str">
            <v>11.07PUPb</v>
          </cell>
          <cell r="X27" t="str">
            <v>11.07VUPb</v>
          </cell>
          <cell r="Z27">
            <v>12.15</v>
          </cell>
          <cell r="AB27">
            <v>13.1</v>
          </cell>
          <cell r="AF27">
            <v>15.21</v>
          </cell>
          <cell r="AJ27">
            <v>17.079999999999998</v>
          </cell>
        </row>
        <row r="28">
          <cell r="B28">
            <v>1.05</v>
          </cell>
          <cell r="J28">
            <v>16</v>
          </cell>
          <cell r="L28" t="str">
            <v>6.07b</v>
          </cell>
          <cell r="N28">
            <v>7.08</v>
          </cell>
          <cell r="P28">
            <v>8.08</v>
          </cell>
          <cell r="R28">
            <v>9.08</v>
          </cell>
          <cell r="T28">
            <v>10.08</v>
          </cell>
          <cell r="V28" t="str">
            <v>11.08PUP</v>
          </cell>
          <cell r="X28" t="str">
            <v>11.08VUP</v>
          </cell>
          <cell r="Z28" t="str">
            <v>12.15a</v>
          </cell>
          <cell r="AB28">
            <v>13.11</v>
          </cell>
          <cell r="AF28">
            <v>15.22</v>
          </cell>
          <cell r="AJ28">
            <v>17.09</v>
          </cell>
        </row>
        <row r="29">
          <cell r="J29" t="str">
            <v>16a</v>
          </cell>
          <cell r="L29">
            <v>6.08</v>
          </cell>
          <cell r="N29">
            <v>7.09</v>
          </cell>
          <cell r="P29">
            <v>8.09</v>
          </cell>
          <cell r="R29">
            <v>9.09</v>
          </cell>
          <cell r="T29">
            <v>10.09</v>
          </cell>
          <cell r="V29" t="str">
            <v>11.09PUP</v>
          </cell>
          <cell r="X29" t="str">
            <v>11.09VUP</v>
          </cell>
          <cell r="Z29" t="str">
            <v>12.15b</v>
          </cell>
          <cell r="AB29">
            <v>13.12</v>
          </cell>
          <cell r="AF29">
            <v>15.23</v>
          </cell>
          <cell r="AJ29">
            <v>17.100000000000001</v>
          </cell>
        </row>
        <row r="30">
          <cell r="J30" t="str">
            <v>16b</v>
          </cell>
          <cell r="L30" t="str">
            <v>6.08a</v>
          </cell>
          <cell r="N30" t="str">
            <v>7.09a</v>
          </cell>
          <cell r="P30" t="str">
            <v>8.09a</v>
          </cell>
          <cell r="R30" t="str">
            <v>9.09a</v>
          </cell>
          <cell r="T30" t="str">
            <v>10.09a</v>
          </cell>
          <cell r="V30" t="str">
            <v>11.09PUPa</v>
          </cell>
          <cell r="X30" t="str">
            <v>11.09VUPa</v>
          </cell>
          <cell r="Z30" t="str">
            <v>12.15c</v>
          </cell>
          <cell r="AB30">
            <v>13.13</v>
          </cell>
          <cell r="AF30">
            <v>15.24</v>
          </cell>
          <cell r="AJ30">
            <v>17.11</v>
          </cell>
        </row>
        <row r="31">
          <cell r="J31" t="str">
            <v>16c</v>
          </cell>
          <cell r="L31" t="str">
            <v>6.08b</v>
          </cell>
          <cell r="N31" t="str">
            <v>7.09b</v>
          </cell>
          <cell r="P31" t="str">
            <v>8.09b</v>
          </cell>
          <cell r="R31" t="str">
            <v>9.09b</v>
          </cell>
          <cell r="T31" t="str">
            <v>10.09b</v>
          </cell>
          <cell r="V31" t="str">
            <v>11.09PUPb</v>
          </cell>
          <cell r="X31" t="str">
            <v>11.09VUPb</v>
          </cell>
          <cell r="Z31">
            <v>12.16</v>
          </cell>
          <cell r="AB31">
            <v>13.14</v>
          </cell>
          <cell r="AF31">
            <v>15.25</v>
          </cell>
          <cell r="AJ31">
            <v>17.12</v>
          </cell>
        </row>
        <row r="32">
          <cell r="J32">
            <v>17</v>
          </cell>
          <cell r="L32" t="str">
            <v>6.08c</v>
          </cell>
          <cell r="N32" t="str">
            <v>7.09c</v>
          </cell>
          <cell r="P32" t="str">
            <v>8.09c</v>
          </cell>
          <cell r="R32" t="str">
            <v>9.09c</v>
          </cell>
          <cell r="T32" t="str">
            <v>10.09c</v>
          </cell>
          <cell r="V32" t="str">
            <v>11.09PUPc</v>
          </cell>
          <cell r="X32" t="str">
            <v>11.09VUPc</v>
          </cell>
          <cell r="Z32">
            <v>12.17</v>
          </cell>
          <cell r="AB32">
            <v>13.15</v>
          </cell>
          <cell r="AJ32">
            <v>17.13</v>
          </cell>
        </row>
        <row r="33">
          <cell r="J33">
            <v>18</v>
          </cell>
          <cell r="L33">
            <v>6.09</v>
          </cell>
          <cell r="N33" t="str">
            <v>7.09d</v>
          </cell>
          <cell r="P33" t="str">
            <v>8.09d</v>
          </cell>
          <cell r="R33" t="str">
            <v>9.09d</v>
          </cell>
          <cell r="T33" t="str">
            <v>10.09d</v>
          </cell>
          <cell r="V33" t="str">
            <v>11.09PUPd</v>
          </cell>
          <cell r="X33" t="str">
            <v>11.09VUPd</v>
          </cell>
          <cell r="Z33">
            <v>12.18</v>
          </cell>
          <cell r="AB33">
            <v>13.16</v>
          </cell>
          <cell r="AJ33">
            <v>17.14</v>
          </cell>
        </row>
        <row r="34">
          <cell r="J34">
            <v>19</v>
          </cell>
          <cell r="L34">
            <v>6.1</v>
          </cell>
          <cell r="N34" t="str">
            <v>7.09e</v>
          </cell>
          <cell r="P34" t="str">
            <v>8.09e</v>
          </cell>
          <cell r="R34" t="str">
            <v>9.09e</v>
          </cell>
          <cell r="T34" t="str">
            <v>10.09e</v>
          </cell>
          <cell r="V34" t="str">
            <v>11.09PUPe</v>
          </cell>
          <cell r="X34" t="str">
            <v>11.09VUPe</v>
          </cell>
          <cell r="Z34">
            <v>12.19</v>
          </cell>
          <cell r="AB34" t="str">
            <v>13.16a</v>
          </cell>
          <cell r="AJ34">
            <v>17.149999999999999</v>
          </cell>
        </row>
        <row r="35">
          <cell r="J35" t="str">
            <v>19ai</v>
          </cell>
          <cell r="L35">
            <v>6.11</v>
          </cell>
          <cell r="N35" t="str">
            <v>7.09f</v>
          </cell>
          <cell r="P35" t="str">
            <v>8.09f</v>
          </cell>
          <cell r="R35" t="str">
            <v>9.09f</v>
          </cell>
          <cell r="T35" t="str">
            <v>10.09f</v>
          </cell>
          <cell r="V35" t="str">
            <v>11.09PUPf</v>
          </cell>
          <cell r="X35" t="str">
            <v>11.09VUPf</v>
          </cell>
          <cell r="Z35">
            <v>12.2</v>
          </cell>
          <cell r="AB35" t="str">
            <v>13.16b</v>
          </cell>
        </row>
        <row r="36">
          <cell r="J36" t="str">
            <v>19aii</v>
          </cell>
          <cell r="L36" t="str">
            <v>6.11a</v>
          </cell>
          <cell r="N36" t="str">
            <v>7.09g</v>
          </cell>
          <cell r="P36" t="str">
            <v>8.09g</v>
          </cell>
          <cell r="R36" t="str">
            <v>9.09g</v>
          </cell>
          <cell r="T36" t="str">
            <v>10.09g</v>
          </cell>
          <cell r="V36" t="str">
            <v>11.09PUPg</v>
          </cell>
          <cell r="X36" t="str">
            <v>11.09VUPg</v>
          </cell>
          <cell r="Z36">
            <v>12.21</v>
          </cell>
          <cell r="AB36" t="str">
            <v>13.16c</v>
          </cell>
        </row>
        <row r="37">
          <cell r="J37" t="str">
            <v>19aiii</v>
          </cell>
          <cell r="L37" t="str">
            <v>6.11b</v>
          </cell>
          <cell r="N37" t="str">
            <v>7.09h</v>
          </cell>
          <cell r="P37" t="str">
            <v>8.09h</v>
          </cell>
          <cell r="R37" t="str">
            <v>9.09h</v>
          </cell>
          <cell r="T37" t="str">
            <v>10.09h</v>
          </cell>
          <cell r="V37" t="str">
            <v>11.09PUPh</v>
          </cell>
          <cell r="X37" t="str">
            <v>11.09VUPh</v>
          </cell>
          <cell r="Z37">
            <v>12.22</v>
          </cell>
          <cell r="AB37">
            <v>13.17</v>
          </cell>
        </row>
        <row r="38">
          <cell r="J38" t="str">
            <v>19b</v>
          </cell>
          <cell r="L38" t="str">
            <v>6.11c</v>
          </cell>
          <cell r="N38">
            <v>7.1</v>
          </cell>
          <cell r="P38">
            <v>8.1</v>
          </cell>
          <cell r="R38">
            <v>9.1</v>
          </cell>
          <cell r="T38">
            <v>10.1</v>
          </cell>
          <cell r="V38" t="str">
            <v>11.10PUP</v>
          </cell>
          <cell r="X38" t="str">
            <v>11.10VUP</v>
          </cell>
          <cell r="Z38">
            <v>12.23</v>
          </cell>
          <cell r="AB38">
            <v>13.18</v>
          </cell>
        </row>
        <row r="39">
          <cell r="J39" t="str">
            <v>19c</v>
          </cell>
          <cell r="L39" t="str">
            <v>6.11d</v>
          </cell>
          <cell r="N39">
            <v>7.11</v>
          </cell>
          <cell r="P39">
            <v>8.11</v>
          </cell>
          <cell r="R39">
            <v>9.11</v>
          </cell>
          <cell r="T39">
            <v>10.11</v>
          </cell>
          <cell r="V39" t="str">
            <v>11.11PUP</v>
          </cell>
          <cell r="X39" t="str">
            <v>11.11VUP</v>
          </cell>
          <cell r="Z39">
            <v>12.24</v>
          </cell>
          <cell r="AB39" t="str">
            <v>13.18a</v>
          </cell>
        </row>
        <row r="40">
          <cell r="J40" t="str">
            <v>19d</v>
          </cell>
          <cell r="L40" t="str">
            <v>6.11e</v>
          </cell>
          <cell r="N40">
            <v>7.12</v>
          </cell>
          <cell r="P40">
            <v>8.1199999999999992</v>
          </cell>
          <cell r="R40">
            <v>9.1199999999999992</v>
          </cell>
          <cell r="T40">
            <v>10.119999999999999</v>
          </cell>
          <cell r="V40" t="str">
            <v>11.12PUP</v>
          </cell>
          <cell r="X40" t="str">
            <v>11. 12VUP</v>
          </cell>
          <cell r="Z40">
            <v>12.25</v>
          </cell>
          <cell r="AB40" t="str">
            <v>13.18b</v>
          </cell>
        </row>
        <row r="41">
          <cell r="J41" t="str">
            <v>19e</v>
          </cell>
          <cell r="L41">
            <v>6.12</v>
          </cell>
          <cell r="N41" t="str">
            <v>7.12a</v>
          </cell>
          <cell r="P41" t="str">
            <v>8.12a</v>
          </cell>
          <cell r="R41" t="str">
            <v>9.12a</v>
          </cell>
          <cell r="T41" t="str">
            <v>10.12a</v>
          </cell>
          <cell r="V41" t="str">
            <v>11.12PUPa</v>
          </cell>
          <cell r="X41" t="str">
            <v>11. 12VUPa</v>
          </cell>
          <cell r="Z41">
            <v>12.26</v>
          </cell>
          <cell r="AB41" t="str">
            <v>13.18c</v>
          </cell>
        </row>
        <row r="42">
          <cell r="J42" t="str">
            <v>19f</v>
          </cell>
          <cell r="L42">
            <v>6.13</v>
          </cell>
          <cell r="N42" t="str">
            <v>7.12b</v>
          </cell>
          <cell r="P42" t="str">
            <v>8.12b</v>
          </cell>
          <cell r="R42" t="str">
            <v>9.12b</v>
          </cell>
          <cell r="T42" t="str">
            <v>10.12b</v>
          </cell>
          <cell r="V42" t="str">
            <v>11.12PUPb</v>
          </cell>
          <cell r="X42" t="str">
            <v>11. 12VUPb</v>
          </cell>
          <cell r="Z42">
            <v>12.27</v>
          </cell>
          <cell r="AB42" t="str">
            <v>13.18ci</v>
          </cell>
        </row>
        <row r="43">
          <cell r="J43" t="str">
            <v>19g</v>
          </cell>
          <cell r="L43">
            <v>6.14</v>
          </cell>
          <cell r="N43" t="str">
            <v>7.12c</v>
          </cell>
          <cell r="P43" t="str">
            <v>8.12c</v>
          </cell>
          <cell r="R43" t="str">
            <v>9.12c</v>
          </cell>
          <cell r="T43" t="str">
            <v>10.12c</v>
          </cell>
          <cell r="V43" t="str">
            <v>11.12PUPc</v>
          </cell>
          <cell r="X43" t="str">
            <v>11. 12VUPc</v>
          </cell>
          <cell r="AB43" t="str">
            <v>13.18cii</v>
          </cell>
        </row>
        <row r="44">
          <cell r="J44" t="str">
            <v>19h</v>
          </cell>
          <cell r="L44">
            <v>6.15</v>
          </cell>
          <cell r="N44" t="str">
            <v>7.12d</v>
          </cell>
          <cell r="P44" t="str">
            <v>8.12d</v>
          </cell>
          <cell r="R44" t="str">
            <v>9.12d</v>
          </cell>
          <cell r="T44" t="str">
            <v>10.12d</v>
          </cell>
          <cell r="V44" t="str">
            <v>11.12PUPd</v>
          </cell>
          <cell r="X44" t="str">
            <v>11. 12VUPd</v>
          </cell>
          <cell r="AB44" t="str">
            <v>13.18f</v>
          </cell>
        </row>
        <row r="45">
          <cell r="J45" t="str">
            <v>19i</v>
          </cell>
          <cell r="L45">
            <v>6.16</v>
          </cell>
          <cell r="N45" t="str">
            <v>7.12e</v>
          </cell>
          <cell r="P45" t="str">
            <v>8.12e</v>
          </cell>
          <cell r="R45" t="str">
            <v>9.12e</v>
          </cell>
          <cell r="T45" t="str">
            <v>10.12e</v>
          </cell>
          <cell r="V45" t="str">
            <v>11.12PUPe</v>
          </cell>
          <cell r="X45" t="str">
            <v>11. 12VUPe</v>
          </cell>
          <cell r="AB45" t="str">
            <v>13.18g</v>
          </cell>
        </row>
        <row r="46">
          <cell r="J46" t="str">
            <v>19j</v>
          </cell>
          <cell r="L46">
            <v>0</v>
          </cell>
          <cell r="N46">
            <v>7.13</v>
          </cell>
          <cell r="P46">
            <v>8.1300000000000008</v>
          </cell>
          <cell r="R46">
            <v>9.1300000000000008</v>
          </cell>
          <cell r="T46">
            <v>10.130000000000001</v>
          </cell>
          <cell r="V46" t="str">
            <v>11.13PUP</v>
          </cell>
          <cell r="X46" t="str">
            <v>11.13VUP</v>
          </cell>
          <cell r="AB46" t="str">
            <v>13.18h</v>
          </cell>
        </row>
        <row r="47">
          <cell r="J47" t="str">
            <v>19k</v>
          </cell>
          <cell r="L47" t="str">
            <v>6.16a</v>
          </cell>
          <cell r="N47">
            <v>7.14</v>
          </cell>
          <cell r="P47">
            <v>8.14</v>
          </cell>
          <cell r="R47">
            <v>9.14</v>
          </cell>
          <cell r="T47">
            <v>10.14</v>
          </cell>
          <cell r="V47" t="str">
            <v>11.14PUP</v>
          </cell>
          <cell r="X47" t="str">
            <v>11.14-VUP</v>
          </cell>
          <cell r="AB47" t="str">
            <v>13.18i</v>
          </cell>
        </row>
        <row r="48">
          <cell r="J48" t="str">
            <v>19l</v>
          </cell>
          <cell r="L48" t="str">
            <v>6.16b</v>
          </cell>
          <cell r="N48">
            <v>7.15</v>
          </cell>
          <cell r="P48">
            <v>8.15</v>
          </cell>
          <cell r="R48">
            <v>9.15</v>
          </cell>
          <cell r="T48">
            <v>10.15</v>
          </cell>
          <cell r="V48" t="str">
            <v>11.15PUP</v>
          </cell>
          <cell r="X48" t="str">
            <v>11.15-VUP</v>
          </cell>
          <cell r="AB48" t="str">
            <v>13.18j</v>
          </cell>
        </row>
        <row r="49">
          <cell r="J49" t="str">
            <v>19m</v>
          </cell>
          <cell r="L49" t="str">
            <v>6.16c</v>
          </cell>
          <cell r="N49">
            <v>7.16</v>
          </cell>
          <cell r="P49">
            <v>8.16</v>
          </cell>
          <cell r="R49">
            <v>9.16</v>
          </cell>
          <cell r="T49">
            <v>10.16</v>
          </cell>
          <cell r="V49" t="str">
            <v>11.16PUP</v>
          </cell>
          <cell r="X49" t="str">
            <v>11.16-VUP</v>
          </cell>
          <cell r="AB49">
            <v>13.19</v>
          </cell>
        </row>
        <row r="50">
          <cell r="J50" t="str">
            <v>19n</v>
          </cell>
          <cell r="L50" t="str">
            <v>6.16d</v>
          </cell>
          <cell r="N50">
            <v>7.17</v>
          </cell>
          <cell r="P50">
            <v>8.17</v>
          </cell>
          <cell r="R50">
            <v>9.17</v>
          </cell>
          <cell r="T50">
            <v>10.17</v>
          </cell>
          <cell r="V50" t="str">
            <v>11.17PUP</v>
          </cell>
          <cell r="X50" t="str">
            <v>11.17-VUP</v>
          </cell>
        </row>
        <row r="51">
          <cell r="L51" t="str">
            <v>6.16e</v>
          </cell>
          <cell r="N51">
            <v>7.18</v>
          </cell>
          <cell r="P51">
            <v>8.18</v>
          </cell>
          <cell r="R51">
            <v>9.18</v>
          </cell>
          <cell r="T51">
            <v>10.18</v>
          </cell>
          <cell r="V51" t="str">
            <v>11.18PUP</v>
          </cell>
          <cell r="X51" t="str">
            <v>11.18-VUP</v>
          </cell>
        </row>
        <row r="52">
          <cell r="L52" t="str">
            <v>6.16f</v>
          </cell>
          <cell r="N52">
            <v>7.19</v>
          </cell>
          <cell r="P52">
            <v>8.19</v>
          </cell>
          <cell r="R52">
            <v>9.19</v>
          </cell>
          <cell r="T52">
            <v>10.19</v>
          </cell>
          <cell r="V52" t="str">
            <v>11.19PUP</v>
          </cell>
          <cell r="X52" t="str">
            <v>11.19-VUP</v>
          </cell>
        </row>
        <row r="53">
          <cell r="L53" t="str">
            <v>6.16g</v>
          </cell>
          <cell r="N53">
            <v>7.2</v>
          </cell>
          <cell r="P53">
            <v>8.1999999999999993</v>
          </cell>
          <cell r="R53">
            <v>9.1999999999999993</v>
          </cell>
          <cell r="T53">
            <v>10.199999999999999</v>
          </cell>
          <cell r="V53" t="str">
            <v>11.20PUP</v>
          </cell>
          <cell r="X53" t="str">
            <v>11.20-VUP</v>
          </cell>
        </row>
        <row r="54">
          <cell r="L54" t="str">
            <v>6.16h</v>
          </cell>
          <cell r="N54">
            <v>7.21</v>
          </cell>
          <cell r="P54">
            <v>8.2100000000000009</v>
          </cell>
          <cell r="R54">
            <v>9.2100000000000009</v>
          </cell>
          <cell r="T54">
            <v>10.210000000000001</v>
          </cell>
          <cell r="V54" t="str">
            <v>11.21PUP</v>
          </cell>
          <cell r="X54" t="str">
            <v>11.21-VUP</v>
          </cell>
        </row>
        <row r="55">
          <cell r="L55" t="str">
            <v>6.16i</v>
          </cell>
          <cell r="N55">
            <v>7.22</v>
          </cell>
          <cell r="P55">
            <v>8.2200000000000006</v>
          </cell>
          <cell r="R55">
            <v>9.2200000000000006</v>
          </cell>
          <cell r="T55">
            <v>10.220000000000001</v>
          </cell>
          <cell r="V55" t="str">
            <v>11.22PUP</v>
          </cell>
          <cell r="X55" t="str">
            <v>11.22-VUP</v>
          </cell>
        </row>
        <row r="56">
          <cell r="L56" t="str">
            <v>6.16j</v>
          </cell>
          <cell r="N56">
            <v>7.23</v>
          </cell>
          <cell r="P56">
            <v>8.23</v>
          </cell>
          <cell r="R56">
            <v>9.23</v>
          </cell>
          <cell r="T56">
            <v>10.23</v>
          </cell>
          <cell r="V56" t="str">
            <v>11.23PUP</v>
          </cell>
          <cell r="X56" t="str">
            <v>11.23-VUP</v>
          </cell>
        </row>
        <row r="57">
          <cell r="L57" t="str">
            <v>6.16k</v>
          </cell>
          <cell r="N57">
            <v>7.24</v>
          </cell>
          <cell r="P57">
            <v>8.24</v>
          </cell>
          <cell r="R57">
            <v>9.24</v>
          </cell>
          <cell r="T57">
            <v>10.24</v>
          </cell>
          <cell r="V57" t="str">
            <v>11.24PUP</v>
          </cell>
          <cell r="X57" t="str">
            <v>11.24VUP</v>
          </cell>
        </row>
        <row r="58">
          <cell r="L58" t="str">
            <v>6.16l</v>
          </cell>
          <cell r="N58" t="str">
            <v>7.24a</v>
          </cell>
          <cell r="P58" t="str">
            <v>8.24a</v>
          </cell>
          <cell r="R58" t="str">
            <v>9.24a</v>
          </cell>
          <cell r="T58" t="str">
            <v>10.24a</v>
          </cell>
          <cell r="V58" t="str">
            <v>11.24PUPa</v>
          </cell>
          <cell r="X58" t="str">
            <v>11.24VUPa</v>
          </cell>
        </row>
        <row r="59">
          <cell r="L59" t="str">
            <v>6.16m</v>
          </cell>
          <cell r="N59" t="str">
            <v>7.24b</v>
          </cell>
          <cell r="P59" t="str">
            <v>8.24b</v>
          </cell>
          <cell r="R59" t="str">
            <v>9.24b</v>
          </cell>
          <cell r="T59" t="str">
            <v>10.24b</v>
          </cell>
          <cell r="V59" t="str">
            <v>11.24PUPb</v>
          </cell>
          <cell r="X59" t="str">
            <v>11.24VUPb</v>
          </cell>
        </row>
        <row r="60">
          <cell r="L60" t="str">
            <v>6.16n</v>
          </cell>
          <cell r="N60" t="str">
            <v>7.24c</v>
          </cell>
          <cell r="P60" t="str">
            <v>8.24c</v>
          </cell>
          <cell r="R60" t="str">
            <v>9.24c</v>
          </cell>
          <cell r="T60" t="str">
            <v>10.24c</v>
          </cell>
          <cell r="V60" t="str">
            <v>11.24PUPc</v>
          </cell>
          <cell r="X60" t="str">
            <v>11.24VUPc</v>
          </cell>
        </row>
        <row r="61">
          <cell r="L61" t="str">
            <v>6.16o</v>
          </cell>
          <cell r="N61" t="str">
            <v>7.24d</v>
          </cell>
          <cell r="P61" t="str">
            <v>8.24d</v>
          </cell>
          <cell r="R61" t="str">
            <v>9.24d</v>
          </cell>
          <cell r="T61" t="str">
            <v>10.24d</v>
          </cell>
          <cell r="V61" t="str">
            <v>11.24PUPd</v>
          </cell>
          <cell r="X61" t="str">
            <v>11.24VUPd</v>
          </cell>
        </row>
        <row r="62">
          <cell r="L62" t="str">
            <v>6.16p</v>
          </cell>
          <cell r="N62" t="str">
            <v>7.24e</v>
          </cell>
          <cell r="P62" t="str">
            <v>8.24e</v>
          </cell>
          <cell r="R62" t="str">
            <v>9.24e</v>
          </cell>
          <cell r="T62" t="str">
            <v>10.24e</v>
          </cell>
          <cell r="V62" t="str">
            <v>11.24PUPe</v>
          </cell>
          <cell r="X62" t="str">
            <v>11.24VUPe</v>
          </cell>
        </row>
        <row r="63">
          <cell r="L63" t="str">
            <v>6.16q</v>
          </cell>
          <cell r="N63">
            <v>7.25</v>
          </cell>
          <cell r="P63">
            <v>8.25</v>
          </cell>
          <cell r="R63">
            <v>9.25</v>
          </cell>
          <cell r="T63">
            <v>10.25</v>
          </cell>
          <cell r="V63" t="str">
            <v>11.25PUP</v>
          </cell>
          <cell r="X63" t="str">
            <v>11.25VUP</v>
          </cell>
        </row>
        <row r="64">
          <cell r="L64" t="str">
            <v>6.16r</v>
          </cell>
          <cell r="N64" t="str">
            <v>7.25a</v>
          </cell>
          <cell r="P64" t="str">
            <v>8.25a</v>
          </cell>
          <cell r="R64" t="str">
            <v>9.25a</v>
          </cell>
          <cell r="T64" t="str">
            <v>10.25a</v>
          </cell>
          <cell r="V64" t="str">
            <v>11.25PUPa</v>
          </cell>
          <cell r="X64" t="str">
            <v>11.25VUPa</v>
          </cell>
        </row>
        <row r="65">
          <cell r="L65" t="str">
            <v>6.16s</v>
          </cell>
          <cell r="N65" t="str">
            <v>7.25b</v>
          </cell>
          <cell r="P65" t="str">
            <v>8.25b</v>
          </cell>
          <cell r="R65" t="str">
            <v>9.25b</v>
          </cell>
          <cell r="T65" t="str">
            <v>10.25b</v>
          </cell>
          <cell r="V65" t="str">
            <v>11.25PUPb</v>
          </cell>
          <cell r="X65" t="str">
            <v>11.25VUPb</v>
          </cell>
        </row>
        <row r="66">
          <cell r="L66" t="str">
            <v>6.16t</v>
          </cell>
          <cell r="N66">
            <v>7.26</v>
          </cell>
          <cell r="P66">
            <v>8.26</v>
          </cell>
          <cell r="R66">
            <v>9.26</v>
          </cell>
          <cell r="T66">
            <v>10.26</v>
          </cell>
          <cell r="V66" t="str">
            <v>11.26PUP</v>
          </cell>
          <cell r="X66" t="str">
            <v>11.26VUP</v>
          </cell>
        </row>
        <row r="67">
          <cell r="L67" t="str">
            <v>6.16u</v>
          </cell>
          <cell r="N67" t="str">
            <v>7.26a</v>
          </cell>
          <cell r="P67" t="str">
            <v>8.26a</v>
          </cell>
          <cell r="R67" t="str">
            <v>9.26a</v>
          </cell>
          <cell r="T67" t="str">
            <v>10.26a</v>
          </cell>
          <cell r="V67" t="str">
            <v>11.26PUPa</v>
          </cell>
          <cell r="X67" t="str">
            <v>11.26VUPa</v>
          </cell>
        </row>
        <row r="68">
          <cell r="L68" t="str">
            <v>6.16v</v>
          </cell>
          <cell r="N68" t="str">
            <v>7.26b</v>
          </cell>
          <cell r="P68" t="str">
            <v>8.26b</v>
          </cell>
          <cell r="R68" t="str">
            <v>9.26b</v>
          </cell>
          <cell r="T68" t="str">
            <v>10.26b</v>
          </cell>
          <cell r="V68" t="str">
            <v>11.26PUPb</v>
          </cell>
          <cell r="X68" t="str">
            <v>11.26VUPb</v>
          </cell>
        </row>
        <row r="69">
          <cell r="L69" t="str">
            <v>6.16w</v>
          </cell>
          <cell r="N69">
            <v>7.27</v>
          </cell>
          <cell r="P69">
            <v>8.27</v>
          </cell>
          <cell r="R69">
            <v>9.27</v>
          </cell>
          <cell r="T69">
            <v>10.27</v>
          </cell>
          <cell r="V69" t="str">
            <v>11.27PUP</v>
          </cell>
          <cell r="X69" t="str">
            <v>11.27VUP</v>
          </cell>
        </row>
        <row r="70">
          <cell r="L70" t="str">
            <v>6.16x</v>
          </cell>
          <cell r="N70">
            <v>7.28</v>
          </cell>
          <cell r="P70">
            <v>8.2799999999999994</v>
          </cell>
          <cell r="R70">
            <v>9.2799999999999994</v>
          </cell>
          <cell r="T70">
            <v>10.28</v>
          </cell>
          <cell r="V70" t="str">
            <v>11.28PUP</v>
          </cell>
          <cell r="X70" t="str">
            <v>11.28VUP</v>
          </cell>
        </row>
        <row r="71">
          <cell r="L71" t="str">
            <v>6.16y</v>
          </cell>
          <cell r="N71">
            <v>7.29</v>
          </cell>
          <cell r="P71">
            <v>8.2899999999999991</v>
          </cell>
          <cell r="R71">
            <v>9.2899999999999991</v>
          </cell>
          <cell r="T71">
            <v>10.29</v>
          </cell>
          <cell r="V71" t="str">
            <v>11.29PUP</v>
          </cell>
          <cell r="X71" t="str">
            <v>11.29VUP</v>
          </cell>
        </row>
        <row r="72">
          <cell r="L72" t="str">
            <v>6.16z</v>
          </cell>
          <cell r="N72">
            <v>7.3</v>
          </cell>
          <cell r="P72">
            <v>8.3000000000000007</v>
          </cell>
          <cell r="R72">
            <v>9.3000000000000007</v>
          </cell>
          <cell r="T72">
            <v>10.3</v>
          </cell>
          <cell r="V72" t="str">
            <v>11.30PUP</v>
          </cell>
          <cell r="X72" t="str">
            <v>11.3VUP</v>
          </cell>
        </row>
        <row r="73">
          <cell r="L73" t="str">
            <v>6.16aa</v>
          </cell>
          <cell r="N73" t="str">
            <v>7.30a</v>
          </cell>
          <cell r="P73" t="str">
            <v>8.30a</v>
          </cell>
          <cell r="R73" t="str">
            <v>9.3a</v>
          </cell>
          <cell r="T73" t="str">
            <v>10.3a</v>
          </cell>
          <cell r="V73" t="str">
            <v>11.30PUPa</v>
          </cell>
          <cell r="X73" t="str">
            <v>11.3VUPa</v>
          </cell>
        </row>
        <row r="74">
          <cell r="L74" t="str">
            <v>6.16ab</v>
          </cell>
          <cell r="N74" t="str">
            <v>7.30b</v>
          </cell>
          <cell r="P74" t="str">
            <v>8.30b</v>
          </cell>
          <cell r="R74" t="str">
            <v>9.3b</v>
          </cell>
          <cell r="T74" t="str">
            <v>10.3b</v>
          </cell>
          <cell r="V74" t="str">
            <v>11.30PUPb</v>
          </cell>
          <cell r="X74" t="str">
            <v>11.3VUPb</v>
          </cell>
        </row>
        <row r="75">
          <cell r="L75" t="str">
            <v>6.16ac</v>
          </cell>
          <cell r="N75">
            <v>7.31</v>
          </cell>
          <cell r="P75">
            <v>8.31</v>
          </cell>
          <cell r="R75">
            <v>9.31</v>
          </cell>
          <cell r="T75">
            <v>10.31</v>
          </cell>
          <cell r="V75" t="str">
            <v>11.31PUP</v>
          </cell>
          <cell r="X75" t="str">
            <v>11.31VUP</v>
          </cell>
        </row>
        <row r="76">
          <cell r="L76" t="str">
            <v>6.16ad</v>
          </cell>
          <cell r="N76">
            <v>7.32</v>
          </cell>
          <cell r="P76">
            <v>8.32</v>
          </cell>
          <cell r="R76">
            <v>9.32</v>
          </cell>
          <cell r="T76">
            <v>10.32</v>
          </cell>
          <cell r="V76" t="str">
            <v>11.32PUP</v>
          </cell>
          <cell r="X76" t="str">
            <v>11.32VUP</v>
          </cell>
        </row>
        <row r="77">
          <cell r="L77" t="str">
            <v>6.16ae</v>
          </cell>
          <cell r="N77">
            <v>7.33</v>
          </cell>
          <cell r="P77">
            <v>8.33</v>
          </cell>
          <cell r="R77">
            <v>9.33</v>
          </cell>
          <cell r="T77">
            <v>10.33</v>
          </cell>
          <cell r="V77" t="str">
            <v>11.33PUP</v>
          </cell>
          <cell r="X77" t="str">
            <v>11.33VUP</v>
          </cell>
        </row>
        <row r="78">
          <cell r="L78" t="str">
            <v>6.16af</v>
          </cell>
          <cell r="N78">
            <v>7.34</v>
          </cell>
          <cell r="P78">
            <v>8.34</v>
          </cell>
          <cell r="R78">
            <v>9.34</v>
          </cell>
          <cell r="T78">
            <v>10.34</v>
          </cell>
          <cell r="V78" t="str">
            <v>11.34PUP</v>
          </cell>
          <cell r="X78" t="str">
            <v>11.34VUP</v>
          </cell>
        </row>
        <row r="79">
          <cell r="L79" t="str">
            <v>6.16ag</v>
          </cell>
          <cell r="N79" t="str">
            <v>7.34a</v>
          </cell>
          <cell r="P79" t="str">
            <v>8.34a</v>
          </cell>
          <cell r="R79" t="str">
            <v>9.34a</v>
          </cell>
          <cell r="T79" t="str">
            <v>10.34a</v>
          </cell>
          <cell r="V79" t="str">
            <v>11.34PUPa</v>
          </cell>
          <cell r="X79" t="str">
            <v>11.34VUPa</v>
          </cell>
        </row>
        <row r="80">
          <cell r="L80" t="str">
            <v>6.16ah</v>
          </cell>
          <cell r="N80" t="str">
            <v>7.34b</v>
          </cell>
          <cell r="P80" t="str">
            <v>8.34b</v>
          </cell>
          <cell r="R80" t="str">
            <v>9.34b</v>
          </cell>
          <cell r="T80" t="str">
            <v>10.34b</v>
          </cell>
          <cell r="V80" t="str">
            <v>11.34PUPb</v>
          </cell>
          <cell r="X80" t="str">
            <v>11.34VUPb</v>
          </cell>
        </row>
        <row r="81">
          <cell r="L81" t="str">
            <v>6.16ai</v>
          </cell>
          <cell r="N81" t="str">
            <v>7.34c</v>
          </cell>
          <cell r="P81" t="str">
            <v>8.34c</v>
          </cell>
          <cell r="R81" t="str">
            <v>9.34c</v>
          </cell>
          <cell r="T81" t="str">
            <v>10.34c</v>
          </cell>
          <cell r="V81" t="str">
            <v>11.34PUPc</v>
          </cell>
          <cell r="X81" t="str">
            <v>11.34VUPc</v>
          </cell>
        </row>
        <row r="82">
          <cell r="L82" t="str">
            <v>6.16aj</v>
          </cell>
          <cell r="N82" t="str">
            <v>7.34d</v>
          </cell>
          <cell r="P82" t="str">
            <v>8.34d</v>
          </cell>
          <cell r="R82" t="str">
            <v>9.34d</v>
          </cell>
          <cell r="T82" t="str">
            <v>10.34d</v>
          </cell>
          <cell r="V82" t="str">
            <v>11.34PUPd</v>
          </cell>
          <cell r="X82" t="str">
            <v>11.34VUPd</v>
          </cell>
        </row>
        <row r="83">
          <cell r="L83" t="str">
            <v>6.16ak</v>
          </cell>
          <cell r="N83" t="str">
            <v>7.34e</v>
          </cell>
          <cell r="P83" t="str">
            <v>8.34e</v>
          </cell>
          <cell r="R83" t="str">
            <v>9.34e</v>
          </cell>
          <cell r="T83" t="str">
            <v>10.34e</v>
          </cell>
          <cell r="V83" t="str">
            <v>11.34PUPe</v>
          </cell>
          <cell r="X83" t="str">
            <v>11.34VUPe</v>
          </cell>
        </row>
        <row r="84">
          <cell r="L84" t="str">
            <v>6.16al</v>
          </cell>
          <cell r="N84" t="str">
            <v>7.34f</v>
          </cell>
          <cell r="P84" t="str">
            <v>8.34f</v>
          </cell>
          <cell r="R84" t="str">
            <v>9.34f</v>
          </cell>
          <cell r="T84" t="str">
            <v>10.34f</v>
          </cell>
          <cell r="V84" t="str">
            <v>11.34PUPf</v>
          </cell>
          <cell r="X84" t="str">
            <v>11.34VUPf</v>
          </cell>
        </row>
        <row r="85">
          <cell r="L85" t="str">
            <v>6.16am</v>
          </cell>
          <cell r="N85">
            <v>7.35</v>
          </cell>
          <cell r="P85">
            <v>8.35</v>
          </cell>
          <cell r="R85">
            <v>9.35</v>
          </cell>
          <cell r="T85">
            <v>10.35</v>
          </cell>
          <cell r="V85" t="str">
            <v>11.35PUP</v>
          </cell>
          <cell r="X85">
            <v>11.35</v>
          </cell>
        </row>
        <row r="86">
          <cell r="L86" t="str">
            <v>6.16an</v>
          </cell>
          <cell r="N86">
            <v>7.36</v>
          </cell>
          <cell r="P86">
            <v>8.36</v>
          </cell>
          <cell r="R86">
            <v>9.36</v>
          </cell>
          <cell r="T86">
            <v>10.36</v>
          </cell>
          <cell r="V86" t="str">
            <v>11.36PUP</v>
          </cell>
          <cell r="X86">
            <v>11.36</v>
          </cell>
        </row>
        <row r="87">
          <cell r="L87" t="str">
            <v>6.16ao</v>
          </cell>
          <cell r="N87">
            <v>7.37</v>
          </cell>
          <cell r="P87">
            <v>8.3699999999999992</v>
          </cell>
          <cell r="R87">
            <v>9.3699999999999992</v>
          </cell>
          <cell r="V87" t="str">
            <v>11.37PUP</v>
          </cell>
          <cell r="X87">
            <v>11.37</v>
          </cell>
        </row>
        <row r="88">
          <cell r="L88" t="str">
            <v>6.16ap</v>
          </cell>
          <cell r="N88">
            <v>7.38</v>
          </cell>
          <cell r="P88">
            <v>8.3800000000000008</v>
          </cell>
          <cell r="R88">
            <v>9.3800000000000008</v>
          </cell>
          <cell r="V88" t="str">
            <v>11.38PUP</v>
          </cell>
          <cell r="X88">
            <v>11.38</v>
          </cell>
        </row>
        <row r="89">
          <cell r="L89" t="str">
            <v>6.16aq</v>
          </cell>
          <cell r="N89">
            <v>7.39</v>
          </cell>
          <cell r="X89">
            <v>11.39</v>
          </cell>
        </row>
        <row r="90">
          <cell r="L90" t="str">
            <v>6.16ar</v>
          </cell>
        </row>
        <row r="91">
          <cell r="L91" t="str">
            <v>6.16as</v>
          </cell>
        </row>
        <row r="92">
          <cell r="L92" t="str">
            <v>6.16at</v>
          </cell>
        </row>
        <row r="93">
          <cell r="L93" t="str">
            <v>6.16au</v>
          </cell>
        </row>
        <row r="94">
          <cell r="L94" t="str">
            <v>6.16av</v>
          </cell>
        </row>
        <row r="95">
          <cell r="L95" t="str">
            <v>6.16aw</v>
          </cell>
        </row>
        <row r="96">
          <cell r="L96" t="str">
            <v>6.16ax</v>
          </cell>
        </row>
        <row r="97">
          <cell r="L97" t="str">
            <v>6.16ay</v>
          </cell>
        </row>
        <row r="98">
          <cell r="L98">
            <v>6.17</v>
          </cell>
        </row>
        <row r="99">
          <cell r="L99" t="str">
            <v>6.17a</v>
          </cell>
        </row>
        <row r="100">
          <cell r="L100" t="str">
            <v>6.17b</v>
          </cell>
        </row>
        <row r="101">
          <cell r="L101">
            <v>6.18</v>
          </cell>
        </row>
        <row r="102">
          <cell r="L102">
            <v>6.19</v>
          </cell>
        </row>
        <row r="103">
          <cell r="L103">
            <v>6.2</v>
          </cell>
        </row>
        <row r="104">
          <cell r="L104">
            <v>6.21</v>
          </cell>
        </row>
        <row r="105">
          <cell r="L105">
            <v>6.22</v>
          </cell>
        </row>
        <row r="106">
          <cell r="L106" t="str">
            <v>6.22a</v>
          </cell>
        </row>
        <row r="107">
          <cell r="L107" t="str">
            <v>6.22b</v>
          </cell>
        </row>
        <row r="108">
          <cell r="L108">
            <v>6.23</v>
          </cell>
        </row>
        <row r="109">
          <cell r="L109">
            <v>6.24</v>
          </cell>
        </row>
        <row r="110">
          <cell r="L110">
            <v>6.25</v>
          </cell>
        </row>
        <row r="111">
          <cell r="L111">
            <v>6.26</v>
          </cell>
        </row>
        <row r="112">
          <cell r="L112">
            <v>6.27</v>
          </cell>
        </row>
        <row r="113">
          <cell r="L113">
            <v>6.28</v>
          </cell>
        </row>
        <row r="114">
          <cell r="L114">
            <v>6.29</v>
          </cell>
        </row>
        <row r="115">
          <cell r="L115">
            <v>6.3</v>
          </cell>
        </row>
      </sheetData>
      <sheetData sheetId="8"/>
      <sheetData sheetId="9"/>
      <sheetData sheetId="10"/>
      <sheetData sheetId="11"/>
      <sheetData sheetId="12"/>
      <sheetData sheetId="13"/>
      <sheetData sheetId="14"/>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oadlist"/>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t.Wt."/>
    </sheetNames>
    <sheetDataSet>
      <sheetData sheetId="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C"/>
    </sheetNames>
    <sheetDataSet>
      <sheetData sheetId="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OC"/>
    </sheetNames>
    <sheetDataSet>
      <sheetData sheetId="0"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
      <sheetName val="Strip Chart"/>
      <sheetName val="Qty"/>
      <sheetName val="Data sheet"/>
      <sheetName val="Plant &amp; Equip."/>
      <sheetName val="Bar Chart"/>
      <sheetName val="Monthly Quantities"/>
      <sheetName val="Job Mix Formulae"/>
      <sheetName val="Profitability "/>
      <sheetName val="PricedBOQ"/>
      <sheetName val="Camp"/>
      <sheetName val="Running Expenses"/>
      <sheetName val="Major Material"/>
      <sheetName val="Other Material"/>
      <sheetName val="Subcontracts"/>
      <sheetName val="Manpower"/>
      <sheetName val="Priced BoQ"/>
      <sheetName val="Project Data"/>
      <sheetName val="TC-Bar"/>
      <sheetName val="TC-Detail"/>
      <sheetName val="Material Rate"/>
      <sheetName val="Tippers Cal"/>
      <sheetName val="lead"/>
      <sheetName val="Bar Chart R0"/>
      <sheetName val="Bar Chart R1"/>
      <sheetName val="Bar Chart R2"/>
      <sheetName val="Cash Flow R0"/>
      <sheetName val="Cash Flow R1"/>
      <sheetName val="Summ Cash Flow R1"/>
      <sheetName val="Cash Flow R2"/>
      <sheetName val="Cash Flow R3"/>
      <sheetName val="Budget Summary R1"/>
      <sheetName val="Cash Flow R3-33%"/>
      <sheetName val="Camp layout (R2)"/>
      <sheetName val="Elect-BlankBOQ"/>
      <sheetName val="P&amp;E Maint."/>
      <sheetName val="List of Lab Equip"/>
      <sheetName val="Org Chart-Names"/>
      <sheetName val="Camp layout"/>
      <sheetName val="Camp layout (R1)"/>
      <sheetName val="Org Chart-Blank"/>
      <sheetName val="X-sections"/>
      <sheetName val="Detailed Strip Chart"/>
      <sheetName val="Strip-Structures"/>
      <sheetName val="NCL GH"/>
      <sheetName val="Lab Equip"/>
      <sheetName val="PricedBOQ-Ssangyong"/>
      <sheetName val="PricedBOQ-NCL"/>
      <sheetName val="Price Adjustment"/>
      <sheetName val="Budget Summary"/>
      <sheetName val="Main Cw"/>
      <sheetName val="Qty MCW"/>
      <sheetName val="SR CW"/>
      <sheetName val="EW SR"/>
      <sheetName val="Qty SR"/>
      <sheetName val="Qty Final"/>
      <sheetName val="Earth work"/>
      <sheetName val="PCC"/>
      <sheetName val="Total Hts"/>
      <sheetName val="Diversion"/>
      <sheetName val="Junctions"/>
      <sheetName val="Misc"/>
      <sheetName val="Detailed Qty"/>
      <sheetName val="BOQ"/>
      <sheetName val="Sheet3"/>
      <sheetName val="Estimate"/>
      <sheetName val="Summary"/>
      <sheetName val="Basicrates"/>
      <sheetName val="ANALYSIS"/>
      <sheetName val="Project review U1 1of 2"/>
      <sheetName val="Project review U1 2 of 2"/>
      <sheetName val="concrete "/>
      <sheetName val="transportation cost"/>
      <sheetName val="Earthworks"/>
      <sheetName val="Road Works"/>
      <sheetName val="Bitumen Works"/>
      <sheetName val="Road Works (2)"/>
      <sheetName val="Rate Breakup"/>
      <sheetName val="BOQ (2)"/>
      <sheetName val="n rays "/>
      <sheetName val="anishk rates"/>
      <sheetName val="comp statement"/>
      <sheetName val="BOQ (3)"/>
      <sheetName val="BOQ FINAL"/>
      <sheetName val="BOQ _2_"/>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A"/>
      <sheetName val="1CBR3"/>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Abbreviations"/>
      <sheetName val="Sheet2"/>
      <sheetName val="Schedule Qty"/>
      <sheetName val="BOQ Distribution"/>
      <sheetName val="Bill No__1"/>
      <sheetName val="Bill No__2"/>
      <sheetName val="Bill No__3"/>
      <sheetName val="Bill No__4"/>
      <sheetName val="Bill No__5"/>
      <sheetName val="Bill No__6"/>
      <sheetName val="Bill No__7"/>
      <sheetName val="Bill No__8"/>
      <sheetName val="Bill No__9"/>
      <sheetName val="Bill No__10"/>
      <sheetName val="Bill No__11"/>
      <sheetName val="Bill No__12"/>
      <sheetName val="top sheet"/>
      <sheetName val="Measurment"/>
      <sheetName val="Str. Steel"/>
      <sheetName val="Steel Column"/>
      <sheetName val="Inserts"/>
      <sheetName val="Sheet Pile Fab"/>
      <sheetName val="Sheet Pile Erec"/>
      <sheetName val="Steel Consp. Dtl"/>
      <sheetName val="Steel Reconcile"/>
      <sheetName val="Mat Consp."/>
      <sheetName val="Summary Extra"/>
      <sheetName val="Measurment Extra"/>
      <sheetName val="Sheet4"/>
      <sheetName val="Sheet5"/>
      <sheetName val="Sheet6"/>
      <sheetName val="Sheet7"/>
      <sheetName val="Sheet9"/>
      <sheetName val="NEW "/>
      <sheetName val="NEW"/>
      <sheetName val="Sheet8"/>
      <sheetName val="MPR_PA_1"/>
      <sheetName val="MPR_SC_1"/>
      <sheetName val="MPR_SP_1"/>
      <sheetName val="MPR_MJBR_1"/>
      <sheetName val="MPR_MJBR_2"/>
      <sheetName val="MPR_MAN_1"/>
      <sheetName val="MPR_P&amp;E_1"/>
      <sheetName val="MPR_P&amp;E_2"/>
      <sheetName val="MPR_P&amp;E_3"/>
      <sheetName val="MPR_P&amp;E_4"/>
      <sheetName val="MPR_MS_1"/>
      <sheetName val="MPR_RA_1"/>
      <sheetName val="MPR_FR_1"/>
      <sheetName val="MPR_MFE_1"/>
      <sheetName val="MPR_PR_1"/>
      <sheetName val="MPR_RB_1"/>
      <sheetName val="SUMMARY "/>
      <sheetName val=" BOQ"/>
      <sheetName val="LOCAL RATES"/>
      <sheetName val="RESOURES"/>
      <sheetName val="DEPT RATES"/>
      <sheetName val="Labour &amp; Plant"/>
      <sheetName val="DWR(Priced)"/>
      <sheetName val="Ave.wtd.rates"/>
      <sheetName val=" AnalysisPCC"/>
      <sheetName val="Material "/>
      <sheetName val="Grand Summary"/>
      <sheetName val="Comp.Statement"/>
      <sheetName val="BOQ "/>
      <sheetName val="DWR"/>
      <sheetName val="Intro"/>
      <sheetName val="laroux"/>
      <sheetName val="ult"/>
      <sheetName val="BOX"/>
      <sheetName val="BOX (2)"/>
      <sheetName val="CODE"/>
      <sheetName val="실행철강하도"/>
      <sheetName val="AOR"/>
      <sheetName val="Admin"/>
      <sheetName val="Decision Table"/>
      <sheetName val="Dates"/>
      <sheetName val="EPC Cost"/>
      <sheetName val="PrjCost Assumptions"/>
      <sheetName val="Finance Assumptions"/>
      <sheetName val="Revenue Assumptions"/>
      <sheetName val="Traffic Assum"/>
      <sheetName val="TP1 - High Case"/>
      <sheetName val="TP1 - Base Case"/>
      <sheetName val="TP1 - Low Case"/>
      <sheetName val="TP2 - High Case"/>
      <sheetName val="TP2 - Base Case"/>
      <sheetName val="TP2 - Low Case"/>
      <sheetName val="O&amp;M Assumptions"/>
      <sheetName val="Abstract (2)"/>
      <sheetName val="Project Cost"/>
      <sheetName val="MoF"/>
      <sheetName val="LoanSch - Options"/>
      <sheetName val="LoanSch"/>
      <sheetName val="Securitization"/>
      <sheetName val="Traffic"/>
      <sheetName val="Toll Rates"/>
      <sheetName val="Toll Revenues"/>
      <sheetName val="O&amp;M"/>
      <sheetName val="Revenue Share"/>
      <sheetName val="Profit &amp; Loss"/>
      <sheetName val="Cash Flow"/>
      <sheetName val="Balance Sheet"/>
      <sheetName val="Ratios"/>
      <sheetName val="Traffic&gt;&gt;"/>
      <sheetName val="High Case"/>
      <sheetName val="Base case with Ganga"/>
      <sheetName val="Base case without Ganga"/>
      <sheetName val="Low Case"/>
      <sheetName val="O&amp;M&gt;&gt;"/>
      <sheetName val="Abstract"/>
      <sheetName val="Capex Cost"/>
      <sheetName val="Maintainence per kms cost"/>
      <sheetName val="MAintenance cost per month"/>
      <sheetName val="ATMS and Toll system"/>
      <sheetName val="staff"/>
      <sheetName val="Periodic Maintaince"/>
      <sheetName val="Synop"/>
      <sheetName val="Loading"/>
      <sheetName val="Ref Ab"/>
      <sheetName val="Proj. View "/>
      <sheetName val="civil cost"/>
      <sheetName val="Toll Plaza"/>
      <sheetName val="C.P"/>
      <sheetName val="st.analysis"/>
      <sheetName val="Traffic signs"/>
      <sheetName val="Qty Cal"/>
      <sheetName val="bus_bay"/>
      <sheetName val="Materials"/>
      <sheetName val="MAJ Qtys "/>
      <sheetName val="MECH-PROG"/>
      <sheetName val="MECH-ANLYS"/>
      <sheetName val="Crusher"/>
      <sheetName val="Crushing n screening"/>
      <sheetName val="SHUTTERING "/>
      <sheetName val="GRAIN SIZE "/>
      <sheetName val="Sp.Gr."/>
      <sheetName val="LLPL"/>
      <sheetName val="PROCTOR"/>
      <sheetName val="C.B.R"/>
      <sheetName val="sp.CBR"/>
      <sheetName val="Sheet14"/>
      <sheetName val="Sheet15"/>
      <sheetName val="Sheet16"/>
      <sheetName val="Module2"/>
      <sheetName val="Joint"/>
      <sheetName val="Read me"/>
      <sheetName val="CI_Culvert"/>
      <sheetName val="Main_calcn1(culvert)"/>
      <sheetName val="GI_culvert"/>
      <sheetName val="CI_Sump"/>
      <sheetName val="Sump_cal"/>
      <sheetName val="Main_calcn1 (sump)"/>
      <sheetName val="Jt_table"/>
      <sheetName val="Jt_rate"/>
      <sheetName val="spare"/>
      <sheetName val="Main_Calcn2"/>
      <sheetName val="SPECIAL"/>
      <sheetName val="A S TEE"/>
      <sheetName val="A F TEE"/>
      <sheetName val="D F TAPER"/>
      <sheetName val="GI_Sump"/>
      <sheetName val="Rates_CI"/>
      <sheetName val="Rate_GI"/>
      <sheetName val="Rate_Labour"/>
      <sheetName val="special_copy"/>
      <sheetName val="Input"/>
      <sheetName val="PHOTOGRAPHS"/>
      <sheetName val="DATA MAJOR ACTIVITIES"/>
      <sheetName val="Sheet10"/>
      <sheetName val="SYNOPSIS"/>
      <sheetName val="BLOCK A"/>
      <sheetName val="B BLOCK"/>
      <sheetName val="BLOCK C"/>
      <sheetName val="BLOCK R"/>
      <sheetName val="BLOCK S"/>
      <sheetName val="MOBILISATION"/>
      <sheetName val="cover"/>
      <sheetName val="FF"/>
      <sheetName val="P&amp;L"/>
      <sheetName val="PrdQty"/>
      <sheetName val="PrdVal"/>
      <sheetName val="Basic"/>
      <sheetName val="Rate Analy."/>
      <sheetName val="Agg"/>
      <sheetName val="Agg (2)"/>
      <sheetName val="PMRL ind"/>
      <sheetName val="Abs PMRL"/>
      <sheetName val="Mach."/>
      <sheetName val="Eqpdata"/>
      <sheetName val="mat"/>
      <sheetName val="lab"/>
      <sheetName val="fol"/>
      <sheetName val="BATA"/>
      <sheetName val="NHC"/>
      <sheetName val="Hire"/>
      <sheetName val="Sub"/>
      <sheetName val="Shut"/>
      <sheetName val="OH"/>
      <sheetName val="org"/>
      <sheetName val="IPA 4 main sheet"/>
      <sheetName val="Certificate -07"/>
      <sheetName val="Work done"/>
      <sheetName val="Material Adv"/>
      <sheetName val="Escalation"/>
      <sheetName val="Escalation (2)"/>
      <sheetName val="RECONCILATION 0F  pass "/>
      <sheetName val="RECONCILATION OF P.C. VS CLIENT"/>
      <sheetName val="eXTRA ITEM DETAIL"/>
      <sheetName val="UNPROD. EXP."/>
      <sheetName val="Labour&amp; machinery"/>
      <sheetName val="A_O_R _2_"/>
      <sheetName val="A_O_R r1"/>
      <sheetName val="A_O_R r1Str"/>
      <sheetName val="EMD "/>
      <sheetName val="Scrutiny"/>
      <sheetName val="A.O.R (2)"/>
      <sheetName val="Rates (2)"/>
      <sheetName val="OH (2)"/>
      <sheetName val="RatesR1"/>
      <sheetName val="A.O.R r1"/>
      <sheetName val="OH R1"/>
      <sheetName val="formwork R1"/>
      <sheetName val="A.O.R r1Str"/>
      <sheetName val="OH R1str"/>
      <sheetName val="AoR Finishing"/>
      <sheetName val="cul_invSUBMITTED"/>
      <sheetName val="Rates"/>
      <sheetName val="Revised BoQ Str"/>
      <sheetName val="oH(Str+finishing)"/>
      <sheetName val="oHS+F Ex Alu.+actual staff"/>
      <sheetName val="oHS+F Ex Alu. (trial)"/>
      <sheetName val="Ex aluminium"/>
      <sheetName val="oH(mc purchase)"/>
      <sheetName val="Plang.1pour"/>
      <sheetName val="Plang.3pour"/>
      <sheetName val="Machine Schedule "/>
      <sheetName val="Staff Schedule"/>
      <sheetName val="CF"/>
      <sheetName val="Percentage Work done for NH1"/>
      <sheetName val="Exp DivIsion"/>
      <sheetName val="Revenue"/>
      <sheetName val="Inflation"/>
      <sheetName val="Material Req"/>
      <sheetName val="Maj Mat Procurement"/>
      <sheetName val="Aggregate Procurement"/>
      <sheetName val="Servicetax"/>
      <sheetName val="Over Heads"/>
      <sheetName val="HSD"/>
      <sheetName val="Qty Sheet"/>
      <sheetName val="Bkup1"/>
      <sheetName val="RA"/>
      <sheetName val="LC Site"/>
      <sheetName val="Pivot report"/>
      <sheetName val="dep"/>
      <sheetName val="Aggregate"/>
      <sheetName val="Basic Material"/>
      <sheetName val="Diesel Req"/>
      <sheetName val="Material Requirement"/>
      <sheetName val="Major Materials"/>
      <sheetName val="DC"/>
      <sheetName val="Price Mc"/>
      <sheetName val="mc Req"/>
      <sheetName val="Vehicle Rates"/>
      <sheetName val="Eqp Rates"/>
      <sheetName val="HM Plant"/>
      <sheetName val="BM Plant"/>
      <sheetName val="WMM Plant"/>
      <sheetName val="Tippers"/>
      <sheetName val="000000"/>
      <sheetName val="Carriage"/>
      <sheetName val="SiteClear"/>
      <sheetName val="SBase"/>
      <sheetName val="Bit-Base"/>
      <sheetName val="CC Pave"/>
      <sheetName val="REW"/>
      <sheetName val="TSigns"/>
      <sheetName val="PC"/>
      <sheetName val="Maint."/>
      <sheetName val="horti"/>
      <sheetName val="Found"/>
      <sheetName val="SubS"/>
      <sheetName val="SupS"/>
      <sheetName val="PW"/>
      <sheetName val="Case-3"/>
      <sheetName val="Schedule workdone"/>
      <sheetName val="Proj Details"/>
      <sheetName val="."/>
      <sheetName val="Final Tender"/>
      <sheetName val="Sch A-Viaduct"/>
      <sheetName val="Sch A - Typ Station "/>
      <sheetName val="Q-Abstract"/>
      <sheetName val="FOB"/>
      <sheetName val=","/>
      <sheetName val=";"/>
      <sheetName val="Sch B"/>
      <sheetName val="Strip Plan"/>
      <sheetName val="Major Items"/>
      <sheetName val="Cost of equip,fabrication"/>
      <sheetName val="Schedule"/>
      <sheetName val="Late start"/>
      <sheetName val="early start"/>
      <sheetName val="Q-INP"/>
      <sheetName val="Q Baricade"/>
      <sheetName val="Q-Pil"/>
      <sheetName val="Q-PC"/>
      <sheetName val="Q-Pier"/>
      <sheetName val="Q-Seg"/>
      <sheetName val="Q-Para"/>
      <sheetName val="Q-CB"/>
      <sheetName val="Q-Be"/>
      <sheetName val="Q-HTS"/>
      <sheetName val="Q-CT"/>
      <sheetName val="Q-OS"/>
      <sheetName val="Q HR"/>
      <sheetName val="R-Mat"/>
      <sheetName val="R-Subcon"/>
      <sheetName val="R-Hire"/>
      <sheetName val="Equip Depl"/>
      <sheetName val="R-Con"/>
      <sheetName val="R-Stations"/>
      <sheetName val="R-Pil"/>
      <sheetName val="R-PC"/>
      <sheetName val="R-Pier"/>
      <sheetName val="R-Void Slab"/>
      <sheetName val="R-Seg"/>
      <sheetName val="R-Prest"/>
      <sheetName val="R-Laun"/>
      <sheetName val="R-OS"/>
      <sheetName val="R-SKB"/>
      <sheetName val="R-Bear"/>
      <sheetName val="R-CB"/>
      <sheetName val="R-Para"/>
      <sheetName val="R - portal"/>
      <sheetName val="R CLC"/>
      <sheetName val="R-CT"/>
      <sheetName val="P-Summary"/>
      <sheetName val="P-Ins &amp; Bonds"/>
      <sheetName val="P-Finance"/>
      <sheetName val="P-Salary"/>
      <sheetName val="P Staff fac"/>
      <sheetName val="P-Site fac"/>
      <sheetName val="P-Clients fac"/>
      <sheetName val="P-others"/>
      <sheetName val="P-Travel"/>
      <sheetName val="P-Admn"/>
      <sheetName val="P-Lab"/>
      <sheetName val="P Cash Flow"/>
      <sheetName val="BHANDUP"/>
      <sheetName val="#REF"/>
      <sheetName val="Index"/>
      <sheetName val="Materials Cost"/>
      <sheetName val="Lead Statement"/>
      <sheetName val="GEN"/>
      <sheetName val="DIR USED ITEMS"/>
      <sheetName val="Rates Required"/>
      <sheetName val="1"/>
      <sheetName val="2"/>
      <sheetName val="3"/>
      <sheetName val="4"/>
      <sheetName val="5"/>
      <sheetName val="6"/>
      <sheetName val="7"/>
      <sheetName val="8"/>
      <sheetName val="9"/>
      <sheetName val="10"/>
      <sheetName val="11"/>
      <sheetName val="12"/>
      <sheetName val="13"/>
      <sheetName val="14"/>
      <sheetName val="15"/>
      <sheetName val="16"/>
      <sheetName val="17"/>
      <sheetName val="Periodic Renewal"/>
      <sheetName val="Summary of ESTIMATE"/>
      <sheetName val="HP(9.200)"/>
      <sheetName val="RCSlab(9.350)"/>
      <sheetName val="HP(9.435)"/>
      <sheetName val="HP(10.650)"/>
      <sheetName val="HP(11.135)"/>
      <sheetName val="HP(12.050)"/>
      <sheetName val="HP(12.500)"/>
      <sheetName val="HP(13.000)"/>
      <sheetName val="S2groupcode"/>
      <sheetName val="Discarded links"/>
      <sheetName val="PLAN_FEB97"/>
      <sheetName val="Form D1"/>
      <sheetName val="Form D12"/>
      <sheetName val="Form D13"/>
      <sheetName val="MATERIAL TOTAL"/>
      <sheetName val="Form 5"/>
      <sheetName val="S3workplan"/>
      <sheetName val="bg-charges"/>
      <sheetName val="cl14"/>
      <sheetName val="FORM-W3"/>
      <sheetName val="(31)"/>
      <sheetName val="Measurement Major Maintance (2)"/>
      <sheetName val="Summary (2)"/>
      <sheetName val="CostSheet"/>
      <sheetName val="PlazaConstr"/>
      <sheetName val="PlazaElec"/>
      <sheetName val="ElecPoints"/>
      <sheetName val="Bitumen Rate 010213"/>
      <sheetName val="RA_DbmBC"/>
      <sheetName val="Machinory output"/>
      <sheetName val="Plantation"/>
      <sheetName val="AmbPtrlCrn"/>
      <sheetName val="MaintOH"/>
      <sheetName val="TollOH"/>
      <sheetName val="Measurement"/>
      <sheetName val="Measurement Major Maintance"/>
      <sheetName val="pur.tender"/>
      <sheetName val="Rate List"/>
      <sheetName val="A.O.R. (2)"/>
      <sheetName val="A.O.R."/>
      <sheetName val="formwork"/>
      <sheetName val="formwork (2)"/>
      <sheetName val="A_O_R_"/>
      <sheetName val="Register"/>
      <sheetName val="WMM"/>
      <sheetName val="Master"/>
      <sheetName val="RecvrWs"/>
      <sheetName val="TranWs"/>
      <sheetName val="StckSmry"/>
      <sheetName val="Stock"/>
      <sheetName val="MatWs"/>
      <sheetName val="cement Register"/>
      <sheetName val="DBM"/>
      <sheetName val="BC"/>
      <sheetName val="BM"/>
      <sheetName val="ANAL"/>
      <sheetName val="contract"/>
      <sheetName val="invoice"/>
      <sheetName val="1,4,13-.scope"/>
      <sheetName val="scurve"/>
      <sheetName val="OVERHEAD (3)"/>
      <sheetName val="Loding Breckup"/>
      <sheetName val="OVERHEAD (2)"/>
      <sheetName val="Milling"/>
      <sheetName val="16.11.2013"/>
      <sheetName val="01.03.2014"/>
      <sheetName val="RA OF ROADS"/>
      <sheetName val="PQC"/>
      <sheetName val="ACB-Culvert"/>
      <sheetName val="Material with Transpo. Rate"/>
      <sheetName val="Rate-Analysis- road work"/>
      <sheetName val="Machinery"/>
      <sheetName val="Structure"/>
      <sheetName val="J J INFRA."/>
      <sheetName val="MachWise"/>
      <sheetName val="DailyAvgeRprt"/>
      <sheetName val="PtyWise"/>
      <sheetName val="Diesel Tanker"/>
      <sheetName val="summery"/>
      <sheetName val=" WORKING "/>
      <sheetName val="pay.sheet.CERTI"/>
      <sheetName val="Material issue statement"/>
      <sheetName val="DPR Data"/>
      <sheetName val="Pivot"/>
      <sheetName val="ITEMS TO BE CHECK"/>
      <sheetName val="PROJ VIEW"/>
      <sheetName val="PAGE COLLECTION"/>
      <sheetName val="RESOUR_MACH"/>
      <sheetName val="MECH-COST ANALYSIS"/>
      <sheetName val="PROGRAM"/>
      <sheetName val="MAJOR QTYS"/>
      <sheetName val="RESOUR_MANPOWER"/>
      <sheetName val="Eqpt_Manpoer Schedule"/>
      <sheetName val="NH-25(MP-UP) synopsys"/>
      <sheetName val="catch pit"/>
      <sheetName val="Shuttering&amp;Concrete"/>
      <sheetName val="XXXXX"/>
      <sheetName val="XXXX0"/>
      <sheetName val="Site Report"/>
      <sheetName val="DESIGN MIX"/>
      <sheetName val="P&amp;E"/>
      <sheetName val="BRIEF"/>
      <sheetName val="TRIANGLE"/>
      <sheetName val="OCATAGON"/>
      <sheetName val="RECTANGLE"/>
      <sheetName val="Adv Rt Dirc"/>
      <sheetName val="CIRCULAR"/>
      <sheetName val="NH Rt.M"/>
      <sheetName val="Ex junct."/>
      <sheetName val="OVERHEAD"/>
      <sheetName val="Guard Rail"/>
      <sheetName val="Studs"/>
      <sheetName val="Chevron Sign"/>
      <sheetName val="chervon sign information.1"/>
      <sheetName val="Delineators"/>
      <sheetName val="Road Markings "/>
      <sheetName val="TR-I"/>
      <sheetName val="1    "/>
      <sheetName val="1C"/>
      <sheetName val="2    "/>
      <sheetName val="2C"/>
      <sheetName val="4    "/>
      <sheetName val="Cut Quantity 1;1 slope"/>
      <sheetName val="Cut Quantity 1;2 slope"/>
      <sheetName val="Fill Quantity 1;2"/>
      <sheetName val="Fill Quantity"/>
      <sheetName val="3C"/>
      <sheetName val="Subgrade"/>
      <sheetName val="5    "/>
      <sheetName val="4C"/>
      <sheetName val="C7"/>
      <sheetName val="7    (2)"/>
      <sheetName val="6    "/>
      <sheetName val="6C"/>
      <sheetName val="7   "/>
      <sheetName val="7C"/>
      <sheetName val="8C"/>
      <sheetName val="12   "/>
      <sheetName val="11C"/>
      <sheetName val="9C"/>
      <sheetName val="Bus Bay &amp; Truck"/>
      <sheetName val="144"/>
      <sheetName val="Maintanance"/>
      <sheetName val="Jun"/>
      <sheetName val="12C"/>
      <sheetName val="13 D"/>
      <sheetName val="13-D"/>
      <sheetName val="Cs Details"/>
      <sheetName val="Pavement Design"/>
      <sheetName val="Section 1-SH-59"/>
      <sheetName val="Section 2- Sh-9"/>
      <sheetName val="Filling Qty"/>
      <sheetName val="summary ( OP-2)"/>
      <sheetName val="BU"/>
      <sheetName val="D.E-1"/>
      <sheetName val="B.Pass"/>
      <sheetName val="RE Wall"/>
      <sheetName val="Widening PRP"/>
      <sheetName val="T.Diver"/>
      <sheetName val="T.Div cost"/>
      <sheetName val="EW-EXist"/>
      <sheetName val="EW-Bpass"/>
      <sheetName val="Bus Bay &amp; Truck-Ex"/>
      <sheetName val="On Existing Proj Road"/>
      <sheetName val="Jun Ex Road"/>
      <sheetName val="EX -MISS"/>
      <sheetName val="Jun Bypass"/>
      <sheetName val="Bus Bay &amp; Truck-Ex (2)"/>
      <sheetName val="BYPAS-MISS "/>
      <sheetName val="Drain - steel"/>
      <sheetName val="Drain - steel-Bypass"/>
      <sheetName val="Wayside Amenities"/>
      <sheetName val="Bypass Cost"/>
      <sheetName val="cal"/>
      <sheetName val="Detailed Estimate"/>
      <sheetName val="Delineators (2)"/>
      <sheetName val="Miscellaneous"/>
      <sheetName val="Print"/>
      <sheetName val="Start"/>
      <sheetName val="Cover (2)"/>
      <sheetName val="Currency split"/>
      <sheetName val="Payment Status"/>
      <sheetName val="BOQ 1"/>
      <sheetName val="BOQ 2"/>
      <sheetName val="BOQ 3"/>
      <sheetName val="BOQ 4"/>
      <sheetName val="BOQ 5"/>
      <sheetName val="BOQ 6"/>
      <sheetName val="BOQ 7"/>
      <sheetName val="BOQ 8"/>
      <sheetName val="BOQ 9"/>
      <sheetName val="BOQ 10"/>
      <sheetName val="BOQ 11"/>
      <sheetName val="BOQ 12"/>
      <sheetName val="SUMBILL1"/>
      <sheetName val="BOQ 14"/>
      <sheetName val="BOQ 15"/>
      <sheetName val="BOQ 16"/>
      <sheetName val="BOQ 17"/>
      <sheetName val="BOQ 18"/>
      <sheetName val="BOQ 19"/>
      <sheetName val="BOQ 20"/>
      <sheetName val="BOQ 21"/>
      <sheetName val="BOQ 22"/>
      <sheetName val="BOQ 23"/>
      <sheetName val="BOQ 24"/>
      <sheetName val="Summary bill 7"/>
      <sheetName val="BOQ 26"/>
      <sheetName val="BOQ 27"/>
      <sheetName val="Summary bill 8"/>
      <sheetName val="BOQ 29"/>
      <sheetName val="BOQ 30"/>
      <sheetName val="BOQ 31"/>
      <sheetName val="BOQ 32"/>
      <sheetName val="BOQ 33"/>
      <sheetName val="BOQ 34"/>
      <sheetName val="BOQ 35"/>
      <sheetName val="BOQ 36"/>
      <sheetName val="BOQ 37"/>
      <sheetName val="BOQ 38"/>
      <sheetName val="BOQ 39"/>
      <sheetName val="BOQ 40"/>
      <sheetName val="BOQ 41"/>
      <sheetName val="BOQ 42"/>
      <sheetName val="BOQ 43"/>
      <sheetName val="BOQ 44"/>
      <sheetName val="BOQ 45"/>
      <sheetName val="Summary bill 17"/>
      <sheetName val="BOQ 47"/>
      <sheetName val="BOQ 48"/>
      <sheetName val="BOQ 49"/>
      <sheetName val="Summary bill 20"/>
      <sheetName val="BOQ 51"/>
      <sheetName val="BOQ 52"/>
      <sheetName val="BOQ 53"/>
      <sheetName val="BOQ 54"/>
      <sheetName val="BOQ 55"/>
      <sheetName val="BOQ 56"/>
      <sheetName val="BOQ 57"/>
      <sheetName val="Summary bill 21"/>
      <sheetName val="BOQ 59"/>
      <sheetName val="BOQ 60"/>
      <sheetName val="BOQ 61"/>
      <sheetName val="BOQ 62"/>
      <sheetName val="Summary bill 22"/>
      <sheetName val="Mos"/>
      <sheetName val="VOP LABOUR"/>
      <sheetName val="VOP MATERIALS"/>
      <sheetName val="Curve details"/>
      <sheetName val="B TCS Sch F"/>
      <sheetName val="Road summary"/>
      <sheetName val="BOQ - Roads"/>
      <sheetName val="Junction R"/>
      <sheetName val="Bought Out items"/>
      <sheetName val="Std Toll Plaza L&amp;T"/>
      <sheetName val="Input Data R"/>
      <sheetName val="Reg. Course R"/>
      <sheetName val="PQC-DLC_Th"/>
      <sheetName val="Service Road R"/>
      <sheetName val="Input Data F"/>
      <sheetName val="Reg. Course F"/>
      <sheetName val="BC-DBM F"/>
      <sheetName val="Service Road F"/>
      <sheetName val="Input Data70+100MSA"/>
      <sheetName val="Reg. Course70+100 MSA"/>
      <sheetName val="BC-DBM_Thick 70+100MSA"/>
      <sheetName val="Overlay"/>
      <sheetName val="Overlay 4Lane"/>
      <sheetName val="Drain BM PCC"/>
      <sheetName val="Ex Road"/>
      <sheetName val="Drain"/>
      <sheetName val="Drain Lined"/>
      <sheetName val="ManHole"/>
      <sheetName val="Extra Widening"/>
      <sheetName val="RCC Retaining Wall"/>
      <sheetName val="R.E. NH-10"/>
      <sheetName val="RCC Retaining Wall1"/>
      <sheetName val="Dismantling"/>
      <sheetName val="BM VS RECON"/>
      <sheetName val="RE WALL NEW"/>
      <sheetName val="STWC"/>
      <sheetName val="bupcost"/>
      <sheetName val="budget"/>
      <sheetName val="AFA"/>
      <sheetName val="performance"/>
      <sheetName val="FINALTOPSHEET"/>
      <sheetName val="chiklicost"/>
      <sheetName val="revanal"/>
      <sheetName val="annex1siteman-indirectpm"/>
      <sheetName val="annex2siteman-indirectlab"/>
      <sheetName val="annex3mob-stockpile"/>
      <sheetName val="annex4mob-wp1trasnfer"/>
      <sheetName val="annex5-mob-safety"/>
      <sheetName val="annex6-sitefac-survey"/>
      <sheetName val="CONTRACT PRICE"/>
      <sheetName val="Financial"/>
      <sheetName val="PRICE BREAKUP"/>
      <sheetName val="ABSTRACT BOQ"/>
      <sheetName val="IDC - OVERHEADS - SUMMARY"/>
      <sheetName val="BASIC DATA of Material"/>
      <sheetName val="Cost of material"/>
      <sheetName val="Req of Material"/>
      <sheetName val="MIX COMPOSITION"/>
      <sheetName val="ETC Plant Cost"/>
      <sheetName val="SITE CLEARANCE"/>
      <sheetName val="Subbase"/>
      <sheetName val="Earthwork"/>
      <sheetName val="SUMMARY PLANT COST"/>
      <sheetName val="PAVEMENT"/>
      <sheetName val="Concrete"/>
      <sheetName val="TRAFFIC APPURENTANCE"/>
      <sheetName val="CD &amp; Bridges"/>
      <sheetName val="BRIDGE CONCRETE"/>
      <sheetName val="ETC -Escalation"/>
      <sheetName val="IDC - OVERHEADS"/>
      <sheetName val="SC DIESEL ESCALATION"/>
      <sheetName val="OF - BACK"/>
      <sheetName val="Working Capital"/>
      <sheetName val="CHART INDICES"/>
      <sheetName val="CAPITAL CHARGE"/>
      <sheetName val="IPS"/>
      <sheetName val="hirevs dep"/>
      <sheetName val="PC PIVOT- do not fiddle with"/>
      <sheetName val="TAX"/>
      <sheetName val="Summary Crusher"/>
      <sheetName val="boq rvn"/>
      <sheetName val="IPC"/>
      <sheetName val="Summary-Boq"/>
      <sheetName val="Extra"/>
      <sheetName val="Consumption"/>
      <sheetName val="Esc-A"/>
      <sheetName val="Esc-B"/>
      <sheetName val="Esc-C"/>
      <sheetName val="VAT"/>
      <sheetName val="Advance for Material-PP"/>
      <sheetName val="Mobilisation-aji"/>
      <sheetName val="Sheet22"/>
      <sheetName val="TP15A"/>
      <sheetName val="TP10A"/>
      <sheetName val="TP17"/>
      <sheetName val="TAIL HOUSE (ON B2)"/>
      <sheetName val="DRIVE HOUSE"/>
      <sheetName val="TP15"/>
      <sheetName val="TP14"/>
      <sheetName val="TP-9 EXISTING"/>
      <sheetName val="TP-10 EXISTING"/>
      <sheetName val="PRELIM5"/>
      <sheetName val="DPR"/>
      <sheetName val="Plant Quantity"/>
      <sheetName val="Consumption Report-1"/>
      <sheetName val="Conc Qty "/>
      <sheetName val="Status Abstract"/>
      <sheetName val="Status (2)"/>
      <sheetName val="Status"/>
      <sheetName val="Work delay"/>
      <sheetName val="CORRECTION"/>
      <sheetName val="major qty"/>
      <sheetName val="Shuttering"/>
      <sheetName val="wages"/>
      <sheetName val="Major P&amp;M deployment"/>
      <sheetName val="p&amp;m L&amp;T Hire"/>
      <sheetName val="P&amp;m"/>
      <sheetName val="histogram"/>
      <sheetName val="basic "/>
      <sheetName val="bua"/>
      <sheetName val="topsheet"/>
      <sheetName val="Rate Analysis"/>
      <sheetName val="Spares &amp; Service- 3 yrs"/>
      <sheetName val="Spares - 1 yr"/>
      <sheetName val="UPS cal"/>
      <sheetName val="Plaza connectivity"/>
      <sheetName val="CABLES(1 lane)"/>
      <sheetName val="CABLES (2 Lanes)"/>
      <sheetName val="CABLES (6 lanes)"/>
      <sheetName val="cables 12 lanes"/>
      <sheetName val="AVC"/>
      <sheetName val="LC"/>
      <sheetName val="Master data"/>
      <sheetName val="Total TOLL+HTMS COGS analysis"/>
      <sheetName val="Pending items Hari"/>
      <sheetName val="Total TOLL analysis"/>
      <sheetName val="Final BOQ"/>
      <sheetName val="Toll-Itemwise costing"/>
      <sheetName val="Toll-Loop Sealant calculation"/>
      <sheetName val="Major Materials-1"/>
      <sheetName val="Major Materials-2"/>
      <sheetName val="INPUTS - 1"/>
      <sheetName val="INPUTS - 2"/>
      <sheetName val="HMP"/>
      <sheetName val="Reach 3 PRW"/>
      <sheetName val="30 Month CP qTY"/>
      <sheetName val="30 Month CP Rev"/>
      <sheetName val="Programme - HHPL "/>
      <sheetName val="Monthwise Projection"/>
      <sheetName val="RCC"/>
      <sheetName val="Summary of 13th RA"/>
      <sheetName val="progress"/>
      <sheetName val="Officer Budget Form"/>
      <sheetName val="BASIC-Roads"/>
      <sheetName val="Total summary"/>
      <sheetName val="_REF"/>
      <sheetName val="Discarded_links"/>
      <sheetName val="Form_D1"/>
      <sheetName val="Form_D12"/>
      <sheetName val="Form_D13"/>
      <sheetName val="MATERIAL_TOTAL"/>
      <sheetName val="Form_5"/>
      <sheetName val="Summary_of_13th_RA"/>
      <sheetName val="BOQ_Distribution"/>
      <sheetName val="Officer_Budget_Form"/>
      <sheetName val="Proj Data"/>
      <sheetName val=" BS"/>
      <sheetName val="Accounts"/>
      <sheetName val="TB"/>
      <sheetName val="P &amp; L"/>
      <sheetName val="CF Workings"/>
      <sheetName val="CashFlow "/>
      <sheetName val="schedules"/>
      <sheetName val="schedules (2)"/>
      <sheetName val="FA Schedule (2)"/>
      <sheetName val="FA Schedule (3)"/>
      <sheetName val="Investment schedule"/>
      <sheetName val="schedules (3)"/>
      <sheetName val="schedules (4)"/>
      <sheetName val="schedules (5)"/>
      <sheetName val="Excise"/>
      <sheetName val="Share capital Analysis"/>
      <sheetName val="loans &amp;advances"/>
      <sheetName val="Payroll wkgs"/>
      <sheetName val="Factory and marketing"/>
      <sheetName val="Freight"/>
      <sheetName val="FENCING"/>
      <sheetName val="Projects"/>
      <sheetName val="Input_footings"/>
      <sheetName val="SinglePeir_Input"/>
      <sheetName val="Conc rate analysis"/>
      <sheetName val="Bill No.5C"/>
      <sheetName val="Bill No. 5D"/>
      <sheetName val="Bill No. 5E"/>
      <sheetName val="Bill No.5F"/>
      <sheetName val="Bill No.10"/>
      <sheetName val="Overheads"/>
      <sheetName val="Bill No.13"/>
      <sheetName val="Payment Summary"/>
      <sheetName val="BG"/>
      <sheetName val="Abstract-BOQ"/>
      <sheetName val="Pg No"/>
      <sheetName val="Consump %"/>
      <sheetName val="B&amp;U Abs"/>
      <sheetName val="Royalty"/>
      <sheetName val="B&amp;U"/>
      <sheetName val="B&amp;U-Rebar"/>
      <sheetName val="RE Emb-10+"/>
      <sheetName val="RE Block Ere-10+"/>
      <sheetName val="RE FM -10+"/>
      <sheetName val="RE Fill-10+"/>
      <sheetName val="RE Ere-11"/>
      <sheetName val="RE Fill-11"/>
      <sheetName val="RE FM-11"/>
      <sheetName val="RE Emb 11+"/>
      <sheetName val="RE Block Ere-16+"/>
      <sheetName val="RE FM-16"/>
      <sheetName val="RE Fill-16+"/>
      <sheetName val="RE EMB-16"/>
      <sheetName val="RE EMB-31+"/>
      <sheetName val="RE Block Ere-31+"/>
      <sheetName val="RE FM-31+"/>
      <sheetName val="RE Fill-31+"/>
      <sheetName val="RE Block-cas"/>
      <sheetName val="RE Pannel-cas"/>
      <sheetName val="Abstract of Escalation"/>
      <sheetName val="Escalation-Cement"/>
      <sheetName val="Escalation-Steel"/>
      <sheetName val="Escalation-Diesel"/>
      <sheetName val="Invoice Details-1"/>
      <sheetName val="Invoice Details-2"/>
      <sheetName val="Invoice Details-3"/>
      <sheetName val="Invoice Details-5"/>
      <sheetName val="Secured Mat. Advance"/>
      <sheetName val="Invoice Details-9"/>
      <sheetName val="AS 7"/>
      <sheetName val="AS 7 (REV)"/>
      <sheetName val="BOQ (REV)"/>
      <sheetName val="Conc rate analysisa"/>
      <sheetName val="Conc rate analysis (Dust)"/>
      <sheetName val="Shear at Sections"/>
      <sheetName val="Inst"/>
      <sheetName val="Pit-1"/>
      <sheetName val="Back_Cal_for OMC"/>
      <sheetName val="OMC_Gr"/>
      <sheetName val="Back_Cal_for CBR"/>
      <sheetName val="CBR_Graph Test_I"/>
      <sheetName val="CBR_Graph Test_II"/>
      <sheetName val="CBR_Graph Test_III"/>
      <sheetName val="q1"/>
      <sheetName val="Check"/>
      <sheetName val="F2a"/>
      <sheetName val="F2b"/>
      <sheetName val="F6-Conc"/>
      <sheetName val="F6-Up"/>
      <sheetName val="Plan"/>
      <sheetName val="F6-New"/>
      <sheetName val="Bqty"/>
      <sheetName val="RMR"/>
      <sheetName val="HPCul"/>
      <sheetName val="HP2"/>
      <sheetName val="Gul"/>
      <sheetName val="F8"/>
      <sheetName val="PMC"/>
      <sheetName val="RtAnalysis"/>
      <sheetName val="RCC3MF7"/>
      <sheetName val="RaftF7"/>
      <sheetName val="Bk-Anal"/>
      <sheetName val="Raftdesign"/>
      <sheetName val="design"/>
      <sheetName val="Wingtrench"/>
      <sheetName val="Steel"/>
      <sheetName val="Drg"/>
      <sheetName val="Title"/>
      <sheetName val="Report"/>
      <sheetName val="Certificate"/>
      <sheetName val="SoilTest"/>
      <sheetName val="F1"/>
      <sheetName val="Format B"/>
      <sheetName val="F3"/>
      <sheetName val="F4"/>
      <sheetName val="F5"/>
      <sheetName val="BkAnal"/>
      <sheetName val="NP3-Bitu"/>
      <sheetName val="hpipedraw"/>
      <sheetName val="Slab-Design"/>
      <sheetName val="Annexure"/>
      <sheetName val="Sheet 2"/>
      <sheetName val="QUESTION"/>
      <sheetName val="Detmes"/>
      <sheetName val="Elect."/>
      <sheetName val="Guardpostand drain"/>
      <sheetName val="0-25 - Widening"/>
      <sheetName val="25-56 - Raising"/>
      <sheetName val="56-70 - Oneside Widening"/>
      <sheetName val="70-82 Oneside on CanalBank"/>
      <sheetName val="Flexible"/>
      <sheetName val="Chap 5"/>
      <sheetName val="Fill this out first..."/>
      <sheetName val="Checklist"/>
      <sheetName val="Front"/>
      <sheetName val="PDF Front"/>
      <sheetName val="Simple Letter"/>
      <sheetName val="Inside"/>
      <sheetName val="Basis"/>
      <sheetName val="Inclusions"/>
      <sheetName val="Exclusions"/>
      <sheetName val="Overall Summary"/>
      <sheetName val="CSI Summary"/>
      <sheetName val="Section 1 Areas"/>
      <sheetName val="Section 1 Summary"/>
      <sheetName val="Section 1"/>
      <sheetName val="Section 2 Areas"/>
      <sheetName val="Section 2 Summary"/>
      <sheetName val="Section 2"/>
      <sheetName val="Section 3 Areas"/>
      <sheetName val="Section 3 Summary"/>
      <sheetName val="Section 3"/>
      <sheetName val="Section 4 Areas"/>
      <sheetName val="Section 4 Summary"/>
      <sheetName val="Section 4"/>
      <sheetName val="Section 5 Areas"/>
      <sheetName val="Section 5 Summary"/>
      <sheetName val="Section 5"/>
      <sheetName val="Sitework Areas"/>
      <sheetName val="Section 6 Areas"/>
      <sheetName val="Section 6 Summary"/>
      <sheetName val="Section 6"/>
      <sheetName val="Sitework Summary"/>
      <sheetName val="Sitework"/>
      <sheetName val="Alternates"/>
      <sheetName val="Comparison Summary"/>
      <sheetName val="Fill this out first___"/>
      <sheetName val="Salient Features"/>
      <sheetName val="LOI"/>
      <sheetName val="construction_schedule"/>
      <sheetName val="top_sheet"/>
      <sheetName val="Offtop-Tender"/>
      <sheetName val="Offtop-Prestart"/>
      <sheetName val="SummaryIDC"/>
      <sheetName val="Items"/>
      <sheetName val="IDC.AHK "/>
      <sheetName val="BOQ_Direct_selling cost"/>
      <sheetName val="Monthwise breakup"/>
      <sheetName val="Labourrate"/>
      <sheetName val="conanalysis"/>
      <sheetName val="ShuttAna"/>
      <sheetName val="Reinf Analy"/>
      <sheetName val="Power anal"/>
      <sheetName val="quality_obj"/>
      <sheetName val="Assumptions"/>
      <sheetName val="water"/>
      <sheetName val="Power"/>
      <sheetName val="As per PCA"/>
      <sheetName val="1 Site Dis"/>
      <sheetName val="2 E work"/>
      <sheetName val="3 SB &amp; Base"/>
      <sheetName val="4 BT"/>
      <sheetName val="6B MJ BRD "/>
      <sheetName val="6E FOB"/>
      <sheetName val="6F Repair Bridge"/>
      <sheetName val="10 toll plaza"/>
      <sheetName val="12 _RE_wall"/>
      <sheetName val="EW-Sum"/>
      <sheetName val="Extra_Paved"/>
      <sheetName val="List-SR"/>
      <sheetName val="cross section schedule"/>
      <sheetName val="Toll_Sign"/>
      <sheetName val="Toll_Plaza"/>
      <sheetName val="Levels"/>
      <sheetName val="Cal_MCW"/>
      <sheetName val="Cal_SR"/>
      <sheetName val="TCS_1"/>
      <sheetName val="TCS_4D"/>
      <sheetName val="TCS_3C"/>
      <sheetName val="TCS_2A"/>
      <sheetName val="TCS_2B"/>
      <sheetName val="TCS_2C"/>
      <sheetName val="TCS_2B1"/>
      <sheetName val="TCS_3AL"/>
      <sheetName val="TCS_3AR"/>
      <sheetName val="TCS_3BL"/>
      <sheetName val="TCS_3BR "/>
      <sheetName val="TCS_4"/>
      <sheetName val="TCS_5A"/>
      <sheetName val="TCS_5"/>
      <sheetName val="TCS_5B"/>
      <sheetName val="Trucklaybye"/>
      <sheetName val="RE_Wall-cal"/>
      <sheetName val="Bus-Bay"/>
      <sheetName val="Major T-Junction"/>
      <sheetName val="Major X-Junction"/>
      <sheetName val="list of Structure"/>
      <sheetName val="Earthwork LHS"/>
      <sheetName val="Earthwork RHS"/>
      <sheetName val="TCS TYPE"/>
      <sheetName val="Road inv"/>
      <sheetName val="6A MN BRD"/>
      <sheetName val="91+950 A2 RHS"/>
      <sheetName val="91+950 A2 LHS "/>
      <sheetName val="91+950 A1 RHS"/>
      <sheetName val="91+950 A1 LHS"/>
      <sheetName val="103+836"/>
      <sheetName val="106+100"/>
      <sheetName val="109+800 A2 RHS"/>
      <sheetName val="109+800 A1 RHS  "/>
      <sheetName val="109+800 A2 LHS "/>
      <sheetName val="109+800 A1 LHS"/>
      <sheetName val="1.1"/>
      <sheetName val="1.2 a"/>
      <sheetName val="1.2 b"/>
      <sheetName val="Main summary"/>
      <sheetName val="Secured Advance"/>
      <sheetName val="RIP1"/>
      <sheetName val="progress photographs"/>
      <sheetName val="JDBOT"/>
      <sheetName val="1-A-(i)"/>
      <sheetName val="1-A-(ii) "/>
      <sheetName val="1-A-(iii)"/>
      <sheetName val="2-B-(i)"/>
      <sheetName val="2-B-(ii)"/>
      <sheetName val="2-B-(iii) "/>
      <sheetName val="3-C-(ii)"/>
      <sheetName val="3-C-(iii)"/>
      <sheetName val="3-C-(iv)"/>
      <sheetName val="3 C (v)"/>
      <sheetName val="3-C-(vi) "/>
      <sheetName val="4-D-(i)"/>
      <sheetName val="4-D-(ii)"/>
      <sheetName val="4-D-(iii)"/>
      <sheetName val="4-D-(iv) "/>
      <sheetName val="5-E(i)"/>
      <sheetName val="6-F-(i)"/>
      <sheetName val="7-G-(i)"/>
      <sheetName val="7-G-(ii)"/>
      <sheetName val="7-G-(iii)"/>
      <sheetName val="7-G(iv)"/>
      <sheetName val="8-H-(ii)"/>
      <sheetName val="8-H-(i)"/>
      <sheetName val="8-H-(iii) "/>
      <sheetName val="8-H-(iV"/>
      <sheetName val="9-I-(i)"/>
      <sheetName val="9-I-(ii)"/>
      <sheetName val="9-I-(iii)"/>
      <sheetName val="9-I-(iv)"/>
      <sheetName val="10-J-(i)"/>
      <sheetName val="10-J-(ii)"/>
      <sheetName val="10-J-(iii)"/>
      <sheetName val="10-J-(iv)"/>
      <sheetName val="11-K-(i)"/>
      <sheetName val="11-K-(ii) "/>
      <sheetName val="11-K-(iii)"/>
      <sheetName val="11-K-(iv)"/>
      <sheetName val="12-L-(i) "/>
      <sheetName val="12-L-(ii) "/>
      <sheetName val="12-L-(iii)"/>
      <sheetName val="12-L-(iv)"/>
      <sheetName val="13-M-(i)"/>
      <sheetName val="13-M-(ii)"/>
      <sheetName val="13-M-(iii)"/>
      <sheetName val="14-N-(i)"/>
      <sheetName val="14-N-(ii)"/>
      <sheetName val="14N (iii)"/>
      <sheetName val="18-R(i)"/>
      <sheetName val="Certificate (MRM)  (2)"/>
      <sheetName val="Summary(4)"/>
      <sheetName val="Price Adjustment (BOQ)"/>
      <sheetName val="Price Adjustment (VO)"/>
      <sheetName val="Material purch-50% steel st (V)"/>
      <sheetName val="Material purch-50% steel stock "/>
      <sheetName val="6B.22"/>
      <sheetName val="2material  Consumpt Statement  "/>
      <sheetName val="Material Reconcilation"/>
      <sheetName val="Royalty Statement"/>
      <sheetName val="ABST "/>
      <sheetName val="Extra-5  M45 PSC"/>
      <sheetName val="1 Material Consumption"/>
      <sheetName val="Material Received"/>
      <sheetName val="Withheld Statement"/>
      <sheetName val="Interest"/>
      <sheetName val="Month Wise Qty &amp; Amount"/>
      <sheetName val="Borelog final &amp; M35 pile  "/>
      <sheetName val="Pile Detail Calculation"/>
      <sheetName val="Pile Cap Level"/>
      <sheetName val="6B.03 (a)"/>
      <sheetName val="6B.04"/>
      <sheetName val="6B 07(a)i"/>
      <sheetName val="6B 07(a)ii"/>
      <sheetName val="6B 08"/>
      <sheetName val="6B.10"/>
      <sheetName val="6B 11"/>
      <sheetName val="6B.12(a)"/>
      <sheetName val="6B.13"/>
      <sheetName val="6B.24 (25%)"/>
      <sheetName val="Extra 4 M45 pedestal"/>
      <sheetName val="6B.18 M40 DIAPH."/>
      <sheetName val="6-B-17  Weep Hole"/>
      <sheetName val="6B-26 (a) "/>
      <sheetName val="Ex  M40 Deck slab"/>
      <sheetName val="6B.21"/>
      <sheetName val="6B.24  supply"/>
      <sheetName val="6B 09a(A) (i)"/>
      <sheetName val="6B 09a(B)i"/>
      <sheetName val="6B.09 b (ii)"/>
      <sheetName val="Extra 3"/>
      <sheetName val="Extra 1 (i)"/>
      <sheetName val="6E.17"/>
      <sheetName val="6-E-18 Ex.Bearing Ch."/>
      <sheetName val="6-B-30(a)"/>
      <sheetName val="6B-30 (b)"/>
      <sheetName val="Maintenance Abstract"/>
      <sheetName val="Repair &amp; Rehab. Measurements "/>
      <sheetName val="Measurment of Repair "/>
      <sheetName val="Book1"/>
      <sheetName val="Bridges"/>
      <sheetName val="Bridges (Abst)"/>
      <sheetName val="Overpass"/>
      <sheetName val="Slab Culvert"/>
      <sheetName val="Underpass"/>
      <sheetName val="6D 34(I)"/>
      <sheetName val=" Analysis"/>
      <sheetName val="Priced_DWR "/>
      <sheetName val="Rates2001"/>
      <sheetName val=" AnalysisNH"/>
      <sheetName val="Estimates"/>
      <sheetName val="Labour _ Plant"/>
      <sheetName val="foot-slab reinft"/>
      <sheetName val="SHEET 1"/>
      <sheetName val="labour coeff"/>
      <sheetName val="PRECAST lightconc-II"/>
      <sheetName val="IO List"/>
      <sheetName val="Sebtion 1 SumMary"/>
      <sheetName val="DLA Standard Cost Report1"/>
      <sheetName val="Macro custom function"/>
      <sheetName val="Bill-AAC_old"/>
      <sheetName val="Basement Budget"/>
      <sheetName val="Extra Item"/>
      <sheetName val="TBAL9697 -group wise  sdpl"/>
      <sheetName val="Pacakges split"/>
      <sheetName val="Database"/>
      <sheetName val="schedule nos"/>
      <sheetName val="INPUT SHEET"/>
      <sheetName val="RES-PLANNING"/>
      <sheetName val="Voucher"/>
      <sheetName val="DEPTH CHART (ORR) L.S."/>
      <sheetName val="Name List"/>
      <sheetName val="Stress Calculation"/>
      <sheetName val="Meas.-Hotel Part"/>
      <sheetName val="RA-markate"/>
      <sheetName val="PA- Consutant "/>
      <sheetName val="Raft"/>
      <sheetName val="Break up Sheet"/>
      <sheetName val="Cashflow projection"/>
      <sheetName val="strand"/>
      <sheetName val="Pay_Sep06"/>
      <sheetName val="1st flr"/>
      <sheetName val="Tender Summary"/>
      <sheetName val="Driveway Beams"/>
      <sheetName val="2gii"/>
      <sheetName val="Staff Acco."/>
      <sheetName val="dBase"/>
      <sheetName val="Contract Night Staff"/>
      <sheetName val="Contract Day Staff"/>
      <sheetName val="Day Shift"/>
      <sheetName val="Night Shift"/>
      <sheetName val="Cat A Change Control"/>
      <sheetName val="A-General"/>
      <sheetName val="RCC,Ret. Wall"/>
      <sheetName val="DetEst"/>
      <sheetName val="Detail"/>
      <sheetName val="공장별판관비배부"/>
      <sheetName val="VCH-SLC"/>
      <sheetName val="Supplier"/>
      <sheetName val="Deduction of assets"/>
      <sheetName val="Civil Works"/>
      <sheetName val="factors"/>
      <sheetName val="Fin Sum"/>
      <sheetName val="REL"/>
      <sheetName val="sort2"/>
      <sheetName val="Labour productivity"/>
      <sheetName val="Formulas"/>
      <sheetName val="1st Slab"/>
      <sheetName val="BP"/>
      <sheetName val="Fly over planning"/>
      <sheetName val="MN BR Planning"/>
      <sheetName val="ROB planning"/>
      <sheetName val="Pile Qty"/>
      <sheetName val="Launching"/>
      <sheetName val="critical"/>
      <sheetName val="MN BR Planning (2)"/>
      <sheetName val="Underpasses -progress"/>
      <sheetName val="Mnbr -progress "/>
      <sheetName val="completion"/>
      <sheetName val="Sheet1 (2)"/>
      <sheetName val="BMIReport"/>
      <sheetName val="Road Work Planning"/>
      <sheetName val="Str. Work Planning"/>
      <sheetName val="Material Planning "/>
      <sheetName val="Str. Work Planning (2)"/>
      <sheetName val="Material Planning  (2)"/>
      <sheetName val="GENABST"/>
      <sheetName val="PEA "/>
      <sheetName val="Indirect Cost"/>
      <sheetName val="RATE LIST CUM BOM"/>
      <sheetName val="Direct Cost A1 "/>
      <sheetName val="Direct cost shed A-2 "/>
      <sheetName val="Direct cost shed A-3 Reservoirs"/>
      <sheetName val="shed A-4 Ancillary civil works"/>
      <sheetName val="she A-5 tools"/>
      <sheetName val="she A-6 sPARES"/>
      <sheetName val="price B(O&amp;M)"/>
      <sheetName val="Bill of Resources"/>
      <sheetName val="Assets "/>
      <sheetName val="Electrical items-FROM SERVI.."/>
      <sheetName val="Sluice valve chambers"/>
      <sheetName val=" pump houses"/>
      <sheetName val="OHSR-cost analysis"/>
      <sheetName val="OHSR-analysis"/>
      <sheetName val="Air valve chambers"/>
      <sheetName val="Scour valve chambers"/>
      <sheetName val="Drainage-workings"/>
      <sheetName val="Transfer chamber-type B "/>
      <sheetName val="Transfer chamber-type A"/>
      <sheetName val="Electrical items"/>
      <sheetName val="Staff quarters"/>
      <sheetName val="internal roads"/>
      <sheetName val="Cost analysis for roads"/>
      <sheetName val=" Esti. of compound"/>
      <sheetName val="Cost analysis of compound"/>
      <sheetName val="Pipe Rates"/>
      <sheetName val="Consolidated"/>
      <sheetName val="Top Line - WWW"/>
      <sheetName val="Top Line - BUILDINGS"/>
      <sheetName val="Top Line - ROADS"/>
      <sheetName val="Top Line - POWER"/>
      <sheetName val="Top Line - INDUSTRIAL"/>
      <sheetName val="Top Line - IRRIGATION"/>
      <sheetName val="Cash Flow - WWW"/>
      <sheetName val="Cash Flow - BUILDINGS"/>
      <sheetName val="Cash Flow - ROADS"/>
      <sheetName val="Cash Flow - POWER"/>
      <sheetName val="Cash Flow - INDUSTRIAL"/>
      <sheetName val="Cash Flow - IRRIGATION"/>
      <sheetName val="Fund Requirement"/>
      <sheetName val="Business Development &amp; Orders"/>
      <sheetName val="Capital Expenses"/>
      <sheetName val="Organisation Chart"/>
      <sheetName val="Manpower Requirement"/>
      <sheetName val="Conversions"/>
      <sheetName val="C.L"/>
      <sheetName val="Part II Complnce.Reass Tech"/>
      <sheetName val="Part I Assessmnt rept Tech"/>
      <sheetName val="Systemic (Annex 2.01)"/>
      <sheetName val="Steel reconci (Annex 2.02)"/>
      <sheetName val="material rec Annex 2.03"/>
      <sheetName val="RMC rec Annex 2.04"/>
      <sheetName val="material rate comp annex 2.05"/>
      <sheetName val="WO Annex 2.06"/>
      <sheetName val="C L"/>
      <sheetName val="AMC Tech"/>
      <sheetName val="Finance Annex"/>
      <sheetName val="Reassess Techn"/>
      <sheetName val="Tech "/>
      <sheetName val="VO"/>
      <sheetName val="Total"/>
      <sheetName val="Abt Foundation "/>
      <sheetName val="pier Foundation"/>
      <sheetName val="HVAC casu"/>
      <sheetName val="HVACmater."/>
      <sheetName val="HVACtreat"/>
      <sheetName val="HVAC serv"/>
      <sheetName val="hvac opd"/>
      <sheetName val="total abst.HVAC"/>
      <sheetName val="sec.adv.-19th HVAC"/>
      <sheetName val="sec.adv.-19TH ELEC.  (2)"/>
      <sheetName val="sec.adv.-19TH ELEC. "/>
      <sheetName val="External Item-Total Abstract "/>
      <sheetName val="CASUALTY m"/>
      <sheetName val="maternity M"/>
      <sheetName val="TREATMENT m "/>
      <sheetName val="block-3 m"/>
      <sheetName val="BLOCK-2m"/>
      <sheetName val="Total  ABSTRAC 20 TH"/>
      <sheetName val="Casualty"/>
      <sheetName val="Maternity"/>
      <sheetName val="Treatment"/>
      <sheetName val="service"/>
      <sheetName val="Block3"/>
      <sheetName val="Block2"/>
      <sheetName val="opd"/>
      <sheetName val=" INTERIM 17 TH-certified"/>
      <sheetName val=" INTERIM 17 TH-spec"/>
      <sheetName val="sec.adv.-17Int  "/>
      <sheetName val="HVAC"/>
      <sheetName val="CASUALTY "/>
      <sheetName val="TREATMENT "/>
      <sheetName val="SERVICE-4"/>
      <sheetName val="block-3"/>
      <sheetName val="O.P.D. "/>
      <sheetName val="Total Abstract17th"/>
      <sheetName val="BLOCK-2"/>
      <sheetName val="August-2"/>
      <sheetName val="August-3"/>
      <sheetName val="Top"/>
      <sheetName val="Boq-1,2,3,4,5"/>
      <sheetName val="Ex-t1,t2,t3"/>
      <sheetName val="Ex- T1"/>
      <sheetName val="Boq- T2 "/>
      <sheetName val="Ex- T2"/>
      <sheetName val="Boq- T3"/>
      <sheetName val="Ex- T3"/>
      <sheetName val="Boq- T4"/>
      <sheetName val="Boq- T5"/>
      <sheetName val="M.B T-01)"/>
      <sheetName val="(M.B) T- 02"/>
      <sheetName val="(M.B) T-03"/>
      <sheetName val="(M.B)TOWER NO.-04"/>
      <sheetName val="(M.B) T-05"/>
      <sheetName val="Cement-Recon."/>
      <sheetName val="Cement-T2"/>
      <sheetName val="Cement-T3"/>
      <sheetName val="Cement-2,3"/>
      <sheetName val="RA Bill summary"/>
      <sheetName val=" ABSTRACT  "/>
      <sheetName val="S T BILL"/>
      <sheetName val="BFP"/>
      <sheetName val="Neutralisation pit"/>
      <sheetName val="MCW piping"/>
      <sheetName val="Road crossing (2)"/>
      <sheetName val="Elecric &amp; Control"/>
      <sheetName val="Water "/>
      <sheetName val="Road crossing"/>
      <sheetName val="CW pump house"/>
      <sheetName val="DM builidng"/>
      <sheetName val="offset switch gear building"/>
      <sheetName val="Main stack"/>
      <sheetName val="Raw water fire water"/>
      <sheetName val="Switchyard"/>
      <sheetName val="Switch yard control building"/>
      <sheetName val="Duct Bank"/>
      <sheetName val="Desagged water storage tank"/>
      <sheetName val="Switch yard cable trench"/>
      <sheetName val="GT-ST Transformer"/>
      <sheetName val="MSPS_Abstract"/>
      <sheetName val="MSPS_Detailed"/>
      <sheetName val="JAN 09 "/>
      <sheetName val="31-05-2007-DPR"/>
      <sheetName val="sum-all"/>
      <sheetName val="Block admin"/>
      <sheetName val="Block acad"/>
      <sheetName val="Block aud"/>
      <sheetName val=" Club house"/>
      <sheetName val="sum"/>
      <sheetName val="pictorial view "/>
      <sheetName val="pictorial view (2)"/>
      <sheetName val="Revised shutt.cycle 10-07-2007"/>
      <sheetName val="Revised shut cycle progress"/>
      <sheetName val="Slab area floorwise"/>
      <sheetName val="FINISHING SCHEDULE"/>
      <sheetName val="BMS BOQ"/>
      <sheetName val="FORM7"/>
      <sheetName val="OHT (3.2 LL)"/>
      <sheetName val="TOS (OHT 3.2 LL)"/>
      <sheetName val="OHT (5.45LL)"/>
      <sheetName val="TOS (OHT 5.45LL)"/>
      <sheetName val="ABSTRACT-3 SITES"/>
      <sheetName val="CIVIL DSR-3 Sites"/>
      <sheetName val="ELECTRICAL DSR 3 sites "/>
      <sheetName val="FIRE FIGHTING DSR 3 sites"/>
      <sheetName val="LANDSCAPING DSR-3 Items Sites"/>
      <sheetName val="CIVIL NDSR"/>
      <sheetName val="ELE NDS Com. 3 site"/>
      <sheetName val="BMS Grp 4"/>
      <sheetName val="n-dsr 3 sites"/>
      <sheetName val="VENTIL Non-DSR 3 sites "/>
      <sheetName val="LANDSC Non-DSR-3 Sites"/>
      <sheetName val="OHT"/>
      <sheetName val="TOS (OHT)"/>
      <sheetName val="UGT"/>
      <sheetName val="TOS(UGT)"/>
      <sheetName val="UG W T"/>
      <sheetName val="OHT (2)"/>
      <sheetName val="MBQ"/>
      <sheetName val="drg study"/>
      <sheetName val="block"/>
      <sheetName val="Technicla manpower"/>
      <sheetName val="Mixer"/>
      <sheetName val="PRE (3)"/>
      <sheetName val="PRE (2)"/>
      <sheetName val="PRE"/>
      <sheetName val="Prerna Engg."/>
      <sheetName val="Bahuleyan"/>
      <sheetName val="Uday rai"/>
      <sheetName val="Manjur islam"/>
      <sheetName val="T Khan"/>
      <sheetName val="Misc."/>
      <sheetName val="Sabir"/>
      <sheetName val="Mirror"/>
      <sheetName val="Ramachander"/>
      <sheetName val="Surendar"/>
      <sheetName val="Guddu"/>
      <sheetName val="Ramjeet"/>
      <sheetName val="Aalam"/>
      <sheetName val="Ashok"/>
      <sheetName val="Naushad"/>
      <sheetName val="Cable-data"/>
      <sheetName val="XLPE. ALLUMINIUM) (2)"/>
      <sheetName val="XLPE. ALLUMINIUM)"/>
      <sheetName val="XLPE COPPER"/>
      <sheetName val="PVC ALLUMINIUM"/>
      <sheetName val="PVC COPPER"/>
      <sheetName val="      "/>
      <sheetName val="VD FOR LIGHTING"/>
      <sheetName val="CABLE DATA"/>
      <sheetName val="Area Statement"/>
      <sheetName val="Civil BOQ"/>
      <sheetName val="4 Plumbing"/>
      <sheetName val="Changed Analysis"/>
      <sheetName val="OH Calculation sheet"/>
      <sheetName val="Road BOQ)"/>
      <sheetName val="Machinary  Analysis- DSIDC"/>
      <sheetName val="Over Head Total"/>
      <sheetName val="Calculations"/>
      <sheetName val="Analysis( Civil )."/>
      <sheetName val="Civil Work-building"/>
      <sheetName val="Analysis."/>
      <sheetName val="Boiler&amp;TG"/>
      <sheetName val="Tg_foundn"/>
      <sheetName val="Stru_steel"/>
      <sheetName val="Digester building"/>
      <sheetName val="Conc-Site"/>
      <sheetName val="Boiler_TG"/>
      <sheetName val="T Crane"/>
      <sheetName val="TS"/>
      <sheetName val="SDF I"/>
      <sheetName val="Syn"/>
      <sheetName val="Abstract "/>
      <sheetName val="OH's"/>
      <sheetName val="BOQ P-N"/>
      <sheetName val="Site Plan"/>
      <sheetName val="Elect"/>
      <sheetName val="DPR BOQ"/>
      <sheetName val="DPR Rates"/>
      <sheetName val="Highways BOQ"/>
      <sheetName val="Structures BOQ"/>
      <sheetName val="Cover Drain"/>
      <sheetName val="Abs Wagha"/>
      <sheetName val="Wagha BoQ"/>
      <sheetName val="Loading "/>
      <sheetName val="END"/>
      <sheetName val="Shuttering Cost NS 40"/>
      <sheetName val="Batching plant"/>
      <sheetName val="CONCRETE MIXER"/>
      <sheetName val="Concrete Pump"/>
      <sheetName val="Compressor"/>
      <sheetName val="Dozer"/>
      <sheetName val="Excavator"/>
      <sheetName val="FE Loader"/>
      <sheetName val="Grader"/>
      <sheetName val="HMP Plant"/>
      <sheetName val="PTR"/>
      <sheetName val="Tipper"/>
      <sheetName val="Tractor with Ripper "/>
      <sheetName val="Tandem Roller"/>
      <sheetName val="Vibratory Roller "/>
      <sheetName val="Water tanker"/>
      <sheetName val="WMM Paver"/>
      <sheetName val="Common Plant"/>
      <sheetName val="pLUMBING"/>
      <sheetName val="List of Items"/>
      <sheetName val="Major Quantities"/>
      <sheetName val="s"/>
      <sheetName val="Road-Analysis"/>
      <sheetName val="Road-Boq"/>
      <sheetName val="Analy"/>
      <sheetName val="AppeE"/>
      <sheetName val="Boq-with fire"/>
      <sheetName val="Boq-wo fire"/>
      <sheetName val="Compare"/>
      <sheetName val="Shutter"/>
      <sheetName val="Appendix-E"/>
      <sheetName val="ANALYS"/>
      <sheetName val="Summary - Page 1"/>
      <sheetName val="Facility"/>
      <sheetName val="Salary"/>
      <sheetName val="Certi."/>
      <sheetName val="Abstact"/>
      <sheetName val="lab ind"/>
      <sheetName val="st ind"/>
      <sheetName val="cem ind"/>
      <sheetName val="fuel ind"/>
      <sheetName val="Details of price Index"/>
      <sheetName val="02"/>
      <sheetName val="03"/>
      <sheetName val="04"/>
      <sheetName val="05"/>
      <sheetName val=" summary"/>
      <sheetName val="01"/>
      <sheetName val="06"/>
      <sheetName val="07"/>
      <sheetName val="08"/>
      <sheetName val="09"/>
      <sheetName val="Elect_"/>
      <sheetName val="C_P_ BOQ"/>
      <sheetName val="Synops"/>
      <sheetName val="Abstract ( Depre)"/>
      <sheetName val="C.P. BOQ"/>
      <sheetName val="BitAll"/>
      <sheetName val="05-02-2K1"/>
      <sheetName val="01-03-2K1"/>
      <sheetName val="16-03-2K1"/>
      <sheetName val="fnl"/>
      <sheetName val="fnl (2)"/>
      <sheetName val="Headings"/>
      <sheetName val="Org chart"/>
      <sheetName val="Org Jun06"/>
      <sheetName val="S Curve"/>
      <sheetName val="RA Summary"/>
      <sheetName val="Cumul Abstract"/>
      <sheetName val="Exp. Ded. 02"/>
      <sheetName val="Material- Infra"/>
      <sheetName val="Material- project"/>
      <sheetName val="MRS "/>
      <sheetName val="Monitoring of Resource"/>
      <sheetName val="Plan Bud - Apr06"/>
      <sheetName val="Achiev bud - Apr06"/>
      <sheetName val="Comparision of budget Apr06"/>
      <sheetName val="Plan budg - May06"/>
      <sheetName val="Labour reconsil"/>
      <sheetName val="WPR"/>
      <sheetName val="Flash report"/>
      <sheetName val="Planning_tender"/>
      <sheetName val="Working"/>
      <sheetName val="INFRA- budget"/>
      <sheetName val="Rolled budget_Jun06"/>
      <sheetName val="tender-exercise"/>
      <sheetName val="PLANNING"/>
      <sheetName val="plan-achieved"/>
      <sheetName val="BO-material-details"/>
      <sheetName val="p&amp;l-support"/>
      <sheetName val="P&amp;L-zero"/>
      <sheetName val="EARTH WORK 2"/>
      <sheetName val="EARTH WORK 1"/>
      <sheetName val="VFMP-Monthly-AB"/>
      <sheetName val="ACHIEVED"/>
      <sheetName val="MPR"/>
      <sheetName val="Module1"/>
      <sheetName val="Synopsis C-10"/>
      <sheetName val="MAJ Qtys"/>
      <sheetName val="BoQ C- 10"/>
      <sheetName val="TSP-CRUSHER"/>
      <sheetName val="Synopsis "/>
      <sheetName val="OH- Summery"/>
      <sheetName val="OH Calculations"/>
      <sheetName val="Fin. Charges"/>
      <sheetName val="Backup CC"/>
      <sheetName val="Abst"/>
      <sheetName val="PBQ"/>
      <sheetName val="Materials Reqd"/>
      <sheetName val="Rate anly as per site sink data"/>
      <sheetName val="KL Bridge BoQ"/>
      <sheetName val="Mech Details"/>
      <sheetName val="Electrical BoQ"/>
      <sheetName val="Analysis (2)"/>
      <sheetName val="earth work RA"/>
      <sheetName val="BoQ Bld"/>
      <sheetName val="SHUTTERING (NS-40)"/>
      <sheetName val="Elect- Naidu designs"/>
      <sheetName val="Pile-1000mm dia"/>
      <sheetName val="Pile-1200mm dia "/>
      <sheetName val="ANALYSIS (PMC)"/>
      <sheetName val="earth work Road"/>
      <sheetName val="Hire -based on depr"/>
      <sheetName val="machinery charges road"/>
      <sheetName val="BP (2)"/>
      <sheetName val="earth work Railway"/>
      <sheetName val="DC - HMP Plant"/>
      <sheetName val="P&amp;M Dep"/>
      <sheetName val="Cal - 08-09"/>
      <sheetName val="Lead statement - 2008-09"/>
      <sheetName val="Bitumen-2008-09"/>
      <sheetName val="13 (2)"/>
      <sheetName val="12 (20%)"/>
      <sheetName val="13 (20%)"/>
      <sheetName val="14 (20%)"/>
      <sheetName val="15 (2)"/>
      <sheetName val="Market Rate"/>
      <sheetName val="Cement"/>
      <sheetName val="Material Rate Variation"/>
      <sheetName val="sc bills"/>
      <sheetName val="Top Sheet 1 "/>
      <sheetName val="cf abstract"/>
      <sheetName val="cf sch31.07.07"/>
      <sheetName val="CASHFLOW"/>
      <sheetName val="QTY Plan_Prime cost"/>
      <sheetName val="Itemwise Qty plan &amp; Gross Bill"/>
      <sheetName val="Summary 1"/>
      <sheetName val="BOQ_New 1"/>
      <sheetName val="RA Balance items"/>
      <sheetName val="Staff Expenses 1"/>
      <sheetName val="Lease &amp; Rentals 1"/>
      <sheetName val="Office &amp; Admn 1"/>
      <sheetName val="Input 1"/>
      <sheetName val="Bitumen Calculations 1"/>
      <sheetName val="P&amp;M Charges"/>
      <sheetName val="Tech Data"/>
      <sheetName val="Overhead summary"/>
      <sheetName val="Qnty planned"/>
      <sheetName val="PROGRM -2"/>
      <sheetName val="SC WO rates"/>
      <sheetName val="Working Rates"/>
      <sheetName val="Detailed Expenditure Breakup"/>
      <sheetName val="Expenditure det"/>
      <sheetName val="Syn.my to jam."/>
      <sheetName val="Machinery List"/>
      <sheetName val="STAFF-OH"/>
      <sheetName val="M.J.1 BOQ"/>
      <sheetName val="T-2 gen"/>
      <sheetName val="Road Map"/>
      <sheetName val="Details material"/>
      <sheetName val="MECH-PROG (2)"/>
      <sheetName val="Note Sheet"/>
      <sheetName val="notesheet"/>
      <sheetName val="Syn-pkg-1"/>
      <sheetName val="Syn-pkg-2"/>
      <sheetName val="Jhar. BOQ.I,II"/>
      <sheetName val="Machinery Costing"/>
      <sheetName val="Site overheads"/>
      <sheetName val="PMC BP"/>
      <sheetName val="PMC Mach"/>
      <sheetName val="Drain calculations"/>
      <sheetName val="Con Pro.I"/>
      <sheetName val="Con Pro.II"/>
      <sheetName val="Capex"/>
      <sheetName val="Escl"/>
      <sheetName val="Layout"/>
      <sheetName val="Elec Items"/>
      <sheetName val="A17"/>
      <sheetName val="ANNX A 17"/>
      <sheetName val="A18"/>
      <sheetName val="ANNX A 18"/>
      <sheetName val="A19"/>
      <sheetName val="ANNX A 19"/>
      <sheetName val="A20"/>
      <sheetName val="ANNX A 20"/>
      <sheetName val="A21"/>
      <sheetName val="ANNX A 21"/>
      <sheetName val="A 22"/>
      <sheetName val="A 23"/>
      <sheetName val="Revised"/>
      <sheetName val="Revised (2)"/>
      <sheetName val="S-Curve"/>
      <sheetName val="Rate analysis-civil"/>
      <sheetName val="Concrete ana"/>
      <sheetName val="masonry"/>
      <sheetName val="reinf"/>
      <sheetName val="SoA Abstr."/>
      <sheetName val="SoA Bre"/>
      <sheetName val="CoA- Abst."/>
      <sheetName val="CoA Bre"/>
      <sheetName val="Work Prog"/>
      <sheetName val="C.Flow - WORKING"/>
      <sheetName val="C.Flow - ABS"/>
      <sheetName val="Crude tank  "/>
      <sheetName val="WATER DRAIN TANKS"/>
      <sheetName val="HDT HSD"/>
      <sheetName val="REFRIGERATED LPG"/>
      <sheetName val="NAPHTHA ST"/>
      <sheetName val="MS PREMIUM"/>
      <sheetName val="DPK AND SKO"/>
      <sheetName val="HSD DIESEL EXPORT ST"/>
      <sheetName val="HSD DIESEL STORAGE TANK"/>
      <sheetName val="MS REGULAR"/>
      <sheetName val="SULPHUR STORAGE TANKS"/>
      <sheetName val="LPG"/>
      <sheetName val="PROPYLENE"/>
      <sheetName val="Abstruct"/>
      <sheetName val="Major material list"/>
      <sheetName val="Coke Drum Str - BOQ"/>
      <sheetName val="Analysis-Civil"/>
      <sheetName val="CD errection cost"/>
      <sheetName val="BP-PMC"/>
      <sheetName val="SoA"/>
      <sheetName val="SoA Breakup"/>
      <sheetName val="CoA"/>
      <sheetName val="Out Flow PMC"/>
      <sheetName val="33 kV-Eqpt.fdn."/>
      <sheetName val="220 kV-Eqpt.-fdn."/>
      <sheetName val="400 kV-Eqpt.fdn."/>
      <sheetName val="Tower &amp; LM Foundation"/>
      <sheetName val="Transformer FDN"/>
      <sheetName val="Transformer FDN.Drawing"/>
      <sheetName val="Transformer FDN 1"/>
      <sheetName val="Cost summary"/>
      <sheetName val="Cost summary (test)"/>
      <sheetName val="Cost summary (2)"/>
      <sheetName val="Activity summary"/>
      <sheetName val="Commission fees"/>
      <sheetName val="FUNCTION"/>
      <sheetName val="pr_cal"/>
      <sheetName val="Process"/>
      <sheetName val="CoA Breakup"/>
      <sheetName val="Basic Material Rate"/>
      <sheetName val="BP Cost"/>
      <sheetName val="Rate Analysis- Earth work"/>
      <sheetName val="Rate Analysis-Misc "/>
      <sheetName val="Finishing"/>
      <sheetName val="Plant Hire Pile"/>
      <sheetName val="Rate Analysis-Pile"/>
      <sheetName val="Rate Analysis- Concrete"/>
      <sheetName val="page 1 of 2"/>
      <sheetName val="page 2 of 2"/>
      <sheetName val="Explanation"/>
      <sheetName val="QMM-Graph"/>
      <sheetName val="More Exp."/>
      <sheetName val="Abs 4 L"/>
      <sheetName val="Abs 6 L"/>
      <sheetName val="OHs"/>
      <sheetName val="T-2 material"/>
      <sheetName val="T Plaza boq"/>
      <sheetName val="T plaza"/>
      <sheetName val="civil cost (Sun)"/>
      <sheetName val="Clarification"/>
      <sheetName val="Rate analysis - EW"/>
      <sheetName val="masonary"/>
      <sheetName val="Conc analysis"/>
      <sheetName val="Rate Analysis-Misc"/>
      <sheetName val="Rate Anaysis-Finish"/>
      <sheetName val="Rate Analysis-Finish1"/>
      <sheetName val="Content-Technical"/>
      <sheetName val="Org-Chart"/>
      <sheetName val="Manpower Sche"/>
      <sheetName val="equipment Sche"/>
      <sheetName val="Tools"/>
      <sheetName val="Cover "/>
      <sheetName val="Separator Sheet"/>
      <sheetName val="Syn-pkg-3"/>
      <sheetName val="Syn-pkg-4"/>
      <sheetName val="Top Sheet (2)"/>
      <sheetName val="Loading (2)"/>
      <sheetName val="Jhar. BOQ.III,IV"/>
      <sheetName val="Con Pro.III"/>
      <sheetName val="Con Pro.IV"/>
      <sheetName val="0000000000000"/>
      <sheetName val="1000000000000"/>
      <sheetName val="Est"/>
      <sheetName val="MEST"/>
      <sheetName val="DATA_ENTRY"/>
      <sheetName val="MRoad data"/>
      <sheetName val="MRATES"/>
      <sheetName val="MBTLead"/>
      <sheetName val="MRMR"/>
      <sheetName val="MRoadMap"/>
      <sheetName val="site rates"/>
      <sheetName val="SK BOQ Pkg-1"/>
      <sheetName val="Analysis "/>
      <sheetName val="Str.Qu."/>
      <sheetName val="AP-1(Electrical BOQ)"/>
      <sheetName val="machinery available soil"/>
      <sheetName val="MAJ Qtys HORR"/>
      <sheetName val="Crusher "/>
      <sheetName val="Shuttering Cost"/>
      <sheetName val="con pro."/>
      <sheetName val="Syn of Sk -Pkg1"/>
      <sheetName val="AP-7(synopsis)"/>
      <sheetName val="Summary AP7"/>
      <sheetName val="BOQ AP 7"/>
      <sheetName val="MAJ Qtys Ap"/>
      <sheetName val="Qty's calc."/>
      <sheetName val="E-Core version"/>
      <sheetName val="list"/>
      <sheetName val="Laptop Loan Req Form"/>
      <sheetName val="Laptop Release Form"/>
      <sheetName val="Fire Wall-NEW"/>
      <sheetName val="Recator"/>
      <sheetName val="Cab Tre dc yard"/>
      <sheetName val="Cab Tre-ac yard"/>
      <sheetName val="AC FILTER YARD"/>
      <sheetName val="Ac Yard Equipments"/>
      <sheetName val="DC YARD TOWERS"/>
      <sheetName val="DC Yard Equipments"/>
      <sheetName val="AC YARD TOWERS"/>
      <sheetName val="changes"/>
      <sheetName val="BOQ total"/>
      <sheetName val="BOQ - AC Switchyard"/>
      <sheetName val="BOQ DC YARD"/>
      <sheetName val="BOQ Buildings -final-BALLIA"/>
      <sheetName val="Control Bldg"/>
      <sheetName val="Adani Haryana_VH"/>
      <sheetName val="Valve Hall including AHU"/>
      <sheetName val="Comparative statement"/>
      <sheetName val="Railway Deposit"/>
      <sheetName val="BOQ Thum"/>
      <sheetName val="PMC mach "/>
      <sheetName val="Crusher-PMC"/>
      <sheetName val="L.map"/>
      <sheetName val="Ele. workable Rates"/>
      <sheetName val="0000000"/>
      <sheetName val="تدفقات و مدفوعات"/>
      <sheetName val="WORK COV"/>
      <sheetName val="اجور .ف1"/>
      <sheetName val="سلعيه"/>
      <sheetName val="خدمى"/>
      <sheetName val="مقاولين"/>
      <sheetName val="تحو"/>
      <sheetName val="تخصيصيه"/>
      <sheetName val="اهلاك"/>
      <sheetName val="معد .خ"/>
      <sheetName val="معد .ث"/>
      <sheetName val="B2826"/>
      <sheetName val="Form 1"/>
      <sheetName val="Form 2"/>
      <sheetName val="Form 3"/>
      <sheetName val="Form 4"/>
      <sheetName val="Form 7"/>
      <sheetName val="Form 6"/>
      <sheetName val="Form 8"/>
      <sheetName val="Form 9"/>
      <sheetName val="Form 10"/>
      <sheetName val="Form 11"/>
      <sheetName val="S1BOQ"/>
      <sheetName val="S3workplanqty"/>
      <sheetName val="S3workplanamt"/>
      <sheetName val="Shadow BOQ"/>
      <sheetName val="S4timecycle"/>
      <sheetName val="S5escalation"/>
      <sheetName val="S6MATqty-code"/>
      <sheetName val="S7MATqty-grp"/>
      <sheetName val="S8MATexp-code"/>
      <sheetName val="S9wastage"/>
      <sheetName val="S10bomat"/>
      <sheetName val="S11EQPnorm"/>
      <sheetName val="S12EQPhrs"/>
      <sheetName val="S13cons"/>
      <sheetName val="S14spares"/>
      <sheetName val="S15POL"/>
      <sheetName val="S16Elec"/>
      <sheetName val="S17power"/>
      <sheetName val="S18EQPplan"/>
      <sheetName val="S19cap"/>
      <sheetName val="S20MSE Items"/>
      <sheetName val="S21Subcon"/>
      <sheetName val="S22PRW"/>
      <sheetName val="S23ManNos"/>
      <sheetName val="S24Mancost"/>
      <sheetName val="S25EQPrep"/>
      <sheetName val="S26EQPhire"/>
      <sheetName val="S27EQPlease"/>
      <sheetName val="S28Rev"/>
      <sheetName val="S29Prelitem"/>
      <sheetName val="S30Prelplant"/>
      <sheetName val="S31Prelitemdet"/>
      <sheetName val="S32Prelexp"/>
      <sheetName val="S33Prelexpdet"/>
      <sheetName val="S34Dircost"/>
      <sheetName val="S35Indircost"/>
      <sheetName val="S36Prelimcost"/>
      <sheetName val="S37UnitCost"/>
      <sheetName val="S38stock"/>
      <sheetName val="S39liab"/>
      <sheetName val="S40Milestones"/>
      <sheetName val="S41MatProcurement"/>
      <sheetName val="S42HSE"/>
      <sheetName val="S43Taxation"/>
      <sheetName val="Season Dircost"/>
      <sheetName val="Chart1"/>
      <sheetName val="Chart-2"/>
      <sheetName val="Chart3"/>
      <sheetName val="Expenses"/>
      <sheetName val="turnover"/>
      <sheetName val="Chart4"/>
      <sheetName val="Chart5"/>
      <sheetName val="02.06.07 (2)"/>
      <sheetName val="B2753"/>
      <sheetName val="Page-1"/>
      <sheetName val="page-2"/>
      <sheetName val="Page-3"/>
      <sheetName val="Page-4"/>
      <sheetName val="Page-5"/>
      <sheetName val="Page-6"/>
      <sheetName val="30-7"/>
      <sheetName val="??? .?"/>
      <sheetName val="Total Collection"/>
      <sheetName val="BORING "/>
      <sheetName val="LINER"/>
      <sheetName val="EXPANSION JOINT"/>
      <sheetName val="CIS MAIN BERTH-1"/>
      <sheetName val="BOQ 725-769"/>
      <sheetName val="EVM-INDEX"/>
      <sheetName val="Flow Chart"/>
      <sheetName val="EVM1-Proj1"/>
      <sheetName val="EVM2-Proj1"/>
      <sheetName val="EVM2-Proj2"/>
      <sheetName val="EVM2-Proj3"/>
      <sheetName val="EVM3"/>
      <sheetName val="EVM4"/>
      <sheetName val="Performance Graph"/>
      <sheetName val="Format"/>
      <sheetName val="cost Format"/>
      <sheetName val="CJPC   "/>
      <sheetName val="Piling MB"/>
      <sheetName val="Abs of Pile Rein"/>
      <sheetName val="Reinforcement "/>
      <sheetName val="Pre cast Beam M.B"/>
      <sheetName val="Abs of Beam"/>
      <sheetName val="Pre cast Beam BBS"/>
      <sheetName val="C.In Situ Muff M.B."/>
      <sheetName val="P.C.Muff M.B"/>
      <sheetName val="Abs.of Muff"/>
      <sheetName val="Pre &amp; cast  Muff  BBS"/>
      <sheetName val="Abs. Cross Beam "/>
      <sheetName val="BBS CROSS Beam"/>
      <sheetName val="Cross Beam M.B. "/>
      <sheetName val="Con.Pedstal M.B."/>
      <sheetName val="BBS C.B.P."/>
      <sheetName val="Total Abstract"/>
      <sheetName val="Reco_1"/>
      <sheetName val="Reco_2"/>
      <sheetName val="Walk-way M.B."/>
      <sheetName val="Con Rate"/>
      <sheetName val="concrete detail"/>
      <sheetName val="CJPC"/>
      <sheetName val="Table of Contents"/>
      <sheetName val="Table of Contents (2)"/>
      <sheetName val="Abstract-Cert"/>
      <sheetName val="Index Sheet"/>
      <sheetName val="Meas-1"/>
      <sheetName val="Meas-2"/>
      <sheetName val="Meas-3"/>
      <sheetName val="Meas-4"/>
      <sheetName val="Meas-5"/>
      <sheetName val="Meas-6"/>
      <sheetName val="1.04-1"/>
      <sheetName val="2.01(a)-1"/>
      <sheetName val="G-13 2.01-2"/>
      <sheetName val="G-13 2.01-3"/>
      <sheetName val="G-13 2.01-4"/>
      <sheetName val="R-2 2.01-5"/>
      <sheetName val="MRR-1 2.01-6"/>
      <sheetName val="G-13 2.01-7"/>
      <sheetName val="2.01-b-II-1"/>
      <sheetName val="2.01-b-II-2"/>
      <sheetName val="2.01-b-II-3"/>
      <sheetName val="2.07-1"/>
      <sheetName val="2.07-2"/>
      <sheetName val="2.07-3"/>
      <sheetName val="2.07-4"/>
      <sheetName val="2.07-5"/>
      <sheetName val="2.07-6"/>
      <sheetName val="3.01-1"/>
      <sheetName val="3.01-2"/>
      <sheetName val="3.01-3"/>
      <sheetName val="3.01-4"/>
      <sheetName val="3.01-5"/>
      <sheetName val="3.02-1"/>
      <sheetName val="3.02-2"/>
      <sheetName val="3.02-3"/>
      <sheetName val="3.02-4"/>
      <sheetName val="3.02-5"/>
      <sheetName val="3.02-6"/>
      <sheetName val="3.02-7"/>
      <sheetName val="3.02-8"/>
      <sheetName val="3.02-9"/>
      <sheetName val="3.02-10"/>
      <sheetName val="3.02-11"/>
      <sheetName val="3.02-13"/>
      <sheetName val="4.01-1"/>
      <sheetName val="4.02-1"/>
      <sheetName val="4.04-1"/>
      <sheetName val="4.04-2"/>
      <sheetName val="E03-1"/>
      <sheetName val="E03-2"/>
      <sheetName val="E12-1"/>
      <sheetName val="Rock Filling"/>
      <sheetName val="Cement Reconciliation"/>
      <sheetName val="Bitumen Reconciliation"/>
      <sheetName val="Bitumen"/>
      <sheetName val="Bitumen-Consumption"/>
      <sheetName val="Prime Coat"/>
      <sheetName val="Tack Coat"/>
      <sheetName val="Gate Pass"/>
      <sheetName val="DMRC3"/>
      <sheetName val="drwng_study"/>
      <sheetName val="M-BOQ"/>
      <sheetName val="sliding "/>
      <sheetName val="casement"/>
      <sheetName val="RA "/>
      <sheetName val="I-MAINFACT"/>
      <sheetName val="II-RAduct"/>
      <sheetName val="III-RawMatGodwn"/>
      <sheetName val="IV-Utility"/>
      <sheetName val="V-UGtank"/>
      <sheetName val="VI-Road"/>
      <sheetName val="VII-ETP"/>
      <sheetName val="Flooring-MRS"/>
      <sheetName val="BO"/>
      <sheetName val="Lead (SSR06-07)"/>
      <sheetName val="Datas(SSR06-07)"/>
      <sheetName val="Gen Abstract"/>
      <sheetName val="Det of Lawn Develp (Det)"/>
      <sheetName val="Det of side drain (Det)"/>
      <sheetName val="Details of site Develp (Dets)"/>
      <sheetName val="Lawn Devlp (Abstr)"/>
      <sheetName val="Side drain (Abstr)"/>
      <sheetName val="Site Develp (Abstr)"/>
      <sheetName val="Electrical BOQ (Exter)"/>
      <sheetName val="Electrical BOQ (Inter)"/>
      <sheetName val="Roads (ABST)"/>
      <sheetName val="Roads(Dets)"/>
      <sheetName val="Compound wall (2nd final)"/>
      <sheetName val="Compound wall (Abstract)"/>
      <sheetName val="Det Est tank sump"/>
      <sheetName val="Tanks Abst Est"/>
      <sheetName val="Datas WS &amp; S"/>
      <sheetName val="Plumbing (External)"/>
      <sheetName val="Plumbing (Internal)"/>
      <sheetName val="leads Roads"/>
      <sheetName val="Date for roads"/>
      <sheetName val="Tennis courtDetailed Est"/>
      <sheetName val="Tennis court Abstract"/>
      <sheetName val="Detl Courts"/>
      <sheetName val="Abstract Courts"/>
      <sheetName val="Detail In Door Stad"/>
      <sheetName val="Abstarct In door"/>
      <sheetName val="KSt - Analysis "/>
      <sheetName val="ESTIMATE (2)"/>
      <sheetName val="calculations tower A"/>
      <sheetName val="calculations tower B"/>
      <sheetName val="Structure Qty"/>
      <sheetName val="d-safe DELUXE"/>
      <sheetName val="2-utility"/>
      <sheetName val="5-pipe"/>
      <sheetName val="7-ug"/>
      <sheetName val="11-hsd"/>
      <sheetName val="13-septic"/>
      <sheetName val="18-misc"/>
      <sheetName val="inf"/>
      <sheetName val="rate diff"/>
      <sheetName val="co-ord"/>
      <sheetName val="orl-mdf"/>
      <sheetName val="all bldg"/>
      <sheetName val="1-orl"/>
      <sheetName val="3-boiler"/>
      <sheetName val="4-road"/>
      <sheetName val="6-beta"/>
      <sheetName val="8-etp"/>
      <sheetName val="9-hot-cold"/>
      <sheetName val="10-dm"/>
      <sheetName val="12-fo"/>
      <sheetName val="14-ware"/>
      <sheetName val="15-admn"/>
      <sheetName val="16-security"/>
      <sheetName val="17-Laundary"/>
      <sheetName val="19-ff"/>
      <sheetName val="cert-amt"/>
      <sheetName val="label"/>
      <sheetName val="this"/>
      <sheetName val="pm"/>
      <sheetName val="2_utility"/>
      <sheetName val="5_pipe"/>
      <sheetName val="7_ug"/>
      <sheetName val="11_hsd"/>
      <sheetName val="13_septic"/>
      <sheetName val="18_misc"/>
      <sheetName val="old boq"/>
      <sheetName val="ANNEXURE D"/>
      <sheetName val="EXCAVATION MACHINARIES"/>
      <sheetName val="LABOUR SUPPLY TO FIPL"/>
      <sheetName val="Bearing Details"/>
      <sheetName val="HT STRAND"/>
      <sheetName val="MJB &amp; MNB Qty R1"/>
      <sheetName val="Fdn Steel 146-1"/>
      <sheetName val="Girder Details "/>
      <sheetName val="MJB &amp; MNB Qty"/>
      <sheetName val="BC &amp; MNB "/>
      <sheetName val="Pipe Culvert"/>
      <sheetName val="Crash Barrier &amp;Footpath"/>
      <sheetName val="Return Wall"/>
      <sheetName val="Direct cost shed A-"/>
      <sheetName val="shed A-4 Ancillary "/>
      <sheetName val="Electrical items-FR"/>
      <sheetName val="Sluice valve chambe"/>
      <sheetName val="Scour valve chamber"/>
      <sheetName val="Transfer chamber-ty"/>
      <sheetName val="Cost analysis for r"/>
      <sheetName val="Cost analysis of co"/>
      <sheetName val="foundation"/>
      <sheetName val="substructure"/>
      <sheetName val="PSC SUP(5x15)"/>
      <sheetName val="PSC SUP(5x15) SR"/>
      <sheetName val="FIXED ITEMS"/>
      <sheetName val="Calculation sheet"/>
      <sheetName val="Eqpt.Running"/>
      <sheetName val="BOQ-CODE-SFP "/>
      <sheetName val="Activitywise Qty"/>
      <sheetName val="Time"/>
      <sheetName val="Requiered"/>
      <sheetName val="operat_staff"/>
      <sheetName val="Rate Ana"/>
      <sheetName val=""/>
      <sheetName val="Meas"/>
      <sheetName val="CJPC (2)"/>
      <sheetName val="Bill"/>
      <sheetName val="Final"/>
      <sheetName val="SEP-08(34)"/>
      <sheetName val="SEP-08 (5-9)"/>
      <sheetName val="cons profitability statement"/>
      <sheetName val="cons volume"/>
      <sheetName val="cons captial employed"/>
      <sheetName val="cons cashflow"/>
      <sheetName val="cons scorecard"/>
      <sheetName val="agro_cons"/>
      <sheetName val="agroQrtWise"/>
      <sheetName val="Sumary"/>
      <sheetName val="AGRO Summary (2)"/>
      <sheetName val="energy only (2)"/>
      <sheetName val="energy _cashflow"/>
      <sheetName val="AGRO Summary"/>
      <sheetName val="agrops&amp;ce"/>
      <sheetName val="MSEZ_PMC 28022007"/>
      <sheetName val="MSEZL 28022007"/>
      <sheetName val="BS Group"/>
      <sheetName val="Grouping MSEZL"/>
      <sheetName val="Pivot Trial Balance"/>
      <sheetName val="MPSEZL"/>
      <sheetName val="PMC_MPSEZL"/>
      <sheetName val="MSEZ"/>
      <sheetName val="PMC_MSEZ"/>
      <sheetName val="ACL"/>
      <sheetName val="Grouping"/>
      <sheetName val="Trial Balances"/>
      <sheetName val="Highlight"/>
      <sheetName val="BirdEyeView"/>
      <sheetName val="Mundraport"/>
      <sheetName val="ContainerTerminal"/>
      <sheetName val="Container_Working"/>
      <sheetName val="SBMTerminal"/>
      <sheetName val="SBM_Working"/>
      <sheetName val="Variation"/>
      <sheetName val="AEL_NonAEL"/>
      <sheetName val="Marinesummary"/>
      <sheetName val="Marine_Working"/>
      <sheetName val="Marine_variation"/>
      <sheetName val="BerthFinIndicators"/>
      <sheetName val="DrySummary"/>
      <sheetName val="Dry_Working"/>
      <sheetName val="Coal"/>
      <sheetName val="DryCargo_THC"/>
      <sheetName val="DryCargo_THC (2)"/>
      <sheetName val="Liquid"/>
      <sheetName val="LiquidWorking"/>
      <sheetName val="Rail_Summary"/>
      <sheetName val="Rail_Working"/>
      <sheetName val="OtherIncome"/>
      <sheetName val="OtherIncome_Working"/>
      <sheetName val="Electricity"/>
      <sheetName val="FOH Details"/>
      <sheetName val="TOLL. SHEET (WMM II)"/>
      <sheetName val="TOLL. SHEET (G.S.B.)"/>
      <sheetName val="R.E. DIS. FROM PR. CL."/>
      <sheetName val="TOLL SHEET EMB"/>
      <sheetName val="TOLL SHEET (S.G)"/>
      <sheetName val="O.R.R.ROCK (D.K.)"/>
      <sheetName val="O R R TBM  LIST"/>
      <sheetName val="O R R OGL"/>
      <sheetName val="DEPTH CHART (ORR) R.S."/>
      <sheetName val="dIFFERENCE"/>
      <sheetName val="Rock level (Parag)"/>
      <sheetName val="O.R.R.(ROCK1)"/>
      <sheetName val="DEPTH CHART (ORR) L.S. (2)"/>
      <sheetName val="DEPTH CHART (ORR) R.S. (2)"/>
      <sheetName val="co_5"/>
      <sheetName val="seismic rest"/>
      <sheetName val="cap "/>
      <sheetName val="Seismic"/>
      <sheetName val="pile"/>
      <sheetName val="piercap"/>
      <sheetName val="WATERF"/>
      <sheetName val="LLOAD"/>
      <sheetName val="Pier"/>
      <sheetName val="loadCal"/>
      <sheetName val="quantity"/>
      <sheetName val="Control"/>
      <sheetName val="Fee Rate Summary"/>
      <sheetName val="GIFT"/>
      <sheetName val="chart as per norms"/>
      <sheetName val="Officer"/>
      <sheetName val="staff &amp; DP"/>
      <sheetName val="Working 1"/>
      <sheetName val="Prelim-wrk-detail"/>
      <sheetName val="S44 Depriciation"/>
      <sheetName val="S45 Refurbishment Charges"/>
      <sheetName val="Compatibility Report"/>
      <sheetName val="AS-9 Schedule"/>
      <sheetName val="Bill No__13"/>
      <sheetName val="DPR Apr'09"/>
      <sheetName val="tracking"/>
      <sheetName val="tracking (2)"/>
      <sheetName val="Alphabetical List (HO)"/>
      <sheetName val="Floorwise List "/>
      <sheetName val="Mobile &amp; Residence No."/>
      <sheetName val="Fax Nos (HO)"/>
      <sheetName val="Site Details"/>
      <sheetName val="Office Details"/>
      <sheetName val="Site-PM-contact no's"/>
      <sheetName val="HREL"/>
      <sheetName val="LAVASA-MUMBAI"/>
      <sheetName val="HCC Information System"/>
      <sheetName val="Tivoli"/>
      <sheetName val="IIIA WATER SUPPLY PROJECT"/>
      <sheetName val="Allahbad Bypass "/>
      <sheetName val="AP-8"/>
      <sheetName val="Assam Road Project"/>
      <sheetName val="Badarpur"/>
      <sheetName val="Bandra-Worli"/>
      <sheetName val="Chamera"/>
      <sheetName val="Chennai By Pass Mobile"/>
      <sheetName val="Chennai Bypass "/>
      <sheetName val="Chutak"/>
      <sheetName val="DELHI METRO"/>
      <sheetName val="DHAULIGANGA"/>
      <sheetName val="GOSHIKHURD"/>
      <sheetName val="GSHP-2"/>
      <sheetName val="KISHANGANGA"/>
      <sheetName val="KOODANKULAM"/>
      <sheetName val="KHARAGPUR "/>
      <sheetName val="KAANB - JUBAIL(SAUDI)"/>
      <sheetName val="Lavasa Site Mobiles"/>
      <sheetName val="LAVASA IPPBX"/>
      <sheetName val="LMNHP- 1 &amp; 2"/>
      <sheetName val="LMNHP- 3 &amp; 4"/>
      <sheetName val="Loharinag Pala"/>
      <sheetName val="Mughal Road "/>
      <sheetName val="Middle Vaitarna-Mobile"/>
      <sheetName val="Teesta"/>
      <sheetName val="TALA C1"/>
      <sheetName val="NAINI"/>
      <sheetName val="Paradip"/>
      <sheetName val="Punatsangchhu"/>
      <sheetName val="PURULIA JV"/>
      <sheetName val="Polavaram"/>
      <sheetName val="RJ-7"/>
      <sheetName val="RAPP 5 &amp; 6"/>
      <sheetName val="SBC "/>
      <sheetName val="Tara "/>
      <sheetName val=" URI - WLL &amp; EPBX"/>
      <sheetName val="URI-OFFICERS MOBILE "/>
      <sheetName val="Visakhapatnam"/>
      <sheetName val="Box-qtys "/>
      <sheetName val="TimeCycle"/>
      <sheetName val="BOX-NCW"/>
      <sheetName val="BOX-ECW"/>
      <sheetName val="BOX-PANSKURA"/>
      <sheetName val="UNP-QTY-CYCLE"/>
      <sheetName val="UNP-NCW "/>
      <sheetName val="UNP-ECW"/>
      <sheetName val="UNPSHUT"/>
      <sheetName val="SLABMNBDATA"/>
      <sheetName val="SLABMNB-ECW"/>
      <sheetName val="PSCMNBDATA"/>
      <sheetName val="PSCMNB-NCW"/>
      <sheetName val="PSC-MNB-ECW"/>
      <sheetName val="4-BOX-MNBDATA"/>
      <sheetName val="4-BOX-MNB"/>
      <sheetName val="3-BOXMNBDATA"/>
      <sheetName val="3-BOXMNB102-NCW"/>
      <sheetName val="BOXMNBDATA102-ECW"/>
      <sheetName val="BOXMNB102-ECW"/>
      <sheetName val="3-BOXMNB75"/>
      <sheetName val="MNBSHUT"/>
      <sheetName val="PIPE"/>
      <sheetName val="TIMECYCLE-PIPE"/>
      <sheetName val="PIPE-DETAIL"/>
      <sheetName val="CULVERT"/>
      <sheetName val="BRIDGE"/>
      <sheetName val="Bridge-Data"/>
      <sheetName val="strplnf"/>
      <sheetName val="MSE ITEMS"/>
      <sheetName val="HP-QTY"/>
      <sheetName val="Cul_detail"/>
      <sheetName val="HP"/>
      <sheetName val="HP Sts"/>
      <sheetName val="Slab"/>
      <sheetName val="Sl Sts"/>
      <sheetName val="M-F-03"/>
      <sheetName val="M-C"/>
      <sheetName val="M-J-03"/>
      <sheetName val="Proj ManStr"/>
      <sheetName val="Proj Mancost"/>
      <sheetName val="Abs Proj ManSt"/>
      <sheetName val="norms"/>
      <sheetName val="MJB-1"/>
      <sheetName val="MJB-2"/>
      <sheetName val="MJB-3"/>
      <sheetName val="UNP-2"/>
      <sheetName val="UNP-4"/>
      <sheetName val="OVP"/>
      <sheetName val="VDT-1"/>
      <sheetName val="VDT-2"/>
      <sheetName val="VDT-3"/>
      <sheetName val="sheath"/>
      <sheetName val="cables"/>
      <sheetName val="fpcc set 1"/>
      <sheetName val="fpcc set 2"/>
      <sheetName val="danamic set 1 "/>
      <sheetName val="danamic set 2"/>
      <sheetName val="sheathing"/>
      <sheetName val="BOQ Supporting sheet -for SAP"/>
      <sheetName val="Pare_Documents"/>
      <sheetName val="Structures"/>
      <sheetName val="Detail CD"/>
      <sheetName val="Cofferdams"/>
      <sheetName val="Pare_TC"/>
      <sheetName val="Equip areawise_Client"/>
      <sheetName val="Equip mthwise_Client"/>
      <sheetName val="Equip areawise_Int"/>
      <sheetName val="Equip mthwise_Int"/>
      <sheetName val="HCC F 01 09 56 Cap"/>
      <sheetName val="Dumpers + T mixers"/>
      <sheetName val="SuperSwinger"/>
      <sheetName val="Gantry"/>
      <sheetName val="Mix"/>
      <sheetName val="BOQ (Filled)"/>
      <sheetName val="Month crushing"/>
      <sheetName val="BOQ Supporting Sheet"/>
      <sheetName val="Pare_Dam Excn"/>
      <sheetName val="WC_Dam lift"/>
      <sheetName val="Pare_Con Area"/>
      <sheetName val="Pare_Con Lift Qty_R1"/>
      <sheetName val="Pare_Cons Grt"/>
      <sheetName val="Pare_TC (2)"/>
      <sheetName val="S0 Key dates"/>
      <sheetName val="S11AEQPnorm"/>
      <sheetName val="S11BEQPnorm"/>
      <sheetName val="Form1 "/>
      <sheetName val="Form 4-rev-1"/>
      <sheetName val="Form 5-rev-1"/>
      <sheetName val="S4cycle"/>
      <sheetName val="S5 escl-1"/>
      <sheetName val="S5 escl-2"/>
      <sheetName val="EQUIP NORMS Standard"/>
      <sheetName val="NORMs-1"/>
      <sheetName val="Equipments-details"/>
      <sheetName val="S16Elec."/>
      <sheetName val="S23Mancost"/>
      <sheetName val="S25EQPoutrep"/>
      <sheetName val="S27EQP-lease"/>
      <sheetName val="S31 PRE-EXP"/>
      <sheetName val="S41-MatProcurement"/>
      <sheetName val="S42HSE "/>
      <sheetName val="Season1 program"/>
      <sheetName val="MaterialPrice"/>
      <sheetName val="S5Esc"/>
      <sheetName val="S7Matqty-group"/>
      <sheetName val="S12-Subtotals"/>
      <sheetName val="load&amp;DG"/>
      <sheetName val="S18Eqplan"/>
      <sheetName val="DEPRI"/>
      <sheetName val="S20MSEitems"/>
      <sheetName val="S23Mannos."/>
      <sheetName val="S29PrelimItem"/>
      <sheetName val="S31Preitem"/>
      <sheetName val="S33prelexdet"/>
      <sheetName val="S39Liability"/>
      <sheetName val="prel. working"/>
      <sheetName val="dept recov."/>
      <sheetName val="HO EXPS"/>
      <sheetName val="Work Plan C-4"/>
      <sheetName val="S4cycle IV"/>
      <sheetName val="S4cycle V"/>
      <sheetName val="S4cycle VI"/>
      <sheetName val="S4cycle Lin"/>
      <sheetName val=" linked data"/>
      <sheetName val="S5escl"/>
      <sheetName val="Mat Norms"/>
      <sheetName val="CPPL"/>
      <sheetName val="matreqp5"/>
      <sheetName val="Eqp Mnth(main)"/>
      <sheetName val="Equp.wo"/>
      <sheetName val="Crushing Plant"/>
      <sheetName val="cal con pu"/>
      <sheetName val="MSE-DATA"/>
      <sheetName val="S2groupc"/>
      <sheetName val="Esc 12"/>
      <sheetName val="PAYMENT"/>
      <sheetName val="MEMORANDUM"/>
      <sheetName val="Esc 11"/>
      <sheetName val="Esc 10"/>
      <sheetName val="esc 9"/>
      <sheetName val="esc 8"/>
      <sheetName val="esc 7"/>
      <sheetName val="ESC 6"/>
      <sheetName val="ESC 5"/>
      <sheetName val="ESC.4"/>
      <sheetName val="ESC.3"/>
      <sheetName val="Sheet4 "/>
      <sheetName val="PRELIM"/>
      <sheetName val="EQPTS LIST"/>
      <sheetName val="RESOURCE"/>
      <sheetName val="LEAD&amp;EFF."/>
      <sheetName val="JAN25"/>
      <sheetName val="Pare-Progress"/>
      <sheetName val="Work Plan Backup"/>
      <sheetName val="Fincl. Graph"/>
      <sheetName val="Crushing Plant Backup"/>
      <sheetName val="Eqplan"/>
      <sheetName val="Profitability"/>
      <sheetName val="D2&amp;3-PRELIMINARY-ITEMWISE"/>
      <sheetName val="D4&amp;5-PRILIMINARY-EXP"/>
      <sheetName val="Exp-details"/>
      <sheetName val="BOQ lot IV A"/>
      <sheetName val="BOQ  lot IV B"/>
      <sheetName val="Comp"/>
      <sheetName val="AD"/>
      <sheetName val=" (Annexure 1)All Faces "/>
      <sheetName val="All RA's LOT A"/>
      <sheetName val="Escalation Indices RA 6"/>
      <sheetName val="(Annexure 2)"/>
      <sheetName val=" (Annexure 1)"/>
      <sheetName val="Dewatering 1.1"/>
      <sheetName val="UG Exv 3.1"/>
      <sheetName val="Line Drilling 3.2"/>
      <sheetName val="Extra for Haul. Excav. Mat. 3.4"/>
      <sheetName val="Rock bolts 25mm Upto 5m 4.1.1"/>
      <sheetName val="Rock bolts 25mm more 5m 4.1.2"/>
      <sheetName val="Rock bolt 32 more than 5m 4.2.2"/>
      <sheetName val="Wiremesh 4.7.2"/>
      <sheetName val="Drilling for Pregrouting 4.12"/>
      <sheetName val="Grout Operation 4.12.1"/>
      <sheetName val="Cement for Pregrouting 4.12.2"/>
      <sheetName val="Drilling for forepoling 4. 13"/>
      <sheetName val="Grout Operation 4.13.1"/>
      <sheetName val="Cement for forepoling 4.13.2"/>
      <sheetName val="40-50 mm SFRS 5.1"/>
      <sheetName val="75mm Shotcrete 5.2"/>
      <sheetName val="Admixture"/>
      <sheetName val="Drilling of PreDrain holes 7.1"/>
      <sheetName val="Drilling of instrumentation"/>
      <sheetName val="Instrumentation Load cell"/>
      <sheetName val="Instrumentation MPBX"/>
      <sheetName val="Instrumentation Convergence bol"/>
      <sheetName val="DEFORMED REINFORCEMENT 11.1"/>
      <sheetName val="Pir Panjal VB CTC"/>
      <sheetName val="S0 Keydates"/>
      <sheetName val="S4 CycleTime"/>
      <sheetName val="Depri &amp; Refu"/>
      <sheetName val="Depri &amp; Refu link"/>
      <sheetName val="Working-sheet"/>
      <sheetName val="VB Combined"/>
      <sheetName val="Work Programm"/>
      <sheetName val="Cut nd Cover Qty"/>
      <sheetName val="MIS (VI)"/>
      <sheetName val="MIS (I) Liab"/>
      <sheetName val="Pir Panjal VA CTC"/>
      <sheetName val="Approach"/>
      <sheetName val="S0-KEYDATES"/>
      <sheetName val="S4CycleTime"/>
      <sheetName val="Pir VA (2)"/>
      <sheetName val="VA Combined (R1 17-02)"/>
      <sheetName val="VA"/>
      <sheetName val="Mining BOQ Amount"/>
      <sheetName val="Linning BOQ AMOUNT "/>
      <sheetName val="trial balance(SAP)"/>
      <sheetName val="MIS MODULE 1"/>
      <sheetName val="MOD-II"/>
      <sheetName val="MIS MODULE III"/>
      <sheetName val="MIS MODULE IV"/>
      <sheetName val="CUML_PROFITABILITY"/>
      <sheetName val="MIS MODULE V"/>
      <sheetName val="MIS MODULE VI"/>
      <sheetName val="MIS MODULE VII"/>
      <sheetName val="MIS MODULE VIII"/>
      <sheetName val="MIS MODULE IX"/>
      <sheetName val="MIS MODULE X"/>
      <sheetName val="MISMODULE11"/>
      <sheetName val="preliminary charging"/>
      <sheetName val="Anal.Profit"/>
      <sheetName val="Group"/>
      <sheetName val="Catalog Summ"/>
      <sheetName val="Equipment - Details"/>
      <sheetName val="As Per Acc"/>
      <sheetName val="COMPARISON"/>
      <sheetName val="Form 7-new"/>
      <sheetName val="LIABILITY"/>
      <sheetName val="INDENT-COLLECTION"/>
      <sheetName val="FUND INDENT"/>
      <sheetName val="Form 5-New"/>
      <sheetName val="Pir Panjal Combined CTC"/>
      <sheetName val="Quantity Calculation - BOQ"/>
      <sheetName val="upto-mar-11"/>
      <sheetName val="MIS MOD-II"/>
      <sheetName val="BASIC RATES"/>
      <sheetName val="PPVA"/>
      <sheetName val="PPVB"/>
      <sheetName val="Budget Note"/>
      <sheetName val="S16Elec (KWh)"/>
      <sheetName val="CSR expenses"/>
      <sheetName val="Agg. cal"/>
      <sheetName val="S4timecycle "/>
      <sheetName val="S5escalation "/>
      <sheetName val="S18EQPplan "/>
      <sheetName val="USB CTC"/>
      <sheetName val="Pare CTC"/>
      <sheetName val="All Transfer Records"/>
      <sheetName val="Transfer Recs Covered"/>
      <sheetName val="CTC"/>
      <sheetName val="S25Eqptoutside"/>
      <sheetName val="Refurbishment"/>
      <sheetName val="Sheet1 (4)"/>
      <sheetName val="Sheet1 (3)"/>
      <sheetName val="MARCH"/>
      <sheetName val="Sitewise GR(APR-MAY07)"/>
      <sheetName val="Sitewise GR(June07)"/>
      <sheetName val="Main"/>
      <sheetName val="HO &amp; Works"/>
      <sheetName val="Quarterwise 6+3"/>
      <sheetName val="Quarterwise"/>
      <sheetName val="Share Div 6 +3"/>
      <sheetName val="Share Div"/>
      <sheetName val="S Receipts 6+3"/>
      <sheetName val="S Receipts"/>
      <sheetName val="S Receipt HO"/>
      <sheetName val="570001"/>
      <sheetName val="570021"/>
      <sheetName val="Exch diff 6+3"/>
      <sheetName val="Exch-diff New"/>
      <sheetName val="Birthday (2)"/>
      <sheetName val="Marriage (2)"/>
      <sheetName val="GRI Background"/>
      <sheetName val="Financial Implications- CC"/>
      <sheetName val="Financial Assistance from Govt."/>
      <sheetName val="Human Rights Screening"/>
      <sheetName val="Incidents of Discrimination"/>
      <sheetName val="Risks to Collective Bargaining"/>
      <sheetName val="Public Policy and Lobbying"/>
      <sheetName val="Duty Drawback Material"/>
      <sheetName val="equipment norms Backup"/>
      <sheetName val="dUTY dRAWBACK pol"/>
      <sheetName val="Plant maint"/>
      <sheetName val="Security"/>
      <sheetName val="Alimak"/>
      <sheetName val="S22 PRW"/>
      <sheetName val="Bac-Sum"/>
      <sheetName val="Summary of amend"/>
      <sheetName val="D.Wall Rate"/>
      <sheetName val="Sheetpile-HCC&amp; RH (Tender) "/>
      <sheetName val="Sheetpile-HCC&amp; RH (Market)"/>
      <sheetName val="Comparative Statement (Tender)"/>
      <sheetName val="Comparative Statement (market)"/>
      <sheetName val="Manpower detail"/>
      <sheetName val="DWall BOQ (Monthwise)"/>
      <sheetName val="SP BOQ (Market)"/>
      <sheetName val="ESCALATION for DW"/>
      <sheetName val="106CSSHP"/>
      <sheetName val="Canteen Building (107)"/>
      <sheetName val="103 Admin"/>
      <sheetName val="Others"/>
      <sheetName val="Training Center"/>
      <sheetName val="bill abstract"/>
      <sheetName val="Admin Reinforcement"/>
      <sheetName val="Training Cent Reinforcement"/>
      <sheetName val="steel New"/>
      <sheetName val="new sheet"/>
      <sheetName val="WAre House"/>
      <sheetName val="Sub Abstract"/>
      <sheetName val="S3workplanqty R"/>
      <sheetName val="S3workplanamt R"/>
      <sheetName val="S3workplanqty E"/>
      <sheetName val="S3workplanamt E"/>
      <sheetName val="Refurbishment Outside"/>
      <sheetName val="S44 Depreciation"/>
      <sheetName val="S45 Refurbishment"/>
      <sheetName val=" BOQ - comparison"/>
      <sheetName val="S3 Road Works"/>
      <sheetName val="Road Work quantity"/>
      <sheetName val="Emb in NCOD"/>
      <sheetName val="Emb in Bypass"/>
      <sheetName val="Bypass Ground improvement"/>
      <sheetName val="GEOGRID"/>
      <sheetName val="Kerb Casting"/>
      <sheetName val="Chainages"/>
      <sheetName val="Ch. 191+700 Km to 194+510 Km"/>
      <sheetName val="Ch. 195+888 Km to 202+500 Km "/>
      <sheetName val="Edited at H O"/>
      <sheetName val="Tunnel &amp; SS (2)"/>
      <sheetName val="Assumption"/>
      <sheetName val="Programme 06-07-08"/>
      <sheetName val="REVISED QTYs"/>
      <sheetName val="S5escalation."/>
      <sheetName val="HSD."/>
      <sheetName val="MD 09.04.2008"/>
      <sheetName val="MD 29.04.2008"/>
      <sheetName val="MD 17.06.2008"/>
      <sheetName val="ANALSIS"/>
      <sheetName val="rev.boq"/>
      <sheetName val="PH"/>
      <sheetName val="Ana=Civ"/>
      <sheetName val="ANa=Str"/>
      <sheetName val="Ana=SW"/>
      <sheetName val="ANALSIS "/>
      <sheetName val="BOQ  "/>
      <sheetName val="G.SUMMARY"/>
      <sheetName val="Summary -OH "/>
      <sheetName val="dcc-mb-oct.'03"/>
      <sheetName val="dcc-boq-oct."/>
      <sheetName val="Cal (2)"/>
      <sheetName val="FO 376+957"/>
      <sheetName val="Consumption Statement"/>
      <sheetName val="Escalation Workdone"/>
      <sheetName val="Escalation Workdone (2)"/>
      <sheetName val="Escalation Workdone (3)"/>
      <sheetName val="Escalation Material"/>
      <sheetName val="Variation (2)"/>
      <sheetName val="BILL NO."/>
      <sheetName val="Escalation Workdone (4)"/>
      <sheetName val="Escalation Material (2)"/>
      <sheetName val="bill1"/>
      <sheetName val="EX item "/>
      <sheetName val="MAT-STATE"/>
      <sheetName val="consump- Apr 07"/>
      <sheetName val="obs emb 1"/>
      <sheetName val="obs emb 2"/>
      <sheetName val="General Summary BOQ"/>
      <sheetName val="General Summary VO"/>
      <sheetName val="B.O.Q"/>
      <sheetName val="VO Items"/>
      <sheetName val="Material Back"/>
      <sheetName val="Held Amount"/>
      <sheetName val="Material at Site"/>
      <sheetName val="Invoice Status"/>
      <sheetName val="CalF (5)"/>
      <sheetName val="CalF (6)"/>
      <sheetName val="Material -Recovery 10"/>
      <sheetName val="Cum.Consumption of Material"/>
      <sheetName val="A.1"/>
      <sheetName val="A.2"/>
      <sheetName val="A.2 "/>
      <sheetName val="Embankment"/>
      <sheetName val="A.3"/>
      <sheetName val="A.4"/>
      <sheetName val="A-4"/>
      <sheetName val="A4-Shoulder"/>
      <sheetName val="A.6 (LBD)"/>
      <sheetName val="A.6"/>
      <sheetName val="A.7"/>
      <sheetName val="A--8"/>
      <sheetName val="A-9"/>
      <sheetName val="A-10"/>
      <sheetName val="A-11"/>
      <sheetName val="A-12"/>
      <sheetName val="A-14 DLC"/>
      <sheetName val="A-15 PQC"/>
      <sheetName val="A-16 KERB"/>
      <sheetName val="B.1"/>
      <sheetName val="B.1 DRAIN EXCAVATION"/>
      <sheetName val="B.3 "/>
      <sheetName val="Drain PCC"/>
      <sheetName val="B4"/>
      <sheetName val="B-5"/>
      <sheetName val="B-6"/>
      <sheetName val="B.7 "/>
      <sheetName val="B.7"/>
      <sheetName val="B.8 "/>
      <sheetName val="B.8"/>
      <sheetName val="B.9 "/>
      <sheetName val="B.9"/>
      <sheetName val="B.11 "/>
      <sheetName val="B.11"/>
      <sheetName val="B.12 "/>
      <sheetName val="B.12"/>
      <sheetName val="B.13"/>
      <sheetName val="B.15"/>
      <sheetName val="B.17b"/>
      <sheetName val="B.17 b)"/>
      <sheetName val="B.18"/>
      <sheetName val="B.19"/>
      <sheetName val="B.20"/>
      <sheetName val="B-25"/>
      <sheetName val="B-25 BBS FOR BC"/>
      <sheetName val="B.26"/>
      <sheetName val="B-26 BBS FOR PILE"/>
      <sheetName val="RE PANEL"/>
      <sheetName val="Annexure detail"/>
      <sheetName val="Sub-Contracts"/>
      <sheetName val="Recoveries from sub-co"/>
      <sheetName val="Infra stru."/>
      <sheetName val="Expenses details"/>
      <sheetName val="CCR-August'09"/>
      <sheetName val="Work done upto-Sep'09"/>
      <sheetName val="Typical steel format -Aug-09"/>
      <sheetName val="Turn over statement-August'09"/>
      <sheetName val="Lab Equipment"/>
      <sheetName val="CLIENT MATERIAL"/>
      <sheetName val="Material-UIL"/>
      <sheetName val="office Assets"/>
      <sheetName val="P &amp; m"/>
      <sheetName val="1 (2)"/>
      <sheetName val="abs"/>
      <sheetName val="COST SMRY"/>
      <sheetName val="culvert stmnt"/>
      <sheetName val="culvert qntty"/>
      <sheetName val="ABST (F)"/>
      <sheetName val="EW statmnt"/>
      <sheetName val="us3.3xds5"/>
      <sheetName val="ds3xus4"/>
      <sheetName val="D-O CUL 3-3"/>
      <sheetName val="D-O CUL5-3.8"/>
      <sheetName val="Slab culvert 4m Ht,2m span"/>
      <sheetName val="Slab culvert 5m Ht,5m span"/>
      <sheetName val="subway"/>
      <sheetName val="subway (2)"/>
      <sheetName val="견적대비표"/>
      <sheetName val="Stock in Trade"/>
      <sheetName val="wip - erection items"/>
      <sheetName val="유동표"/>
      <sheetName val="Bills of Quantities"/>
      <sheetName val="Spacing of Delineators"/>
      <sheetName val="Bill-12"/>
      <sheetName val="부대내역"/>
      <sheetName val="Road data"/>
      <sheetName val="purpose&amp;input"/>
      <sheetName val="CABLE"/>
      <sheetName val="number"/>
      <sheetName val="Resources"/>
      <sheetName val="section wise"/>
      <sheetName val="askng rate"/>
      <sheetName val="section wise (2)"/>
      <sheetName val="RateList"/>
      <sheetName val="PO Status"/>
      <sheetName val="Selection"/>
      <sheetName val="Detail P&amp;L"/>
      <sheetName val="Assumption Sheet"/>
      <sheetName val="FRL-OGL"/>
      <sheetName val="sch. data"/>
      <sheetName val="Data Base"/>
      <sheetName val="Pull Down"/>
      <sheetName val="final3"/>
      <sheetName val="RC Beam &amp; Slab Super-9+741"/>
      <sheetName val="Abut-9+741"/>
      <sheetName val="Pier-9+741"/>
      <sheetName val="Abstract Qty-9+741"/>
      <sheetName val="PSC Beam &amp; RC Slab-18+201"/>
      <sheetName val="Abut Well-18+201"/>
      <sheetName val="Pier Well-18+201"/>
      <sheetName val="Abstract Qty-18+201"/>
      <sheetName val="PROP PSC Box-26+871"/>
      <sheetName val="PSC Box Super-26+871"/>
      <sheetName val="Abut Well-26+871"/>
      <sheetName val="Pier Well-26+871"/>
      <sheetName val="Abstract Qty-26+871"/>
      <sheetName val="RC Beam &amp; Slab Super-43+483"/>
      <sheetName val="Abut Well-43+483"/>
      <sheetName val="Pier Well-43+483"/>
      <sheetName val="Abstract Qty-43+483"/>
      <sheetName val="PROP PSC Box-93+118"/>
      <sheetName val="PSC Box Super-93+118"/>
      <sheetName val="Abut-93+118"/>
      <sheetName val="Pier-93+118"/>
      <sheetName val="Abstract Qty-93+118"/>
      <sheetName val="PROP PSC Box-96+522"/>
      <sheetName val="PSC Box Super-96+522"/>
      <sheetName val="Abut-96+522"/>
      <sheetName val="Pier-96+522"/>
      <sheetName val="Abstract Qty-96+522"/>
      <sheetName val="RC Beam &amp; Slab Super-99+575"/>
      <sheetName val="Abut-99+575"/>
      <sheetName val="Pier-99+575"/>
      <sheetName val="Abstract Qty-99+575"/>
      <sheetName val="PROP PSC Box-119+805"/>
      <sheetName val="PSC Box Super-119+805"/>
      <sheetName val="Abut-119+805"/>
      <sheetName val="Pier-119+805"/>
      <sheetName val="Abstract Qty-119+805"/>
      <sheetName val="Median Wall"/>
      <sheetName val="Protection Works"/>
      <sheetName val="Abstract Qty"/>
      <sheetName val="box-12"/>
      <sheetName val="SUMRY"/>
      <sheetName val="Sun E Type"/>
      <sheetName val="PrintManager"/>
      <sheetName val="BLOCK-A (MEA.SHEET)"/>
      <sheetName val="Costing"/>
      <sheetName val="Order Info"/>
      <sheetName val="Project Plan - WWW"/>
      <sheetName val="Data-Month"/>
      <sheetName val="Approved MTD Proj #'s"/>
      <sheetName val="Scope Reconciliation"/>
      <sheetName val="LMP"/>
      <sheetName val="Inputs"/>
      <sheetName val="Details"/>
      <sheetName val="Project Budget Worksheet"/>
      <sheetName val="Mar09"/>
      <sheetName val="FITZ MORT 94"/>
      <sheetName val="P&amp;L - AD"/>
      <sheetName val="Lowside"/>
      <sheetName val="WORK TABLE"/>
      <sheetName val="SPT vs PHI"/>
      <sheetName val="dummy"/>
      <sheetName val="MASTER_RATE ANALYSIS"/>
      <sheetName val="Deprec."/>
      <sheetName val="Capex - Hry"/>
      <sheetName val="SILICATE"/>
      <sheetName val="LEVEL SHEET"/>
      <sheetName val="girder"/>
      <sheetName val="Parameter"/>
      <sheetName val="BASIS -DEC 08"/>
      <sheetName val="FT-05-02IsoBOM"/>
      <sheetName val="run"/>
      <sheetName val="Sch-3"/>
      <sheetName val=" "/>
      <sheetName val="COLUMN"/>
      <sheetName val="Cleaning &amp; Grubbing"/>
      <sheetName val="Intro."/>
      <sheetName val="WBS"/>
      <sheetName val="FORM-16"/>
      <sheetName val="verrous"/>
      <sheetName val="Fcst vs Budgets"/>
      <sheetName val="Improvements"/>
      <sheetName val="Intake"/>
      <sheetName val="WORK"/>
      <sheetName val="PARAMETRES"/>
      <sheetName val="GF Columns"/>
      <sheetName val="COST"/>
      <sheetName val="Works - Quote Sheet"/>
      <sheetName val="DSLP"/>
      <sheetName val="Item- Compact"/>
      <sheetName val="Interface_SC"/>
      <sheetName val="Calc_ISC"/>
      <sheetName val="Calc_SC"/>
      <sheetName val="Interface_ISC"/>
      <sheetName val="GD"/>
      <sheetName val="Site Dev BOQ"/>
      <sheetName val="Sheet3 (2)"/>
      <sheetName val="\TCS, NAGPUR-MANJIRI C\PROGRESS"/>
      <sheetName val="Build-up"/>
      <sheetName val="SPS DETAIL"/>
      <sheetName val="DETAILED  BOQ"/>
      <sheetName val="Structure Bills Qty"/>
      <sheetName val="St.co.91.5lvl"/>
      <sheetName val="DLA%20Standard%20Cost%20Report1"/>
      <sheetName val="tower"/>
      <sheetName val="CABLERET"/>
      <sheetName val="GBW"/>
      <sheetName val="目录"/>
      <sheetName val="Total Quote"/>
      <sheetName val="PC Master List"/>
      <sheetName val="Field Values"/>
      <sheetName val="cubes_M20"/>
      <sheetName val="Basic Rate"/>
      <sheetName val="환율"/>
      <sheetName val="Layer Table"/>
      <sheetName val="1-OBJ98 "/>
      <sheetName val="Results"/>
      <sheetName val="PLGroupings"/>
      <sheetName val="Cement recon."/>
      <sheetName val="Parameters"/>
      <sheetName val="Mat_Cost"/>
      <sheetName val="HOME"/>
      <sheetName val="datatable"/>
      <sheetName val="MN T.B."/>
      <sheetName val="Data Forecast"/>
      <sheetName val="sc-mar2000"/>
      <sheetName val="óc-sepVdec99"/>
      <sheetName val="final abstract"/>
      <sheetName val="Master Data Sheet"/>
      <sheetName val="Conc&amp;steel-assets"/>
      <sheetName val="bom"/>
      <sheetName val="WWR"/>
      <sheetName val="inWords"/>
      <sheetName val="Budget in SAP"/>
      <sheetName val="basic-data"/>
      <sheetName val="mem-property"/>
      <sheetName val="dlvoid"/>
      <sheetName val="Factors "/>
      <sheetName val="Load Details-220kV"/>
      <sheetName val="Summary_Bank"/>
      <sheetName val="INDIGINEOUS ITEMS "/>
      <sheetName val="Adimi bldg"/>
      <sheetName val="Pump House"/>
      <sheetName val="Fuel Regu Station"/>
      <sheetName val="HEAD"/>
      <sheetName val="????????"/>
      <sheetName val="_TCS, NAGPUR-MANJIRI C_PROGRESS"/>
      <sheetName val="CASHFLOWS"/>
      <sheetName val="PointNo.5"/>
      <sheetName val="Option"/>
      <sheetName val="3mech"/>
      <sheetName val="2ELEC"/>
      <sheetName val="Material Rates"/>
      <sheetName val="Discount &amp; Margin"/>
      <sheetName val="Rate_Analysis"/>
      <sheetName val="Constants Summary"/>
      <sheetName val="DataSheet"/>
      <sheetName val="Variations"/>
      <sheetName val="Criteria"/>
      <sheetName val="India F&amp;S Template"/>
      <sheetName val="Main Gate House"/>
      <sheetName val="key dates"/>
      <sheetName val="Actuals"/>
      <sheetName val="Assumption Inputs"/>
      <sheetName val="FitOutConfCentre"/>
      <sheetName val="[DLA Standard Cost Report1][DLA"/>
      <sheetName val="[RecoveredExternalLink1]_TCS__2"/>
      <sheetName val="[RecoveredExternalLink1]_TCS__3"/>
      <sheetName val="1. Staff Salaries"/>
      <sheetName val="2. Salary Structure"/>
      <sheetName val="3. Staff Facilities"/>
      <sheetName val="4. Travel"/>
      <sheetName val="5. Site office &amp; Facilities"/>
      <sheetName val="6. Admn"/>
      <sheetName val="7. Survey Equipment"/>
      <sheetName val="8.Test"/>
      <sheetName val="9. SHE"/>
      <sheetName val="10. Ambulance &amp; First Aid"/>
      <sheetName val="11. Clients Requirements"/>
      <sheetName val="12. Ins &amp; Bonds"/>
      <sheetName val="12.a Details of Bond &amp; Insu"/>
      <sheetName val="Finance"/>
      <sheetName val="Civil"/>
      <sheetName val="PRICE ESCL._Civil"/>
      <sheetName val="PRICE ESCL._Non Civil"/>
      <sheetName val="Price Index"/>
      <sheetName val="AOC"/>
      <sheetName val="UP"/>
      <sheetName val="Abstract Sheet"/>
      <sheetName val="DPR _MB_RE Wall"/>
      <sheetName val="final Sheet"/>
      <sheetName val="Design Recovery"/>
      <sheetName val="section"/>
      <sheetName val="5.03"/>
      <sheetName val="5.23b"/>
      <sheetName val="hyperstatic-3"/>
      <sheetName val="KP_List"/>
      <sheetName val="CTC face sheet"/>
      <sheetName val="PSE IDC"/>
      <sheetName val="PNM Ho"/>
      <sheetName val="BOQ (CL bill &amp; FW cost)"/>
      <sheetName val="CTC_face_sheet"/>
      <sheetName val="PSE_IDC"/>
      <sheetName val="PNM_Ho"/>
      <sheetName val="BOQ_(CL_bill_&amp;_FW_cost)"/>
      <sheetName val="Break_up_Sheet"/>
      <sheetName val="BOQ_(2)"/>
      <sheetName val="PROFIT RECO"/>
      <sheetName val="Aptuit Laurus (2)"/>
      <sheetName val="Aptuit Laurus"/>
      <sheetName val="F.A MAR 05 Co (2)"/>
      <sheetName val="Depr-coact (2)"/>
      <sheetName val="Fixed Asset Schedule"/>
      <sheetName val="TB as on March 2009"/>
      <sheetName val="P&amp;L Account"/>
      <sheetName val="Audited Financial Report for ye"/>
      <sheetName val="RecoveredExternalLink1"/>
      <sheetName val="3CA"/>
      <sheetName val="3CD_Off_copy"/>
      <sheetName val="Annexures"/>
      <sheetName val="Depreciation_Annex_2"/>
      <sheetName val="F.Assets_Additions_Annex2.1"/>
      <sheetName val="F.Assets_sold_Annex2.2"/>
      <sheetName val="F.Software-purchase_Annex2.1(2)"/>
      <sheetName val="cfs1"/>
      <sheetName val="BS"/>
      <sheetName val="Schedules 1 to 3"/>
      <sheetName val="Schedule 4"/>
      <sheetName val="Schedule 5 to 10"/>
      <sheetName val="Schedules 11 to 12"/>
      <sheetName val="Schedule 13 to 14"/>
      <sheetName val="Schedule 15 to 17"/>
      <sheetName val="Groupings"/>
      <sheetName val="Trial Balance"/>
      <sheetName val="FA"/>
      <sheetName val="Tax Computation08-09"/>
      <sheetName val="Main Sheet"/>
      <sheetName val="K02.02-Additions"/>
      <sheetName val="Deletions"/>
      <sheetName val="Vehicles-Motor Lorries"/>
      <sheetName val="Vehicles - Motorcars,Cyles"/>
      <sheetName val="Computers"/>
      <sheetName val="Furniture &amp; Fixtures"/>
      <sheetName val="Electrical Equipment"/>
      <sheetName val="Office Equipment"/>
      <sheetName val="Improvements to Leaseholds"/>
      <sheetName val="Office Equipment (Ac's)"/>
      <sheetName val="Trial bal 0607"/>
      <sheetName val="Trial 0607"/>
      <sheetName val="Sch-Fixed Assets"/>
      <sheetName val="CFS"/>
      <sheetName val="CASHFLOWRECO"/>
      <sheetName val="Trial Balance-0809"/>
      <sheetName val="Audit entries"/>
      <sheetName val="Fixed Assets"/>
      <sheetName val="Groupings-1"/>
      <sheetName val="Trial Balance-0708"/>
      <sheetName val="Rectification entries"/>
      <sheetName val="Misc expenses"/>
      <sheetName val="DATA 91-98"/>
      <sheetName val="$KWD9198"/>
      <sheetName val="$DEM9198 "/>
      <sheetName val="$JPY9198"/>
      <sheetName val="$JPY9198 (3)"/>
      <sheetName val="$GBP9198"/>
      <sheetName val="$AUD9198"/>
      <sheetName val="$KRW9198 "/>
      <sheetName val="KWD.KRW9198"/>
      <sheetName val="$KWDJULY98YTD"/>
      <sheetName val="$DEMJUL98YTD"/>
      <sheetName val="$JPYJUL98YTD"/>
      <sheetName val="$GBPJUL98YTD"/>
      <sheetName val="DATA 91_98"/>
      <sheetName val="List of Tabs "/>
      <sheetName val="Budget vs Actuals"/>
      <sheetName val="Monthly Report"/>
      <sheetName val="QB Dump - P &amp; L Account"/>
      <sheetName val="QB Dump - Balance Sheet"/>
      <sheetName val="TB Diff between Nov and Oct-06"/>
      <sheetName val="TB as on 30th Nov-06"/>
      <sheetName val="Chart of Accounts"/>
      <sheetName val="LBO Analysis"/>
      <sheetName val="Standalone"/>
      <sheetName val="Titan US"/>
      <sheetName val="Rollup"/>
      <sheetName val="Kiosk"/>
      <sheetName val="Billboards"/>
      <sheetName val="30 Sheets"/>
      <sheetName val="Banners"/>
      <sheetName val="Construction"/>
      <sheetName val="Canada"/>
      <sheetName val="All Vision"/>
      <sheetName val="NJT"/>
      <sheetName val="SEPTA"/>
      <sheetName val="KCM"/>
      <sheetName val="MBTA"/>
      <sheetName val="OC"/>
      <sheetName val="CIE"/>
      <sheetName val="Titan UK"/>
      <sheetName val="MRollup"/>
      <sheetName val="Roadside"/>
      <sheetName val="Rail"/>
      <sheetName val="Retail"/>
      <sheetName val="Primesight Separator"/>
      <sheetName val="PrimeSight"/>
      <sheetName val="Divider"/>
      <sheetName val="LBO"/>
      <sheetName val="Distribution"/>
      <sheetName val="Monthly Report - Oct-06"/>
      <sheetName val="TS Customers"/>
      <sheetName val="TS Summary"/>
      <sheetName val="Product Requirements"/>
      <sheetName val="Summary April12"/>
      <sheetName val="EIP Savings"/>
      <sheetName val="EIP summary"/>
      <sheetName val="Summary June12"/>
      <sheetName val="Budget Vs. Actual June 12"/>
      <sheetName val="Summary May12"/>
      <sheetName val="Budget Vs. Actual May12"/>
      <sheetName val="Budget Vs. Actual April12"/>
      <sheetName val="ELT INT with actual CCs"/>
      <sheetName val="ELT Int  with Budget CCs"/>
      <sheetName val="Val Addn Summary"/>
      <sheetName val="Procurement prices"/>
      <sheetName val="Pur.price as per 09-10 Purchase"/>
      <sheetName val="Stagewise Movement Summary"/>
      <sheetName val="Moving Avg Rates_R&amp;D"/>
      <sheetName val="Moving Avg Rates_vsp"/>
      <sheetName val="Stage wise cost sheets_Mar'08"/>
      <sheetName val="Jan'08- EVT 302 "/>
      <sheetName val="Feb'08- EVT 302"/>
      <sheetName val="Feb'08-Monte"/>
      <sheetName val="Jan'08-Monte"/>
      <sheetName val="STAGEWISE COSTING _OCT 07"/>
      <sheetName val="STAGEWISE COSTING _NOV 07"/>
      <sheetName val="STAGEWISE COSTING _DEC 07"/>
      <sheetName val="STAGEWISE COSTING _JAN08"/>
      <sheetName val="STAGEWISE COSTING - Feb'08"/>
      <sheetName val="Stage wise cost sheets-Mar'08"/>
      <sheetName val="R&amp;D HYD Mkt rates Vs Moving Avg"/>
      <sheetName val="Stage wise cost sheets_May'08"/>
      <sheetName val="Depreciation Chart"/>
      <sheetName val="Inventory"/>
      <sheetName val="Electricity Chart"/>
      <sheetName val="Internet Chart"/>
      <sheetName val="travel chart"/>
      <sheetName val="SFG&amp;FG Inv.Ageing"/>
      <sheetName val="Moving Avg.Rate_VSP_Nov'08"/>
      <sheetName val="Lab Chemicals 08-09 Avg.rate"/>
      <sheetName val="Recovery Statement given by PGN"/>
      <sheetName val="PTCP received qty from Monarch "/>
      <sheetName val="Productwise Analysis"/>
      <sheetName val="Productwise Inventory Details"/>
      <sheetName val="RM at Stores"/>
      <sheetName val="Lab chemicals at Labs"/>
      <sheetName val="Lab Chemicals at Stores"/>
      <sheetName val="SFG Valuation at Stores"/>
      <sheetName val="WIP RMS at Kilolab"/>
      <sheetName val="Pharma Stage at Stores&amp;KiloLab"/>
      <sheetName val="WIP SFG Valuation_Kilolab"/>
      <sheetName val="Packing Material at Stores"/>
      <sheetName val="PTCP Purchases"/>
      <sheetName val="PTCP Recovery"/>
      <sheetName val="R&amp;D Consumables"/>
      <sheetName val="Moving Avg.Rate _Oct'08"/>
      <sheetName val="costsheet_oct'08"/>
      <sheetName val="Cost sheet Dec'08"/>
      <sheetName val="SFG&amp;FG Moving Avg.Rate"/>
      <sheetName val="Moving Avg.Rate _Dec'08"/>
      <sheetName val="Costsheets_Nov'08"/>
      <sheetName val="CYCLE TIME VS O.HS"/>
      <sheetName val="Moving Avg.Rate Pkg.R&amp;D "/>
      <sheetName val="Cost sheet_Sept'08"/>
      <sheetName val="SPE.GRA"/>
      <sheetName val="final for moving"/>
      <sheetName val="Moving Avg.Rate"/>
      <sheetName val="Moving Avg.Rates_VSP"/>
      <sheetName val="Lab Chemicals at Labs Sub Total"/>
      <sheetName val="CYCLE TIME VS O.HS _101008"/>
      <sheetName val="Oxaliplatin (2)"/>
      <sheetName val="Carboplatin"/>
      <sheetName val="Oxaliplatin"/>
      <sheetName val="ACB"/>
      <sheetName val="ACP"/>
      <sheetName val="PTCP Mls data at kilo lab"/>
      <sheetName val="Rev- CF (2)"/>
      <sheetName val="PL"/>
      <sheetName val="BS SCH"/>
      <sheetName val="PL SCH"/>
      <sheetName val="Informatics TB"/>
      <sheetName val="R &amp; D"/>
      <sheetName val="Notes"/>
      <sheetName val="P&amp;L Summary (Rs)"/>
      <sheetName val="P&amp;L Summary ($)"/>
      <sheetName val="Revenue Details (Rs)"/>
      <sheetName val="Revenue Details ($)"/>
      <sheetName val="Opx Sch (Rs)"/>
      <sheetName val="Opx Sch ($)"/>
      <sheetName val="Balance Sheet (Rs)"/>
      <sheetName val="Balance Sheet ($)"/>
      <sheetName val="WC (Rs)"/>
      <sheetName val="WC ($)"/>
      <sheetName val="Historical Cash Flow"/>
      <sheetName val="Projected Cash Flow (Rs)"/>
      <sheetName val="Projected Cash Flow ($)"/>
      <sheetName val="FCF Reconciliation (Rs)"/>
      <sheetName val="FCF Reconciliation ($)"/>
      <sheetName val="Backlog and Volume"/>
      <sheetName val="Backlog Detail (Rs)"/>
      <sheetName val="Backlog Detail"/>
      <sheetName val="Top 15 prods val addn"/>
      <sheetName val="Capacity_VSP"/>
      <sheetName val="Cap Structure"/>
      <sheetName val="Capital Structure (Rs)"/>
      <sheetName val="Capital Structure"/>
      <sheetName val="Equity Table"/>
      <sheetName val="Other"/>
      <sheetName val="SBI covenants"/>
      <sheetName val="FTE Details "/>
      <sheetName val="cash budget"/>
      <sheetName val="Builtup Area"/>
      <sheetName val="SPS Cover "/>
      <sheetName val="Payment Abstract"/>
      <sheetName val="Bill-wise Abstract"/>
      <sheetName val="PILE GROUP"/>
      <sheetName val="PILECAP"/>
      <sheetName val="Royalty Detail"/>
      <sheetName val="PANEL CASTING"/>
      <sheetName val="Consumption Details"/>
      <sheetName val="Concrete Consumption SPS1"/>
      <sheetName val="Concrete Consumption SPS2"/>
      <sheetName val="CCON SPS3"/>
      <sheetName val="CCON SPS4."/>
      <sheetName val="RF SPS01"/>
      <sheetName val="RF SPS02"/>
      <sheetName val="RF SPS03"/>
      <sheetName val="RF SPS04"/>
      <sheetName val="CCON SPS5"/>
      <sheetName val="RF SPS05"/>
      <sheetName val="GSB"/>
      <sheetName val="HOLD Amount"/>
      <sheetName val="Payment Schedule "/>
      <sheetName val="EW,GW,OW"/>
      <sheetName val="BITUMINIOUS"/>
      <sheetName val="CVTS,MNB,OS"/>
      <sheetName val="CONCRETE PAVEMENT"/>
      <sheetName val="MAJOR BRIDGES AND STR WORKS"/>
      <sheetName val="Indices"/>
      <sheetName val="BHANDUPSEP"/>
      <sheetName val="WTP"/>
      <sheetName val="structurewise"/>
      <sheetName val="balance Work"/>
      <sheetName val="SAP架設-2005.12.31"/>
      <sheetName val="일위대가"/>
      <sheetName val="C &amp; G RHS"/>
      <sheetName val="Materials Cost(PCC)"/>
      <sheetName val="Evaluate"/>
      <sheetName val="월별"/>
      <sheetName val="S-Curve (2)"/>
      <sheetName val="공사비집계"/>
      <sheetName val="4900 - Apr 10 - Mar 11"/>
      <sheetName val="SAP post conversion"/>
      <sheetName val="Scala for conversion"/>
      <sheetName val="Scala with Stat Adjustments"/>
      <sheetName val="NZ Balance Header"/>
      <sheetName val="MAPPING"/>
      <sheetName val="P+L_BS"/>
      <sheetName val="Cost Centre"/>
      <sheetName val="Accrual journal"/>
      <sheetName val="Made Cost WS"/>
      <sheetName val="Made Cost"/>
      <sheetName val="AGI"/>
      <sheetName val="Cost Set"/>
      <sheetName val="Comp Cost"/>
      <sheetName val="Aust Current Outlook 03 (AUD)"/>
      <sheetName val="NZ Current Outlook (NZD)"/>
      <sheetName val="Upload-Nov accrual unclear"/>
      <sheetName val="Upload-Nov clear"/>
      <sheetName val="NovOS wkg"/>
      <sheetName val="Sales_Nov"/>
      <sheetName val="Dev_Nov"/>
      <sheetName val="NovOS original"/>
      <sheetName val="Packaging"/>
      <sheetName val="Products Subject to TP"/>
      <sheetName val="3rd Party AI's"/>
      <sheetName val="2002 TP"/>
      <sheetName val="Freight &amp; Ins"/>
      <sheetName val="Missing Products"/>
      <sheetName val="Stds 2003 Aust"/>
      <sheetName val="New Zealand"/>
      <sheetName val="Prds subject to TP"/>
      <sheetName val="Stds 2003 NZ"/>
      <sheetName val="Pivot Table"/>
      <sheetName val="Active Cost Data"/>
      <sheetName val="Cost by Item"/>
      <sheetName val="Cost Set Info"/>
      <sheetName val="Product Type"/>
      <sheetName val="Cost Data"/>
      <sheetName val="APAC-SalesBR-Sep-02-141002"/>
      <sheetName val="G50 per lt.kg"/>
      <sheetName val="APAC-YTDSalesBR-Sep-02-141002"/>
      <sheetName val="General"/>
      <sheetName val="Journal-other"/>
      <sheetName val="Journal-Relocat"/>
      <sheetName val="Journal-entert"/>
      <sheetName val="Journal- MV"/>
      <sheetName val="FBt by CC"/>
      <sheetName val="FBT Return Worksheet 03-04"/>
      <sheetName val="22011032"/>
      <sheetName val="febos"/>
      <sheetName val="MAYOS"/>
      <sheetName val="JulOS"/>
      <sheetName val="AugOS"/>
      <sheetName val="Sep OS"/>
      <sheetName val="Oct OS"/>
      <sheetName val="Oct coded"/>
      <sheetName val="Nov05 OS"/>
      <sheetName val="Nov05 coded"/>
      <sheetName val="Dec OS"/>
      <sheetName val="Dec coded"/>
      <sheetName val="Dec"/>
      <sheetName val="Jan"/>
      <sheetName val="Borrowings"/>
      <sheetName val="Assets(ie Seeds Loan and Cash)"/>
      <sheetName val="Sept OS"/>
      <sheetName val="sales"/>
      <sheetName val="dev"/>
      <sheetName val="Sept OS original"/>
      <sheetName val="HeaderDetails"/>
      <sheetName val="wksInventoryData"/>
      <sheetName val="wksSalesData"/>
      <sheetName val="wksBoughtCostData"/>
      <sheetName val="wksMadeCostData"/>
      <sheetName val="wksComponentCostData"/>
      <sheetName val="dlgEditComponent"/>
      <sheetName val="dlgMade"/>
      <sheetName val="dlgEditMade"/>
      <sheetName val="dlgEditBought"/>
      <sheetName val="dlgEditInventory"/>
      <sheetName val="dlgEditSales"/>
      <sheetName val="dlgInventory"/>
      <sheetName val="dlgSales"/>
      <sheetName val="Control Sheet"/>
      <sheetName val="dlgHeader"/>
      <sheetName val="PDEP Inventory INPUT"/>
      <sheetName val="PDEP Sales INPUT"/>
      <sheetName val="PDEP Bought INPUT"/>
      <sheetName val="PDEP Component INPUT"/>
      <sheetName val="PDEP Made INPUT"/>
      <sheetName val="Menu Control"/>
      <sheetName val="Dialog Control"/>
      <sheetName val="Validation"/>
      <sheetName val="Displaylist"/>
      <sheetName val="dlgDisplayLists"/>
      <sheetName val="dlgBought"/>
      <sheetName val="dlgOutput"/>
      <sheetName val="FixSheetSub"/>
      <sheetName val="CloseSub"/>
      <sheetName val="Australia"/>
      <sheetName val="Check NZ Products"/>
      <sheetName val="Aust Data"/>
      <sheetName val="NZ Data"/>
      <sheetName val="Stds"/>
      <sheetName val="Upload-Dec accrual unclear"/>
      <sheetName val="Upload-Dec clear"/>
      <sheetName val="Dec NET OS"/>
      <sheetName val="workings"/>
      <sheetName val="Dec OSPay original"/>
      <sheetName val="Purchased Cost"/>
      <sheetName val="Pkg &amp; FI's"/>
      <sheetName val="Horizon Summary"/>
      <sheetName val="Pivot Table FI"/>
      <sheetName val="Horizon Cost Saves FI"/>
      <sheetName val="Pivot Table PKG"/>
      <sheetName val="Horizon Cost Saves Pkg"/>
      <sheetName val="ICM"/>
      <sheetName val="1111100250"/>
      <sheetName val="1111100251"/>
      <sheetName val="1111100300"/>
      <sheetName val="1121100087"/>
      <sheetName val="1121200087"/>
      <sheetName val="1121300087"/>
      <sheetName val="2211100087"/>
      <sheetName val="2211110087"/>
      <sheetName val="2211120000"/>
      <sheetName val="2211300087"/>
      <sheetName val="Price Lists"/>
      <sheetName val="Price Summary"/>
      <sheetName val="AU+NZ 2003"/>
      <sheetName val="AU+NZ 2004"/>
      <sheetName val="Trade Direct"/>
      <sheetName val="Sales Value"/>
      <sheetName val="Sales Volume"/>
      <sheetName val="Range Management"/>
      <sheetName val="KPI"/>
      <sheetName val="Hot Issue"/>
      <sheetName val="인사현황(부서)"/>
      <sheetName val="ISUpload"/>
      <sheetName val="IS01"/>
      <sheetName val="IS02"/>
      <sheetName val="IS03"/>
      <sheetName val="IS04"/>
      <sheetName val="IS06"/>
      <sheetName val="IS07"/>
      <sheetName val="IS08"/>
      <sheetName val="IS10"/>
      <sheetName val="IS11"/>
      <sheetName val="IS13"/>
      <sheetName val="IS13 (2)"/>
      <sheetName val="BU Tie Out"/>
      <sheetName val="Inv 2000 LC"/>
      <sheetName val="Inv 2000 $"/>
      <sheetName val="Inv 2001 LC"/>
      <sheetName val="Inv 2001 $"/>
      <sheetName val="Rec 2000 LC"/>
      <sheetName val="Rec 2000 $"/>
      <sheetName val="Rec 2001 LC"/>
      <sheetName val="Rec 2001 $"/>
      <sheetName val="Pay 2000 LC"/>
      <sheetName val="Pay 2000 $"/>
      <sheetName val="Pay 2001 LC"/>
      <sheetName val="Pay 2001 $"/>
      <sheetName val="Exch"/>
      <sheetName val="Sales plan (02-03)"/>
      <sheetName val="Sales plan 02 (Box)"/>
      <sheetName val="Consulting Recon"/>
      <sheetName val="408001"/>
      <sheetName val="437005"/>
      <sheetName val="VB_1 (2)"/>
      <sheetName val="VB Lead"/>
      <sheetName val="VB 1 - Payout Reco"/>
      <sheetName val="VB 2 - GL - Pay Register Reco "/>
      <sheetName val="VB 3 - Rationalisation Pte"/>
      <sheetName val="VB 4  Payment Reco"/>
      <sheetName val="VB 5 - Charged to limited"/>
      <sheetName val="VB _6 - Provision for Increment"/>
      <sheetName val="VB 7- Rationalisation Limited"/>
      <sheetName val="B1 - FIXED ASSETS"/>
      <sheetName val="B2 - DEBTORS"/>
      <sheetName val="B3 - LOANS &amp; ADVANCES"/>
      <sheetName val="B4 - CURRENT LIABILITIES"/>
      <sheetName val="B5 - Inventory"/>
      <sheetName val="P1 - SALES-OAR"/>
      <sheetName val="P2 - DEP. REAS."/>
      <sheetName val="P3 - RM CONSM."/>
      <sheetName val="P4 - PAYROLL"/>
      <sheetName val="P5 - OPERATING EXP"/>
      <sheetName val="P6 - FINANCE COST"/>
      <sheetName val="VB 1.9 Exgratia  "/>
      <sheetName val="March 2009 "/>
      <sheetName val="receviables"/>
      <sheetName val="liabilities"/>
      <sheetName val="MasterSummaryPlus"/>
      <sheetName val="AudLtrExIII"/>
      <sheetName val="Discl NPPC"/>
      <sheetName val="EOYDisc"/>
      <sheetName val="Final 2004 Expense"/>
      <sheetName val="inactive"/>
      <sheetName val="Age 60"/>
      <sheetName val="Grid"/>
      <sheetName val="Inputs - Exp"/>
      <sheetName val="Expense Calc's"/>
      <sheetName val="EoY Disclosure"/>
      <sheetName val="US GAAP Results"/>
      <sheetName val="J GAAP Results"/>
      <sheetName val="Econ Assum's"/>
      <sheetName val="PSC's"/>
      <sheetName val="Trans AO"/>
      <sheetName val="control document summary"/>
      <sheetName val="FA Summary"/>
      <sheetName val="NZ"/>
      <sheetName val="10220000"/>
      <sheetName val="10224000"/>
      <sheetName val="10230000"/>
      <sheetName val="DTAL"/>
      <sheetName val="21211000"/>
      <sheetName val="11024000"/>
      <sheetName val="11311097"/>
      <sheetName val="11311167"/>
      <sheetName val="AR Summary"/>
      <sheetName val="11113008"/>
      <sheetName val="11311162"/>
      <sheetName val="11311113"/>
      <sheetName val="11311219"/>
      <sheetName val="11311050"/>
      <sheetName val="11311107"/>
      <sheetName val="GST"/>
      <sheetName val="Interco AR"/>
      <sheetName val="11111011"/>
      <sheetName val="11211004"/>
      <sheetName val="11311058"/>
      <sheetName val="ICM Receivables"/>
      <sheetName val="11316201"/>
      <sheetName val="PPWsheet"/>
      <sheetName val="11412004"/>
      <sheetName val="11435088"/>
      <sheetName val="Petty Cash"/>
      <sheetName val="21111014"/>
      <sheetName val="21514016"/>
      <sheetName val="11435244"/>
      <sheetName val="11435089"/>
      <sheetName val="11435245"/>
      <sheetName val="21514017"/>
      <sheetName val="21517003"/>
      <sheetName val="21575029"/>
      <sheetName val="AP Summary"/>
      <sheetName val="22311002"/>
      <sheetName val="22011031"/>
      <sheetName val="22011040"/>
      <sheetName val="22011041"/>
      <sheetName val="T Clearing"/>
      <sheetName val="Interco AP"/>
      <sheetName val="ICM Payables"/>
      <sheetName val="22311000"/>
      <sheetName val="22614001"/>
      <sheetName val="22617000"/>
      <sheetName val="22402000"/>
      <sheetName val="22402116"/>
      <sheetName val="22408004"/>
      <sheetName val="22408009"/>
      <sheetName val="22408014"/>
      <sheetName val="22408016"/>
      <sheetName val="22411001"/>
      <sheetName val="22411092"/>
      <sheetName val="22413012"/>
      <sheetName val="22411015"/>
      <sheetName val="22413206"/>
      <sheetName val="22418000"/>
      <sheetName val="ProfAccrual"/>
      <sheetName val="22426501"/>
      <sheetName val="FBTAccrual"/>
      <sheetName val="Floor&amp;Ceiling Finishes"/>
      <sheetName val="Wall Finishes"/>
      <sheetName val="Wall"/>
      <sheetName val="Other Items"/>
      <sheetName val="Doors"/>
      <sheetName val="Materiality"/>
      <sheetName val="PBT as benchmark"/>
      <sheetName val="Benchmark % applied"/>
      <sheetName val="Rs. Crores"/>
      <sheetName val="MCN connectivity details"/>
      <sheetName val="MCN constructruction details"/>
      <sheetName val="Data not available"/>
      <sheetName val="MCN Manpower details"/>
      <sheetName val="MCN IT details"/>
      <sheetName val="Miscellenous "/>
      <sheetName val="Annexure 1"/>
      <sheetName val="Annexure 6"/>
      <sheetName val="Annexure 7"/>
      <sheetName val="Annexure 8"/>
      <sheetName val="Annexure 9"/>
      <sheetName val="Annexure 10"/>
      <sheetName val="Annexure 11"/>
      <sheetName val="Annexure 12"/>
      <sheetName val="Annexure 13"/>
      <sheetName val="MCN Addresses"/>
      <sheetName val="OFC_INTERCITY "/>
      <sheetName val="OFC_INTRACITY "/>
      <sheetName val="RCVL -Cover"/>
      <sheetName val="RCVL -BS"/>
      <sheetName val="RCVL - PL"/>
      <sheetName val="RCVL -Sch"/>
      <sheetName val="SALARY-UPLOAD"/>
      <sheetName val="SALARY-DETAILS"/>
      <sheetName val="ALL-IBANK-BRS"/>
      <sheetName val="FTHL Q2 02 BAL SHT"/>
      <sheetName val="FTHL Q2 02 P&amp;L"/>
      <sheetName val="FTHL Q1 02 CASHFLOW"/>
      <sheetName val="FTHL Q2 02 FS Wrksht"/>
      <sheetName val="Reclass Entries"/>
      <sheetName val="Base"/>
      <sheetName val="Billing Schedule details"/>
      <sheetName val="Additional Eq."/>
      <sheetName val="Test Eq."/>
      <sheetName val="Super_Critical "/>
      <sheetName val="Index (MF)"/>
      <sheetName val="Depr Rate"/>
      <sheetName val="Main FAR"/>
      <sheetName val="1, CC 3.54"/>
      <sheetName val="4, CC 4.28"/>
      <sheetName val="2, WBS "/>
      <sheetName val="5, R World 1"/>
      <sheetName val="6, R World 2"/>
      <sheetName val="3, IDC,Flag"/>
      <sheetName val="Old-Feb19"/>
      <sheetName val="Cash Balance"/>
      <sheetName val="Sensitivities"/>
      <sheetName val="ToDo"/>
      <sheetName val="Cover-ISshort"/>
      <sheetName val="Old-growth-v-Core"/>
      <sheetName val="Cover-Short"/>
      <sheetName val="Old-Feb5"/>
      <sheetName val="Statements"/>
      <sheetName val="StateBase"/>
      <sheetName val="Channels"/>
      <sheetName val="IP"/>
      <sheetName val="VoIP"/>
      <sheetName val="MSE"/>
      <sheetName val="AssumeCore"/>
      <sheetName val="Assumeflex"/>
      <sheetName val="Sensitivity"/>
      <sheetName val="Assume2"/>
      <sheetName val="Assume"/>
      <sheetName val="Old-Feb10"/>
      <sheetName val="Old-assume"/>
      <sheetName val="BS Comp"/>
      <sheetName val="OVERVIEW FOR MARK"/>
      <sheetName val="BS Mapping"/>
      <sheetName val="Summary of Assumptions"/>
      <sheetName val="Statistics"/>
      <sheetName val="New Products"/>
      <sheetName val="IRR"/>
      <sheetName val="Development Actions"/>
      <sheetName val="Balance Sheet Category Mapping"/>
      <sheetName val="Engineering"/>
      <sheetName val="Execution"/>
      <sheetName val="Price List"/>
      <sheetName val="Master Price List"/>
      <sheetName val="Configurations2"/>
      <sheetName val="Config-unbundle"/>
      <sheetName val="Mumbai"/>
      <sheetName val="MUTIL&amp;BUILD-SECURE"/>
      <sheetName val="MUTIL&amp;BUILD-ELEC"/>
      <sheetName val="MUTIL&amp;BUILDCIV-BUILD"/>
      <sheetName val="MUTIL&amp;BUILD-HVAC"/>
      <sheetName val="MELECTRONICS"/>
      <sheetName val="MRACKS"/>
      <sheetName val="MKNOWHOW"/>
      <sheetName val="MMFA"/>
      <sheetName val="Bangalore"/>
      <sheetName val="Ex summary"/>
      <sheetName val="Level 0"/>
      <sheetName val="Level2-PoP"/>
      <sheetName val="Level2-B'lore,Mum(2)"/>
      <sheetName val="Level3-Mumbai 11111111111111111"/>
      <sheetName val="Level 3 PoP22222222222222222222"/>
      <sheetName val="backup3333333333333333333333333"/>
      <sheetName val="Level 3-B'lore44444444444444444"/>
      <sheetName val="Assmpns555555555555555555555555"/>
      <sheetName val="IDC computation6666666666666666"/>
      <sheetName val="Employee costs77777777777777777"/>
      <sheetName val="Prelim and preops88888888888888"/>
      <sheetName val="Macros"/>
      <sheetName val="IT Deprn WS"/>
      <sheetName val="Def Tax"/>
      <sheetName val="BalSheet"/>
      <sheetName val="Sch to BS"/>
      <sheetName val="ASt"/>
      <sheetName val="Sch to P&amp;L"/>
      <sheetName val="BS groupings"/>
      <sheetName val="P&amp;L groupings"/>
      <sheetName val="OSL"/>
      <sheetName val="ScrExp"/>
      <sheetName val="DSch-17"/>
      <sheetName val="CBS"/>
      <sheetName val="Express BP"/>
      <sheetName val="Sheet Index"/>
      <sheetName val="ENGG"/>
      <sheetName val="420604"/>
      <sheetName val="410112"/>
      <sheetName val="420305"/>
      <sheetName val="420306"/>
      <sheetName val="420322"/>
      <sheetName val="410329"/>
      <sheetName val="410311"/>
      <sheetName val="410302"/>
      <sheetName val="410320"/>
      <sheetName val="410319"/>
      <sheetName val="___ ._"/>
      <sheetName val="산근"/>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집계표_OPTION_"/>
      <sheetName val="당초"/>
      <sheetName val="단가(자재)"/>
      <sheetName val="단가(노임)"/>
      <sheetName val="기초목록"/>
      <sheetName val="노임단가"/>
      <sheetName val="???"/>
      <sheetName val="VC2 10.99"/>
      <sheetName val="예산"/>
      <sheetName val="KP1590_E"/>
      <sheetName val="영업2"/>
      <sheetName val="1월"/>
      <sheetName val="inter"/>
      <sheetName val="ERECIN"/>
      <sheetName val="INPUT DATA"/>
      <sheetName val="BQMPALOC"/>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
      <sheetName val="집계표_(25,26ဩ"/>
      <sheetName val="Form_0"/>
      <sheetName val="Form_D-1"/>
      <sheetName val="Form_B-1"/>
      <sheetName val="Form_F-1"/>
      <sheetName val="Form_A"/>
      <sheetName val="Basic_Rate"/>
      <sheetName val="appendix_2_5_final_accounts"/>
      <sheetName val="Sheet1_(2)"/>
      <sheetName val="General Data"/>
      <sheetName val="__"/>
      <sheetName val="LABOR &amp; 자재"/>
      <sheetName val="제작도"/>
      <sheetName val="입출재고현황 (2)"/>
      <sheetName val="SANDAN"/>
      <sheetName val="뜃맟뭁돽띿맟?-BLDG"/>
      <sheetName val="SALA-002"/>
      <sheetName val="TTL"/>
      <sheetName val="DRUM"/>
      <sheetName val="eq_data"/>
      <sheetName val="기성내역"/>
      <sheetName val="General_Data"/>
      <sheetName val="DHEQSUPT"/>
      <sheetName val="CB"/>
      <sheetName val="3.공통공사대비"/>
      <sheetName val="M-EQPT-Z"/>
      <sheetName val="주간기성"/>
      <sheetName val="간접비 총괄"/>
      <sheetName val="ESCON"/>
      <sheetName val="뜃맟뭁돽띿맟_-BLDG"/>
      <sheetName val="내역ࠜĀM4)"/>
      <sheetName val="???(OPTION)"/>
      <sheetName val="B"/>
      <sheetName val="IN"/>
      <sheetName val="Price Schedule"/>
      <sheetName val="간접비내역-1"/>
      <sheetName val="Lup2"/>
      <sheetName val="당진1,2호기전선관설치및접지4차공사내역서-을지"/>
      <sheetName val="노임단가표"/>
      <sheetName val="6PILE  (돌출)"/>
      <sheetName val="h-013211-2"/>
      <sheetName val="표지"/>
      <sheetName val="Cash2"/>
      <sheetName val="Z"/>
      <sheetName val="내역서 耰&quot;"/>
      <sheetName val="_x0008_"/>
      <sheetName val="비교검토"/>
      <sheetName val="合成単価作成表-BLDG"/>
      <sheetName val="INSTR"/>
      <sheetName val="BOROUGE2"/>
      <sheetName val="CAL."/>
      <sheetName val="EQT-ESTN"/>
      <sheetName val="???¡§????"/>
      <sheetName val="????¢ç¢®¡¿????"/>
      <sheetName val="??????????¢ç??????"/>
      <sheetName val="???????¢ç¢®¢¯????"/>
      <sheetName val="???????®¡¿????"/>
      <sheetName val="??????????????????"/>
      <sheetName val="PRICES"/>
      <sheetName val="Q&amp;pl-V"/>
      <sheetName val="WE'T"/>
      <sheetName val="CTEMCOST"/>
      <sheetName val="내역ࠜĀ?M4)"/>
      <sheetName val="F4-F7"/>
      <sheetName val="내역서 耰&quot;??"/>
      <sheetName val="24V"/>
      <sheetName val="EQUIPMENT -2"/>
      <sheetName val="LEGEND"/>
      <sheetName val="내역ࠜĀ_x005f_x0000_M4)"/>
      <sheetName val="물량"/>
      <sheetName val="WEIGHT LIST"/>
      <sheetName val="산#2-1 (2)"/>
      <sheetName val="POL6차-PIPING"/>
      <sheetName val="산#3-1"/>
      <sheetName val="BEND LOSS"/>
      <sheetName val="찍기"/>
      <sheetName val="PBS"/>
      <sheetName val="내역서 耰&quot;_x005f_x0000__x005f_x0000_"/>
      <sheetName val="_x005f_x0008_"/>
      <sheetName val="내역ࠜĀ_x005f_x005f_x005f_x0000_M4)"/>
      <sheetName val="PI"/>
      <sheetName val="EQUIP LIST"/>
      <sheetName val="내역"/>
      <sheetName val="단면 (2)"/>
      <sheetName val="SOURCE"/>
      <sheetName val="실행"/>
      <sheetName val="EQUIP"/>
      <sheetName val="공사비 내역 (가)"/>
      <sheetName val="Static Equip"/>
      <sheetName val="CAT_5"/>
      <sheetName val="3.Breakdown Direct Paint"/>
      <sheetName val="Spl"/>
      <sheetName val="내역ࠜĀ"/>
      <sheetName val="PROCURE"/>
      <sheetName val="BID"/>
      <sheetName val="국내"/>
      <sheetName val="Form A "/>
      <sheetName val="jobhist"/>
      <sheetName val="___(OPTION)"/>
      <sheetName val="____¢ç¢®¡¿____"/>
      <sheetName val="__________¢ç______"/>
      <sheetName val="___¡§____"/>
      <sheetName val="_______¢ç¢®¢¯____"/>
      <sheetName val="_______®¡¿____"/>
      <sheetName val="__________________"/>
      <sheetName val="내역서 耰&quot;__"/>
      <sheetName val="Summary Sheets"/>
      <sheetName val="내역ࠜĀ_M4)"/>
      <sheetName val="Budget Bearing _Samut"/>
      <sheetName val="Qty Bearing-Samut"/>
      <sheetName val="Summary of Cost"/>
      <sheetName val="Bill- 1"/>
      <sheetName val="Bill- 2"/>
      <sheetName val="Bill- 3"/>
      <sheetName val="Bill- 4"/>
      <sheetName val="Bill- 5"/>
      <sheetName val="Bill- 6"/>
      <sheetName val="Bill- 7"/>
      <sheetName val="Bill-8"/>
      <sheetName val="Bill- 9"/>
      <sheetName val="Bill- 10"/>
      <sheetName val="Bill-11"/>
      <sheetName val="Bill-13"/>
      <sheetName val="Bill- 14"/>
      <sheetName val="Copy of Prog"/>
      <sheetName val="B2826 Cost Bkp"/>
      <sheetName val="B2827"/>
      <sheetName val="B2827 Cost Bkp"/>
      <sheetName val="B2833"/>
      <sheetName val="B2833 Cost Bkp"/>
      <sheetName val="NS 34 &amp; 35 H1,11 CTC Analysis"/>
      <sheetName val="appendix 2.5 final accounts"/>
      <sheetName val="ftstaff"/>
      <sheetName val="1 Labour"/>
      <sheetName val="Station for phy s curve"/>
      <sheetName val="for phy s curve viaduct"/>
      <sheetName val="Rev Cash Flow"/>
      <sheetName val="fin S Curve"/>
      <sheetName val="for phy s curve FOB"/>
      <sheetName val="for phy s curve sch B"/>
      <sheetName val="BCWS-CTC"/>
      <sheetName val="CTC Summary"/>
      <sheetName val="BCWP"/>
      <sheetName val="Site &amp; Administration Cost"/>
      <sheetName val="EVM1"/>
      <sheetName val="EVM2"/>
      <sheetName val="EVM4A"/>
      <sheetName val="EVM5"/>
      <sheetName val="EVM5- Revised"/>
      <sheetName val="W block"/>
      <sheetName val="Table 41"/>
      <sheetName val="Table 9"/>
      <sheetName val="Table11"/>
      <sheetName val="salient feature"/>
      <sheetName val="Brief Scope of work"/>
      <sheetName val="PVC"/>
      <sheetName val="Insurance"/>
      <sheetName val="Priority"/>
      <sheetName val="Norms "/>
      <sheetName val="Eqpt Nos"/>
      <sheetName val="Cycle Time"/>
      <sheetName val="GC"/>
      <sheetName val="M.Qty"/>
      <sheetName val="Subcon Master"/>
      <sheetName val="Subcon"/>
      <sheetName val="Equipment Hr"/>
      <sheetName val="Material (2)"/>
      <sheetName val="K-1"/>
      <sheetName val="K-2"/>
      <sheetName val="K-3"/>
      <sheetName val="Table 1"/>
      <sheetName val="Table 2"/>
      <sheetName val="Table 3"/>
      <sheetName val="Table 4"/>
      <sheetName val="Table 5"/>
      <sheetName val="Table 6"/>
      <sheetName val="Pivot 2"/>
      <sheetName val="DOT-Customer-data"/>
      <sheetName val="Fund Utilisation"/>
      <sheetName val="Consol"/>
      <sheetName val="Hyderabad_NLA"/>
      <sheetName val="Silokhera_NLA"/>
      <sheetName val="Cyber City_NLA"/>
      <sheetName val="Chennai_NLA"/>
      <sheetName val="Chennai "/>
      <sheetName val="Tenant-Chennai"/>
      <sheetName val="Hyderabad"/>
      <sheetName val="Tanent-W Block"/>
      <sheetName val="W block (2)"/>
      <sheetName val="Silokhera"/>
      <sheetName val="Table 7"/>
      <sheetName val="Unleased area"/>
      <sheetName val="Pivot (2)"/>
      <sheetName val="Building Matrix"/>
      <sheetName val="Related - Construction"/>
      <sheetName val="TB31.12.2008"/>
      <sheetName val="BS &amp; PL"/>
      <sheetName val="BS Schedule"/>
      <sheetName val="Sch 4 FA Sch"/>
      <sheetName val="Sch 5- Investment"/>
      <sheetName val="P&amp;L Schedule"/>
      <sheetName val="POCM - 31.12.08"/>
      <sheetName val="Final - Plots  "/>
      <sheetName val="Final - Town Houses"/>
      <sheetName val="Deferred  Tax"/>
      <sheetName val="Tax Provision"/>
      <sheetName val="Dep As per IT act "/>
      <sheetName val="FBT-Working "/>
      <sheetName val="Details "/>
      <sheetName val="Fixed Assets Register"/>
      <sheetName val="AR TB"/>
      <sheetName val="ICD- interest Income  "/>
      <sheetName val="Interest CCD- Expenses"/>
      <sheetName val="Group -31.12.2008"/>
      <sheetName val="Related Party"/>
      <sheetName val="Interest Allocation "/>
      <sheetName val="DTA &amp; C TAX"/>
      <sheetName val="One Pager"/>
      <sheetName val="P &amp; L Schedule"/>
      <sheetName val="Grouping Sheet"/>
      <sheetName val="Revised TB Ramco"/>
      <sheetName val="TB 31.03.10"/>
      <sheetName val="Ramco TB"/>
      <sheetName val="Pocm Sheet"/>
      <sheetName val="Q-1 Sale"/>
      <sheetName val="Project Summary"/>
      <sheetName val="Fixed Assets "/>
      <sheetName val="IT -Assets"/>
      <sheetName val="Furniture &amp; Fixture"/>
      <sheetName val="Leasehold"/>
      <sheetName val="Development Rights"/>
      <sheetName val="PF Details"/>
      <sheetName val="DRDL Int ICD"/>
      <sheetName val="DCDL Int ICD"/>
      <sheetName val="DHDL Int. CCD"/>
      <sheetName val="Clogs Int.CCD"/>
      <sheetName val="Epop Working"/>
      <sheetName val="Rent Equalization"/>
      <sheetName val="GAM Text"/>
      <sheetName val="BS SAC YS Ver 2.0"/>
      <sheetName val="P&amp;L SAC YS Ver 2.0"/>
      <sheetName val="BS SAC Ver 1.0"/>
      <sheetName val="P&amp;L SAC Ver 1.0"/>
      <sheetName val="YS SAC"/>
      <sheetName val="Schedule VI"/>
      <sheetName val="내역서 耰&quot;_x005f_x005f_x005f_x0000__x005f_x005f_x0000"/>
      <sheetName val="_x005f_x005f_x005f_x0008_"/>
      <sheetName val="내역ࠜĀ_x005f_x005f_x005f_x005f_x005f_x005f_x005f_x0000_M4"/>
      <sheetName val="Layer Chart"/>
      <sheetName val="Graph Data"/>
      <sheetName val="Raw Data"/>
      <sheetName val="WORKED OGL"/>
      <sheetName val="FRL"/>
      <sheetName val="معد__ث"/>
      <sheetName val="تدفقات_و_مدفوعات"/>
      <sheetName val="WORK_COV"/>
      <sheetName val="اجور__ف1"/>
      <sheetName val="معد__خ"/>
      <sheetName val="معد__ث1"/>
      <sheetName val="Form_1"/>
      <sheetName val="Form_2"/>
      <sheetName val="Form_3"/>
      <sheetName val="Form_4"/>
      <sheetName val="Form_7"/>
      <sheetName val="Form_6"/>
      <sheetName val="Form_8"/>
      <sheetName val="Form_9"/>
      <sheetName val="Form_10"/>
      <sheetName val="Form_11"/>
      <sheetName val="Shadow_BOQ"/>
      <sheetName val="S20MSE_Items"/>
      <sheetName val="Season_Dircost"/>
      <sheetName val="Total_Collection"/>
      <sheetName val="???__?"/>
      <sheetName val="02_06_07_(2)"/>
      <sheetName val="Proj_Details"/>
      <sheetName val="_"/>
      <sheetName val="Final_Tender"/>
      <sheetName val="Sch_A-Viaduct"/>
      <sheetName val="Sch_A_-_Typ_Station_"/>
      <sheetName val="Sch_B"/>
      <sheetName val="Strip_Plan"/>
      <sheetName val="Major_Items"/>
      <sheetName val="Cost_of_equip,fabrication"/>
      <sheetName val="Late_start"/>
      <sheetName val="early_start"/>
      <sheetName val="Q_Baricade"/>
      <sheetName val="Q_HR"/>
      <sheetName val="Equip_Depl"/>
      <sheetName val="R-Void_Slab"/>
      <sheetName val="R_-_portal"/>
      <sheetName val="R_CLC"/>
      <sheetName val="P-Ins_&amp;_Bonds"/>
      <sheetName val="P_Staff_fac"/>
      <sheetName val="P-Site_fac"/>
      <sheetName val="P-Clients_fac"/>
      <sheetName val="P_Cash_Flow"/>
      <sheetName val="BORING_"/>
      <sheetName val="EXPANSION_JOINT"/>
      <sheetName val="CIS_MAIN_BERTH-1"/>
      <sheetName val="BOQ_725-769"/>
      <sheetName val="Flow_Chart"/>
      <sheetName val="Performance_Graph"/>
      <sheetName val="cost_Format"/>
      <sheetName val="CJPC___"/>
      <sheetName val="Abstract_"/>
      <sheetName val="Piling_MB"/>
      <sheetName val="Abs_of_Pile_Rein"/>
      <sheetName val="Reinforcement_"/>
      <sheetName val="Pre_cast_Beam_M_B"/>
      <sheetName val="Abs_of_Beam"/>
      <sheetName val="Pre_cast_Beam_BBS"/>
      <sheetName val="C_In_Situ_Muff_M_B_"/>
      <sheetName val="P_C_Muff_M_B"/>
      <sheetName val="Abs_of_Muff"/>
      <sheetName val="Pre_&amp;_cast__Muff__BBS"/>
      <sheetName val="Abs__Cross_Beam_"/>
      <sheetName val="BBS_CROSS_Beam"/>
      <sheetName val="Cross_Beam_M_B__"/>
      <sheetName val="Con_Pedstal_M_B_"/>
      <sheetName val="BBS_C_B_P_"/>
      <sheetName val="Total_Abstract"/>
      <sheetName val="Walk-way_M_B_"/>
      <sheetName val="Con_Rate"/>
      <sheetName val="concrete_detail"/>
      <sheetName val="Table_of_Contents"/>
      <sheetName val="Table_of_Contents_(2)"/>
      <sheetName val="Index_Sheet"/>
      <sheetName val="Extra_Item"/>
      <sheetName val="1_04-1"/>
      <sheetName val="2_01(a)-1"/>
      <sheetName val="G-13_2_01-2"/>
      <sheetName val="G-13_2_01-3"/>
      <sheetName val="G-13_2_01-4"/>
      <sheetName val="R-2_2_01-5"/>
      <sheetName val="MRR-1_2_01-6"/>
      <sheetName val="G-13_2_01-7"/>
      <sheetName val="2_01-b-II-1"/>
      <sheetName val="2_01-b-II-2"/>
      <sheetName val="2_01-b-II-3"/>
      <sheetName val="2_07-1"/>
      <sheetName val="2_07-2"/>
      <sheetName val="2_07-3"/>
      <sheetName val="2_07-4"/>
      <sheetName val="2_07-5"/>
      <sheetName val="2_07-6"/>
      <sheetName val="3_01-1"/>
      <sheetName val="3_01-2"/>
      <sheetName val="3_01-3"/>
      <sheetName val="3_01-4"/>
      <sheetName val="3_01-5"/>
      <sheetName val="3_02-1"/>
      <sheetName val="3_02-2"/>
      <sheetName val="3_02-3"/>
      <sheetName val="3_02-4"/>
      <sheetName val="3_02-5"/>
      <sheetName val="3_02-6"/>
      <sheetName val="3_02-7"/>
      <sheetName val="3_02-8"/>
      <sheetName val="3_02-9"/>
      <sheetName val="3_02-10"/>
      <sheetName val="3_02-11"/>
      <sheetName val="3_02-13"/>
      <sheetName val="4_01-1"/>
      <sheetName val="4_02-1"/>
      <sheetName val="4_04-1"/>
      <sheetName val="4_04-2"/>
      <sheetName val="Rock_Filling"/>
      <sheetName val="Cement_Reconciliation"/>
      <sheetName val="Bitumen_Reconciliation"/>
      <sheetName val="Prime_Coat"/>
      <sheetName val="Tack_Coat"/>
      <sheetName val="Gate_Pass"/>
      <sheetName val="CJPC_(2)"/>
      <sheetName val="SEP-08_(5-9)"/>
      <sheetName val="Civil_Boq"/>
      <sheetName val="______"/>
      <sheetName val="KUWATI(Total)_2"/>
      <sheetName val="OPTION_22"/>
      <sheetName val="OPTION_3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2002년_현장공사비_국내_실적2"/>
      <sheetName val="2003년국내현장공사비_실적2"/>
      <sheetName val="VC2_10_992"/>
      <sheetName val="INPUT_DATA1"/>
      <sheetName val="집계표_(25,26ဩ1"/>
      <sheetName val="Form_01"/>
      <sheetName val="Form_D-11"/>
      <sheetName val="Form_B-11"/>
      <sheetName val="Form_F-11"/>
      <sheetName val="Form_A1"/>
      <sheetName val="General_Data1"/>
      <sheetName val="LABOR_&amp;_자재"/>
      <sheetName val="입출재고현황_(2)"/>
      <sheetName val="3_공통공사대비"/>
      <sheetName val="간접비_총괄"/>
      <sheetName val="Price_Schedule"/>
      <sheetName val="6PILE__(돌출)"/>
      <sheetName val="내역서_耰&quot;"/>
      <sheetName val="CAL_"/>
      <sheetName val="내역서_耰&quot;??"/>
      <sheetName val="EQUIPMENT_-2"/>
      <sheetName val="WEIGHT_LIST"/>
      <sheetName val="산#2-1_(2)"/>
      <sheetName val="BEND_LOSS"/>
      <sheetName val="내역서_耰&quot;_x005f_x0000__x005f_x0000_"/>
      <sheetName val="EQUIP_LIST"/>
      <sheetName val="단면_(2)"/>
      <sheetName val="공사비_내역_(가)"/>
      <sheetName val="Static_Equip"/>
      <sheetName val="3_Breakdown_Direct_Paint"/>
      <sheetName val="Form_A_"/>
      <sheetName val="내역서_耰&quot;__"/>
      <sheetName val="Summary_Sheets"/>
      <sheetName val="Station_for_phy_s_curve"/>
      <sheetName val="for_phy_s_curve_viaduct"/>
      <sheetName val="Rev_Cash_Flow"/>
      <sheetName val="fin_S_Curve"/>
      <sheetName val="for_phy_s_curve_FOB"/>
      <sheetName val="for_phy_s_curve_sch_B"/>
      <sheetName val="CTC_Summary"/>
      <sheetName val="Site_&amp;_Administration_Cost"/>
      <sheetName val="EVM5-_Revised"/>
      <sheetName val="PSC_SUP(5x15)"/>
      <sheetName val="PSC_SUP(5x15)_SR"/>
      <sheetName val="FIXED_ITEMS"/>
      <sheetName val="Area_Statement"/>
      <sheetName val="Calculation_sheet"/>
      <sheetName val="Eqpt_Running"/>
      <sheetName val="BOQ-CODE-SFP_"/>
      <sheetName val="Activitywise_Qty"/>
      <sheetName val="Rate_Ana"/>
      <sheetName val="Bridges_(Abst)"/>
      <sheetName val="Slab_Culvert"/>
      <sheetName val="Decision_Table"/>
      <sheetName val="EPC_Cost"/>
      <sheetName val="PrjCost_Assumptions"/>
      <sheetName val="Finance_Assumptions"/>
      <sheetName val="Revenue_Assumptions"/>
      <sheetName val="Traffic_Assum"/>
      <sheetName val="Inputs "/>
      <sheetName val="PanhandleB"/>
      <sheetName val="rsm"/>
      <sheetName val="GasConsumption"/>
      <sheetName val="Opex"/>
      <sheetName val="IntlCmprPwr"/>
      <sheetName val="BoostrPwr"/>
      <sheetName val="LastBoostrPwr"/>
      <sheetName val="CapexBasis"/>
      <sheetName val="Graph"/>
      <sheetName val="Cht_basis"/>
      <sheetName val="apiDimension"/>
      <sheetName val="weightChart"/>
      <sheetName val="apiWeight"/>
      <sheetName val="thicknessBasis"/>
      <sheetName val="PanhandleA"/>
      <sheetName val="Rough"/>
      <sheetName val="SummarRs Cr&amp;Cust"/>
      <sheetName val="Optimisation"/>
      <sheetName val="SummaryUSDMill-NoCust"/>
      <sheetName val="Network-2 Compr_Option2"/>
      <sheetName val="Network-2 Compr_Option1"/>
      <sheetName val="140Bar Compr_Option1"/>
      <sheetName val="140Bar Compr_Option2"/>
      <sheetName val="120Bar Compr_Option2"/>
      <sheetName val="Dialog2"/>
      <sheetName val="Module3"/>
      <sheetName val="Module4"/>
      <sheetName val="Module5"/>
      <sheetName val="Module6"/>
      <sheetName val="Expenditure Plan"/>
      <sheetName val="typical_subminor"/>
      <sheetName val="MASTER_RATE_ANALYSIS"/>
      <sheetName val="Expenditure_Plan"/>
      <sheetName val="SPT_vs_PHI"/>
      <sheetName val="typical_subminor1"/>
      <sheetName val="MASTER_RATE_ANALYSIS1"/>
      <sheetName val="Expenditure_Plan1"/>
      <sheetName val="SPT_vs_PHI1"/>
      <sheetName val="MATERIAL-MACHINERY-LABOUR"/>
      <sheetName val="Main Block"/>
      <sheetName val="Glacis Concrete"/>
      <sheetName val="TW-DW-90.85-105.85"/>
      <sheetName val="TW-DW-75.85-90.85 "/>
      <sheetName val="TW-DW-42-75.85"/>
      <sheetName val="Pier-26.17-42"/>
      <sheetName val="Workplan"/>
      <sheetName val="Conc&amp; Aggr"/>
      <sheetName val="Work Plan-Dam-0304-R1"/>
      <sheetName val="Annexures (2)"/>
      <sheetName val="PLANT"/>
      <sheetName val="SUM FSBLT"/>
      <sheetName val="VOLSUM"/>
      <sheetName val="WPSUM"/>
      <sheetName val="PCWBS_MAP"/>
      <sheetName val="WKFRM1"/>
      <sheetName val="WKFRM2"/>
      <sheetName val="SQNC-1"/>
      <sheetName val="SQNC-2"/>
      <sheetName val="SQNC-3"/>
      <sheetName val="MILSTN"/>
      <sheetName val="MASTSCH"/>
      <sheetName val="MOBALL"/>
      <sheetName val="CRDIDX"/>
      <sheetName val="PROGALL"/>
      <sheetName val="2538M"/>
      <sheetName val="ORGZN"/>
      <sheetName val="STAFSCH"/>
      <sheetName val="SUB_Map"/>
      <sheetName val="PERFEVA"/>
      <sheetName val="PIPE50%A"/>
      <sheetName val="PIPE50%B"/>
      <sheetName val="STFMHANZ"/>
      <sheetName val="CMHANZ"/>
      <sheetName val="MPDATA1000"/>
      <sheetName val="MPDATA2000"/>
      <sheetName val="MPDATA3000"/>
      <sheetName val="MPDATA4000"/>
      <sheetName val="MPDATA5000"/>
      <sheetName val="MPDATA6000"/>
      <sheetName val="MPDATA7000"/>
      <sheetName val="MPDATA8000"/>
      <sheetName val="MPDATA9_A_B"/>
      <sheetName val="BQCONV"/>
      <sheetName val="SCINF1"/>
      <sheetName val="SCINF2"/>
      <sheetName val="KNOWHOW_MEMO"/>
      <sheetName val="EQUIPMOB"/>
      <sheetName val="TEMP_FAC"/>
      <sheetName val="7000(rev)"/>
      <sheetName val="3000-A"/>
      <sheetName val="5000-A"/>
      <sheetName val="6000-A"/>
      <sheetName val="9000-A"/>
      <sheetName val="管道资料"/>
      <sheetName val="9DATA"/>
      <sheetName val="A000-A"/>
      <sheetName val="0DATA"/>
      <sheetName val="9管道资料"/>
      <sheetName val="FWBS 9000"/>
      <sheetName val="Overall Project"/>
      <sheetName val="Overall Process"/>
      <sheetName val="Overall Utility"/>
      <sheetName val="1000"/>
      <sheetName val="FWBS 1000"/>
      <sheetName val="2000"/>
      <sheetName val="FWBS 2000"/>
      <sheetName val="3000"/>
      <sheetName val="FWBS 3000"/>
      <sheetName val="5000"/>
      <sheetName val="FWBS 5000"/>
      <sheetName val="6000"/>
      <sheetName val="FWBS 6000"/>
      <sheetName val="7000"/>
      <sheetName val="FWBS 7000"/>
      <sheetName val="8000"/>
      <sheetName val="FWBS 8000"/>
      <sheetName val="9000"/>
      <sheetName val="A000"/>
      <sheetName val="FWBS A000"/>
      <sheetName val="B000"/>
      <sheetName val="FWBS B000"/>
      <sheetName val="Z000"/>
      <sheetName val="FWBS Z000"/>
      <sheetName val="TYPE-A"/>
      <sheetName val="Chart"/>
      <sheetName val="95신규호표"/>
      <sheetName val="Proj_Details1"/>
      <sheetName val="_1"/>
      <sheetName val="Final_Tender1"/>
      <sheetName val="Sch_A-Viaduct1"/>
      <sheetName val="Sch_A_-_Typ_Station_1"/>
      <sheetName val="Sch_B1"/>
      <sheetName val="Strip_Plan1"/>
      <sheetName val="Major_Items1"/>
      <sheetName val="Cost_of_equip,fabrication1"/>
      <sheetName val="Late_start1"/>
      <sheetName val="early_start1"/>
      <sheetName val="Q_Baricade1"/>
      <sheetName val="Q_HR1"/>
      <sheetName val="Equip_Depl1"/>
      <sheetName val="R-Void_Slab1"/>
      <sheetName val="R_-_portal1"/>
      <sheetName val="R_CLC1"/>
      <sheetName val="P-Ins_&amp;_Bonds1"/>
      <sheetName val="P_Staff_fac1"/>
      <sheetName val="P-Site_fac1"/>
      <sheetName val="P-Clients_fac1"/>
      <sheetName val="P_Cash_Flow1"/>
      <sheetName val="19-PERF"/>
      <sheetName val="Z- GENERAL PRICE SUMMARY"/>
      <sheetName val=" Estimate  "/>
      <sheetName val="갑지1"/>
      <sheetName val="경영혁신본뷀"/>
      <sheetName val="electrical"/>
      <sheetName val="고압수량(철거)"/>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기계내역서"/>
      <sheetName val="2.2 STAFF Scedule"/>
      <sheetName val="당초내역서"/>
      <sheetName val="갑지(추정)"/>
      <sheetName val="ELEC_DCI"/>
      <sheetName val="INST_DCI"/>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EQUIPOS"/>
      <sheetName val="AREA"/>
      <sheetName val="바닥판"/>
      <sheetName val="TYPE1"/>
      <sheetName val="철근량"/>
      <sheetName val="토목주소"/>
      <sheetName val="프랜트면허"/>
      <sheetName val="역T형"/>
      <sheetName val="Man Hole"/>
      <sheetName val="대로근거"/>
      <sheetName val="중로근거"/>
      <sheetName val="PRO_DCI"/>
      <sheetName val="HVAC_DCI"/>
      <sheetName val="PIPE_DCI"/>
      <sheetName val="일위대가표"/>
      <sheetName val="조건표"/>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직재"/>
      <sheetName val="I一般比"/>
      <sheetName val="입력시트"/>
      <sheetName val="ERECT"/>
      <sheetName val="PROSUM"/>
      <sheetName val="Resumen"/>
      <sheetName val="Precios Unitarios"/>
      <sheetName val="내역서 耰&quot;_x005f_x005f_x005f_x005f_x005f_x005f_x005f_x0000_"/>
      <sheetName val="_x005f_x005f_x005f_x005f_x005f_x005f_x005f_x0008_"/>
      <sheetName val="9906"/>
      <sheetName val="계측 내역서"/>
      <sheetName val="Lstsub"/>
      <sheetName val="[SANDAN.XLS??"/>
      <sheetName val="Hot"/>
      <sheetName val="Piping BQ for one turbine"/>
      <sheetName val="AILC004"/>
      <sheetName val="Administrative Prices"/>
      <sheetName val="Calc"/>
      <sheetName val="WBS 44"/>
      <sheetName val="WBS 41"/>
      <sheetName val="Precios por Administración"/>
      <sheetName val="Subcon A"/>
      <sheetName val="수로보호공"/>
      <sheetName val="데이타"/>
      <sheetName val="식재인부"/>
      <sheetName val="견적"/>
      <sheetName val="7. 월별투입내역서"/>
      <sheetName val="인부신상자료"/>
      <sheetName val="T 3"/>
      <sheetName val="HORI. VESSEL"/>
      <sheetName val="BCPAB"/>
      <sheetName val="내역서"/>
      <sheetName val="MP MOB"/>
      <sheetName val="SummaryC"/>
      <sheetName val="배관내역"/>
      <sheetName val="Form B"/>
      <sheetName val="Direct"/>
      <sheetName val="FORM-12"/>
      <sheetName val="Insts"/>
      <sheetName val="Vind - BtB"/>
      <sheetName val="LV induction motors"/>
      <sheetName val="인원계획"/>
      <sheetName val="BSD (2)"/>
      <sheetName val="BM DATA SHEET"/>
      <sheetName val="입찰품의서"/>
      <sheetName val="내역ࠜĀ_x005f_x005f_x005f_x005f_x005f_x005f_x005f_x005f_x0"/>
      <sheetName val="내역서 耰&quot;_x005f_x005f_x005f_x005f_x005f_x005f_x005f_x005f_"/>
      <sheetName val="_x005f_x005f_x005f_x005f_x005f_x005f_x005f_x005f_x005f_x005f_"/>
      <sheetName val="Q-7100-001"/>
      <sheetName val="수주추정"/>
      <sheetName val="_x0002_뻘N_x0001_ࠀ역서"/>
      <sheetName val="BATCH"/>
      <sheetName val="trf(36%)"/>
      <sheetName val="All_2"/>
      <sheetName val="Monthly Load"/>
      <sheetName val="Weekly Load"/>
      <sheetName val="Utility and Fire flange"/>
      <sheetName val="Material Selections"/>
      <sheetName val="97 사업추정(WEKI)"/>
      <sheetName val="금융"/>
      <sheetName val="변경집계표"/>
      <sheetName val="DB@Acess"/>
      <sheetName val="집계표"/>
      <sheetName val="M_DB"/>
      <sheetName val="Piping_물량_정리_"/>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VC2_10_993"/>
      <sheetName val="실행집계"/>
      <sheetName val="breakdown of wage rate"/>
      <sheetName val="Unit"/>
      <sheetName val="INPUT_DATA2"/>
      <sheetName val="집계표_(25,26ဩ2"/>
      <sheetName val="Form_02"/>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내역서_耰&quot;__1"/>
      <sheetName val="Civil_1"/>
      <sheetName val="Civil_2"/>
      <sheetName val="Civil_3"/>
      <sheetName val="Site_1"/>
      <sheetName val="Site_2"/>
      <sheetName val="Site_3"/>
      <sheetName val="Site_Faci"/>
      <sheetName val="DCS"/>
      <sheetName val="FWBS7000,8000"/>
      <sheetName val="ANALYSER"/>
      <sheetName val="Eq. Mobilization"/>
      <sheetName val="출금실적"/>
      <sheetName val="경영현황"/>
      <sheetName val="_x0002_?뻘N??_x0001_ࠀ역서"/>
      <sheetName val="_SANDAN.XLS__"/>
      <sheetName val="_x0002_"/>
      <sheetName val="내역서 (∮ἀ嘆ɶ᠀㬁"/>
      <sheetName val="당초_xd8b4_∸ἀ"/>
      <sheetName val="Resource table"/>
      <sheetName val="총괄표"/>
      <sheetName val="7422CW00"/>
      <sheetName val="수량집계"/>
      <sheetName val="총괄집계표"/>
      <sheetName val="일일총괄"/>
      <sheetName val="RFP002"/>
      <sheetName val="Menus"/>
      <sheetName val="TDTKP"/>
      <sheetName val="DK-KH"/>
      <sheetName val="_x0004__x000d__x0003__x0004__x0016__x000d__x0004_"/>
      <sheetName val="_x000a__x001b__x0006__x0006__x0008__x000a_"/>
      <sheetName val="BREAKDOWN(철거설치)"/>
      <sheetName val="BREAKDOWN(신규설치)"/>
      <sheetName val="자바라1"/>
      <sheetName val="Code_Magics"/>
      <sheetName val="Curves"/>
      <sheetName val="Note"/>
      <sheetName val="data_dci"/>
      <sheetName val="Heads"/>
      <sheetName val="data_mci"/>
      <sheetName val="BLDG_DCI"/>
      <sheetName val="BLDG_MCI"/>
      <sheetName val="PRO_A"/>
      <sheetName val="Tables"/>
      <sheetName val="Page_2"/>
      <sheetName val="behind"/>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cash flow-tn06"/>
      <sheetName val="BOQ (F)"/>
      <sheetName val="SUMMARY_"/>
      <sheetName val="Sal1"/>
      <sheetName val="HRA Mess"/>
      <sheetName val="Off-Veh"/>
      <sheetName val="T.KM"/>
      <sheetName val="DC - WMM Plant"/>
      <sheetName val="RA - WMM"/>
      <sheetName val="BP from 74"/>
      <sheetName val="BP @ 58.00km"/>
      <sheetName val="Concrete works"/>
      <sheetName val="Exc items"/>
      <sheetName val="Top Sheet working"/>
      <sheetName val="Major qty "/>
      <sheetName val="SUMMARY_ (2)"/>
      <sheetName val="Escalation-not used"/>
      <sheetName val="Conc Qty"/>
      <sheetName val="WO Rates"/>
      <sheetName val="Top Sheet  "/>
      <sheetName val="Top Sheet -1"/>
      <sheetName val="ABS-SOH"/>
      <sheetName val="Salaries"/>
      <sheetName val="Off-Veh Exp"/>
      <sheetName val="BP-Other strs"/>
      <sheetName val="BP- FOs-Itchgs"/>
      <sheetName val="Hire chares of Machinery"/>
      <sheetName val="Land Lease-NH "/>
      <sheetName val="BOQ  (2)"/>
      <sheetName val="ESC"/>
      <sheetName val="TARGET VS ACHIVED"/>
      <sheetName val="Sheet1(NOV)"/>
      <sheetName val="Reasons SHORT&amp;CRITICA&amp;EXE.TIME "/>
      <sheetName val="BCTC_SUPPLY (CERTIFIED BILLS)"/>
      <sheetName val="BCTC_ERECTION"/>
      <sheetName val="Action Plan-RE work"/>
      <sheetName val="Action plan Turn Over reports"/>
      <sheetName val="RA BILL DEATAILS"/>
      <sheetName val="pending micc &amp; cip"/>
      <sheetName val="Supply Pkg B"/>
      <sheetName val="Er. PkgB"/>
      <sheetName val="Tower Calculations"/>
      <sheetName val="Hardware &amp; Acces."/>
      <sheetName val="MIS_MRN-6"/>
      <sheetName val="MRN-NEW"/>
      <sheetName val="In Ward 2007-2009"/>
      <sheetName val="MRN"/>
      <sheetName val="MS+CS"/>
      <sheetName val="MS"/>
      <sheetName val="MRNvsPJV FOR 10"/>
      <sheetName val="MS+CS FOR 10"/>
      <sheetName val="MS FOR 10"/>
      <sheetName val="701"/>
      <sheetName val="736"/>
      <sheetName val="98"/>
      <sheetName val="620"/>
      <sheetName val="597"/>
      <sheetName val="668"/>
      <sheetName val="570"/>
      <sheetName val="524"/>
      <sheetName val="675"/>
      <sheetName val="121"/>
      <sheetName val="577"/>
      <sheetName val="681"/>
      <sheetName val="20176"/>
      <sheetName val="20131"/>
      <sheetName val="20165"/>
      <sheetName val="ORG CHART 040206"/>
      <sheetName val="11 KV MAIN LINE 05.02.06"/>
      <sheetName val="s6 05.02.06"/>
      <sheetName val="Trans main"/>
      <sheetName val="Piling-Quot"/>
      <sheetName val="Piling"/>
      <sheetName val="Piling-Kilpak"/>
      <sheetName val="Piling-KKNgr"/>
      <sheetName val="Piling-AnaPonga"/>
      <sheetName val="ABSTRACT-28-07-10"/>
      <sheetName val="DEBTORS AGING - Q1-FINAL"/>
      <sheetName val="NET DEB. W.INGS.26-7"/>
      <sheetName val="DEB. PROV.AS ON 30-06-2010"/>
      <sheetName val="DEB.ACT.PROV.AVAILABLE31-03-10"/>
      <sheetName val="G.D.(ACTUAL)"/>
      <sheetName val="LESSTHAN 6 M"/>
      <sheetName val="MORETHAN 6 MONTHS"/>
      <sheetName val="ONE TO TWO YRS."/>
      <sheetName val="TO TWO 2 3 YRS."/>
      <sheetName val="MOB.ADV."/>
      <sheetName val="MAT.ADV."/>
      <sheetName val="MAC.ADV."/>
      <sheetName val="01-04-08-30-06-08"/>
      <sheetName val="1-7-07-31-03-09"/>
      <sheetName val="01-04-09 30-06-09"/>
      <sheetName val="01-07-08 TO 31-03-09"/>
      <sheetName val="Complaince Status Report"/>
      <sheetName val="STOCK STATEMENT-BSP"/>
      <sheetName val="Stock Statement"/>
      <sheetName val="Free Issue Mat. to PRW_Sub Con."/>
      <sheetName val="P.V.CL.Stock-BSP"/>
      <sheetName val="Physical Verification Cl. Stock"/>
      <sheetName val="Physical verification of FA"/>
      <sheetName val="Physical verification-BSP"/>
      <sheetName val="HOSPET-EMIPRICE"/>
      <sheetName val="Civil Analysis "/>
      <sheetName val="D.I pipe"/>
      <sheetName val="D.IComp"/>
      <sheetName val="Check List"/>
      <sheetName val="Site Visit Report"/>
      <sheetName val="TUGSS3-549"/>
      <sheetName val="MRate"/>
      <sheetName val="Monthly Billing"/>
      <sheetName val="MPS R-1 (2)"/>
      <sheetName val="MPS R-1"/>
      <sheetName val="Level-3 MPS"/>
      <sheetName val="Old working"/>
      <sheetName val="SIL File"/>
      <sheetName val="DT"/>
      <sheetName val="EP"/>
      <sheetName val="Extra &amp; Addtional Item"/>
      <sheetName val="CTC Variance Analysis 1 "/>
      <sheetName val="FTS"/>
      <sheetName val="CostFlow"/>
      <sheetName val="26.Cash flow "/>
      <sheetName val="Oncost"/>
      <sheetName val="Sch A1-A2"/>
      <sheetName val="Sch A3"/>
      <sheetName val="Sch A2-direct Rate"/>
      <sheetName val="PL-Dis"/>
      <sheetName val="Est-PL"/>
      <sheetName val="FTS-PNM"/>
      <sheetName val="BU III"/>
      <sheetName val="Cost-Sept 2015"/>
      <sheetName val="Cost April 2015"/>
      <sheetName val="Int"/>
      <sheetName val="BG Prepaid"/>
      <sheetName val="PILE COMP."/>
      <sheetName val=" ESC"/>
      <sheetName val="Tax-Mat"/>
      <sheetName val="Tax-Total"/>
      <sheetName val="FTS-HVT&amp;SS"/>
      <sheetName val="B-PL"/>
      <sheetName val="1.Pr Sch"/>
      <sheetName val="2.Work Program"/>
      <sheetName val="Client Quote BOQ"/>
      <sheetName val="Final Rate_WCT - less Cement"/>
      <sheetName val="6.B-LCSC"/>
      <sheetName val="Sheet piling"/>
      <sheetName val="sheet piling analysis"/>
      <sheetName val="Cl Fac"/>
      <sheetName val="DL"/>
      <sheetName val="Ins"/>
      <sheetName val="IT"/>
      <sheetName val="SHE"/>
      <sheetName val="Sal"/>
      <sheetName val="Sch D,E,G"/>
      <sheetName val="Fire Fighting"/>
      <sheetName val="Item E2"/>
      <sheetName val="4.B-Mat"/>
      <sheetName val="B Arch Mat"/>
      <sheetName val="5.B-Mix"/>
      <sheetName val="10.Est-SS"/>
      <sheetName val="16.Sal"/>
      <sheetName val="22.Enab"/>
      <sheetName val="23.Risk"/>
      <sheetName val="RBI Indices"/>
      <sheetName val="CY Detail"/>
      <sheetName val="Prestressing"/>
      <sheetName val="Thai Salary"/>
      <sheetName val="Sanitary_L&amp;T_Mandi"/>
      <sheetName val="H2-08 Thot"/>
      <sheetName val="H1-09 Thot"/>
      <sheetName val="H1,2009 Sripad"/>
      <sheetName val="H2-08 Sripad"/>
      <sheetName val="H1-2009 RJ"/>
      <sheetName val="H2-08 RJ4"/>
      <sheetName val="All Projects"/>
      <sheetName val="Q2-09 VA"/>
      <sheetName val="not req"/>
      <sheetName val="not req1"/>
      <sheetName val="not req 2"/>
      <sheetName val="not req 3"/>
      <sheetName val="not req 4"/>
      <sheetName val="DI-K7 &amp; K9 (2010-11)"/>
      <sheetName val="DI SPECIALS"/>
      <sheetName val="DI-C-L-J (2010-11)O.D-450MM dia"/>
      <sheetName val="DI Specials (2010-11)"/>
      <sheetName val="CI Specials (2010-11) (2)"/>
      <sheetName val="DI SPECIALS (2)"/>
      <sheetName val="Rubber gaskets(2010-11)"/>
      <sheetName val="Detailed"/>
      <sheetName val="DPR-JBRP"/>
      <sheetName val="DATA-JMEC(0-13)"/>
      <sheetName val="DATA-DEP.(13-17)"/>
      <sheetName val="DATA-KBPL(17-25)"/>
      <sheetName val="DATA-GCC(25-34.7)"/>
      <sheetName val="St.-Con(0-17)"/>
      <sheetName val="St.-Con.(17-34)"/>
      <sheetName val="St.-Others"/>
      <sheetName val="DEPLOY"/>
      <sheetName val="CALCULATION"/>
      <sheetName val="appendix 2.2 variances"/>
      <sheetName val="appendix 2.8 provisions"/>
      <sheetName val="XXXXXXXX"/>
      <sheetName val="bsvertical"/>
      <sheetName val="sch1"/>
      <sheetName val="sch2"/>
      <sheetName val="sch3"/>
      <sheetName val="sch4"/>
      <sheetName val="sch5"/>
      <sheetName val="sch6-btd"/>
      <sheetName val="sch8,9,10,11"/>
      <sheetName val="sch12,13,14"/>
      <sheetName val="B Sheet"/>
      <sheetName val="PreOp"/>
      <sheetName val="DET0900"/>
      <sheetName val="Loan"/>
      <sheetName val="ElectInst"/>
      <sheetName val="Plan&amp;Mach"/>
      <sheetName val="Railway"/>
      <sheetName val="Buildings"/>
      <sheetName val="Dep-Tally"/>
      <sheetName val="Final-Asset-Depre-SKG"/>
      <sheetName val="AssetMaster-Final"/>
      <sheetName val="Sch-3-fixedAssets"/>
      <sheetName val="Final-Allocation-SKG"/>
      <sheetName val="fluct-2yrs"/>
      <sheetName val="Frgn-Exch-Diff"/>
      <sheetName val="CWIP-Tally"/>
      <sheetName val="cwip-proj"/>
      <sheetName val="CWIP-remain"/>
      <sheetName val="CWIP-detl-AUC"/>
      <sheetName val="details for cwip remain"/>
      <sheetName val="Final data for DEP."/>
      <sheetName val="Main data for Dep"/>
      <sheetName val="Final Allocation Summary"/>
      <sheetName val="SINTER+CHFES+COAL INJ."/>
      <sheetName val="Tally with SAP"/>
      <sheetName val="ORIGINAL Sint+CHFES+Coal Inj"/>
      <sheetName val="414000 UPDATED INSURANCE"/>
      <sheetName val="fixed"/>
      <sheetName val="16862"/>
      <sheetName val="DIRECTORS DETAILS"/>
      <sheetName val="UPDATED ON 23 07 01"/>
      <sheetName val="Detail Sheet"/>
      <sheetName val="BAL S"/>
      <sheetName val="BAL SHEET 12 april 02"/>
      <sheetName val="TALLY "/>
      <sheetName val="429400"/>
      <sheetName val="SHEET"/>
      <sheetName val="429400 june"/>
      <sheetName val="C"/>
      <sheetName val="PROF"/>
      <sheetName val="D"/>
      <sheetName val="JUNE   "/>
      <sheetName val="E"/>
      <sheetName val="425230 june"/>
      <sheetName val="F"/>
      <sheetName val="G"/>
      <sheetName val="Bal Sheet Aug 01 (15.9.01)  (2)"/>
      <sheetName val="GIST"/>
      <sheetName val="D 1"/>
      <sheetName val="D 3"/>
      <sheetName val="D 4"/>
      <sheetName val="D 5"/>
      <sheetName val="D 6"/>
      <sheetName val="Balance Sheet upto Sept., 2001"/>
      <sheetName val="D 7"/>
      <sheetName val="D 7.1"/>
      <sheetName val="D 2"/>
      <sheetName val="D 8"/>
      <sheetName val="425230 apr may 01"/>
      <sheetName val="D 9"/>
      <sheetName val="D 10"/>
      <sheetName val="D 10.1"/>
      <sheetName val="D 10.2"/>
      <sheetName val="D 10.3"/>
      <sheetName val="D 11"/>
      <sheetName val="D 12"/>
      <sheetName val="D 13"/>
      <sheetName val="E.1"/>
      <sheetName val="E.2"/>
      <sheetName val="E.3"/>
      <sheetName val="E.3.1"/>
      <sheetName val="E.3.2"/>
      <sheetName val="E.3.3"/>
      <sheetName val="E.4"/>
      <sheetName val="E.5"/>
      <sheetName val="E.6"/>
      <sheetName val="E.7"/>
      <sheetName val="E.8"/>
      <sheetName val="F.1"/>
      <sheetName val="F.2"/>
      <sheetName val="H"/>
      <sheetName val="425229 apr may 01"/>
      <sheetName val="415030(APR01)"/>
      <sheetName val="410010"/>
      <sheetName val="PROFIT &amp; LOSS ACC"/>
      <sheetName val="Details of Closing Stock"/>
      <sheetName val="Comput"/>
      <sheetName val="Deffered tax"/>
      <sheetName val="Companies Act"/>
      <sheetName val="I.T. Act"/>
      <sheetName val="Depn _ net off subsidy"/>
      <sheetName val="Sponge Iron"/>
      <sheetName val="Cost of FG"/>
      <sheetName val="Coal (Weighted Av)"/>
      <sheetName val="Iron Ore"/>
      <sheetName val="Iron Ore (Weighted Av)"/>
      <sheetName val="Dolomite"/>
      <sheetName val="Dolomite (Weighted Av)"/>
      <sheetName val="Rent - Guest House"/>
      <sheetName val="Unsecured Loan"/>
      <sheetName val="TDS (Dr.)"/>
      <sheetName val="Prepaid Expenses"/>
      <sheetName val="Sundry  Balance Written Off"/>
      <sheetName val="IRPY"/>
      <sheetName val="Outstanding Liabilities"/>
      <sheetName val="Retention Money"/>
      <sheetName val="Creditors"/>
      <sheetName val="Advances"/>
      <sheetName val="Sundry Debtors"/>
      <sheetName val="Advance from Customer"/>
      <sheetName val="Subsidies"/>
      <sheetName val="Detail of Cr"/>
      <sheetName val="SUMM"/>
      <sheetName val="Notes1"/>
      <sheetName val="Notes2"/>
      <sheetName val="Deferred Tax"/>
      <sheetName val="80IB (2)"/>
      <sheetName val="Computation"/>
      <sheetName val="Wealth Tax"/>
      <sheetName val="80IB"/>
      <sheetName val="Unsold Construction"/>
      <sheetName val="Finished Goods"/>
      <sheetName val="GP"/>
      <sheetName val="Ratio"/>
      <sheetName val="NOA 1"/>
      <sheetName val="NOA 2"/>
      <sheetName val="NOA 3"/>
      <sheetName val="NOA 4"/>
      <sheetName val="NOA 5"/>
      <sheetName val="NOA 6"/>
      <sheetName val="NOA 7"/>
      <sheetName val="NOA 8"/>
      <sheetName val="NOA 9"/>
      <sheetName val="Sec 212"/>
      <sheetName val="I.T. Act (2)"/>
      <sheetName val="Companies Act (2)"/>
      <sheetName val="Salary &amp; Wages"/>
      <sheetName val="Creditors (Cr.)"/>
      <sheetName val="Creditors (Dr.)"/>
      <sheetName val="Gratuity"/>
      <sheetName val="REPAYMENT"/>
      <sheetName val="DSCR"/>
      <sheetName val="PROJECT REPORT"/>
      <sheetName val="CMA DATA"/>
      <sheetName val="B&amp;S"/>
      <sheetName val="Schedule BS"/>
      <sheetName val="Note 8-Non Current Investments"/>
      <sheetName val="P &amp; L."/>
      <sheetName val="Schedule to P&amp;L"/>
      <sheetName val="capital account"/>
      <sheetName val="Depreciation"/>
      <sheetName val="Computation-Old"/>
      <sheetName val="Soul - Trial Balances "/>
      <sheetName val="Banjara"/>
      <sheetName val="Jubilee"/>
      <sheetName val="Yoga"/>
      <sheetName val="Avasa"/>
      <sheetName val="Jubilee P &amp; L"/>
      <sheetName val="Banjara P &amp; L"/>
      <sheetName val="Avasa P &amp; L"/>
      <sheetName val="Yoga Studio P &amp; L"/>
      <sheetName val="BS - Yoga"/>
      <sheetName val="BS - Jubilee"/>
      <sheetName val="BS - Avasa"/>
      <sheetName val="BS - Banjara"/>
      <sheetName val="Income Statement"/>
      <sheetName val="Invest-EQ"/>
      <sheetName val="Invest-MF"/>
      <sheetName val="Mapping_31-03-05"/>
      <sheetName val="Notes to P&amp;L"/>
      <sheetName val="Abstrtact"/>
      <sheetName val="Notes to P&amp;L2"/>
      <sheetName val="Related parties"/>
      <sheetName val="Segment_Final"/>
      <sheetName val="Segment"/>
      <sheetName val="212 (3)"/>
      <sheetName val="Segment workings"/>
      <sheetName val="IEL trial-05"/>
      <sheetName val="IEL Mar 05"/>
      <sheetName val="IES Mar 05"/>
      <sheetName val="Prov for Tax"/>
      <sheetName val="Income Tax-Assmt position"/>
      <sheetName val="Interest on Bank Borrowings"/>
      <sheetName val="Hire Purchase &amp; Interest"/>
      <sheetName val="Orix 1.1"/>
      <sheetName val="Orix 1.2"/>
      <sheetName val="Orix2"/>
      <sheetName val="Orix3"/>
      <sheetName val="Orix 4"/>
      <sheetName val="Orix 5"/>
      <sheetName val="Orix 6"/>
      <sheetName val="Orix 7"/>
      <sheetName val="Orix 8"/>
      <sheetName val="Orix 9"/>
      <sheetName val="Orix 10"/>
      <sheetName val="Orix 11"/>
      <sheetName val="Orix 12"/>
      <sheetName val="ICICI(1)"/>
      <sheetName val="ICICI (3)"/>
      <sheetName val="ICICI (4)"/>
      <sheetName val="ICICI (5)"/>
      <sheetName val="ICICI (6)"/>
      <sheetName val="ICICI (7)"/>
      <sheetName val="ICICI (10)"/>
      <sheetName val="ICICI (11)"/>
      <sheetName val="ICICI(12)"/>
      <sheetName val="ICICI(13)"/>
      <sheetName val="ICICI(14)"/>
      <sheetName val="ICICI(15)"/>
      <sheetName val="HDFC 1"/>
      <sheetName val="HDFC (2)"/>
      <sheetName val="Kotak(1)"/>
      <sheetName val="Kotak(2)"/>
      <sheetName val="Kotak(3)"/>
      <sheetName val="Cash Flow "/>
      <sheetName val="NOTE 2.1 "/>
      <sheetName val="NOTE 2.2 TO 2.14"/>
      <sheetName val="note 2.15 - 2.20"/>
      <sheetName val="note 2.8 (1)"/>
      <sheetName val="Note 2.8"/>
      <sheetName val="Note 2.11"/>
      <sheetName val="working 2015 -16"/>
      <sheetName val="working 2015"/>
      <sheetName val="Lead Schedule"/>
      <sheetName val="N1.1"/>
      <sheetName val="N1.3"/>
      <sheetName val="N1.6"/>
      <sheetName val="N.2.13"/>
      <sheetName val="N1.8"/>
      <sheetName val="summarywith exindia comparison"/>
      <sheetName val="datalcmar"/>
      <sheetName val="ex-india"/>
      <sheetName val="ebtreco"/>
      <sheetName val="DATA_INR"/>
      <sheetName val="Corp_EBTytd"/>
      <sheetName val="Global ytd"/>
      <sheetName val="Corp_Salesytd"/>
      <sheetName val="interco"/>
      <sheetName val="Backup of global consolidation "/>
      <sheetName val="POCM Working"/>
      <sheetName val="Q-2 Revised Sale Report"/>
      <sheetName val="Q2 Sale Report"/>
      <sheetName val="Q1 Sale Report "/>
      <sheetName val="Q3 Sale report"/>
      <sheetName val="Development Right"/>
      <sheetName val="Personnel expenses"/>
      <sheetName val="Kakanad"/>
      <sheetName val="Sriperamathur"/>
      <sheetName val="OMR - II"/>
      <sheetName val="Constructions Expenses"/>
      <sheetName val="Management expenses"/>
      <sheetName val="Project Management Expenses"/>
      <sheetName val="Financial expenses"/>
      <sheetName val="Interest allocation June 10"/>
      <sheetName val="Interest allocation Mar 2010"/>
      <sheetName val="._ls___ls___ls_Site Detail"/>
      <sheetName val="._ls_._ls_._ls_Site Detail"/>
      <sheetName val="po"/>
      <sheetName val="landed cost tower cranes"/>
      <sheetName val="Markup"/>
      <sheetName val="CCS"/>
      <sheetName val="Non-Rec"/>
      <sheetName val="Prelims"/>
      <sheetName val="1.1 Staff"/>
      <sheetName val="3.1 Labour"/>
      <sheetName val="4.1 Site_Offices"/>
      <sheetName val="6.1 Plant"/>
      <sheetName val="6.5.1 Ext Scaffold"/>
      <sheetName val="6.5.2 Int Scaffold"/>
      <sheetName val="POCM"/>
      <sheetName val="POCM - Entries"/>
      <sheetName val="POCM - working"/>
      <sheetName val="Inventory Main sheet"/>
      <sheetName val="Approval Cost"/>
      <sheetName val="EDC IDC"/>
      <sheetName val="EDC &amp; IDC 118.562"/>
      <sheetName val="EDC &amp; IDC 34.01"/>
      <sheetName val="GL_SL-ACC CODE MATRIX"/>
      <sheetName val="GL-ACCOUNT CODE MAPPING"/>
      <sheetName val="coa_ramco_168"/>
      <sheetName val="Capital work in Progress"/>
      <sheetName val="CAPTLISATION OF INTEREST"/>
      <sheetName val="Consolidation Cash Flow"/>
      <sheetName val="Capital Commitment"/>
      <sheetName val="Prov Dec'09 (1)"/>
      <sheetName val="Prov Dec'09 (2)"/>
      <sheetName val="MLCP"/>
      <sheetName val="PROFIT&amp;LOSS"/>
      <sheetName val="Sech 01,02,03"/>
      <sheetName val="Sech 04"/>
      <sheetName val="Sch 05,06,07,08"/>
      <sheetName val="Sech 09,10"/>
      <sheetName val="Sech 11,12"/>
      <sheetName val="Sech 13,14,15,16"/>
      <sheetName val="6310"/>
      <sheetName val="6300"/>
      <sheetName val="7100"/>
      <sheetName val="5400"/>
      <sheetName val="5300"/>
      <sheetName val="5100"/>
      <sheetName val="5500"/>
      <sheetName val="8100"/>
      <sheetName val="8400"/>
      <sheetName val="Misc Expe"/>
      <sheetName val="S DR"/>
      <sheetName val="S CR"/>
      <sheetName val="8300 (3)"/>
      <sheetName val="Interest-8600"/>
      <sheetName val="6100"/>
      <sheetName val="8500"/>
      <sheetName val="Trial 31Dec07"/>
      <sheetName val="Area Build 8"/>
      <sheetName val="Budget Vs Actual- Bldg.8"/>
      <sheetName val="Interest 30.11.2006 for 337 and"/>
      <sheetName val="infinity "/>
      <sheetName val="Related party new-format"/>
      <sheetName val="working of related party"/>
      <sheetName val="dep 8.2006"/>
      <sheetName val="Building 8"/>
      <sheetName val="IBM"/>
      <sheetName val="dAKSH"/>
      <sheetName val="Budget Vs Actual- Infinity"/>
      <sheetName val="Interest 30.11.06 exp 337 &amp; 343"/>
      <sheetName val="PROVISIONS"/>
      <sheetName val="ACCENTURE"/>
      <sheetName val="cwip 11.2006"/>
      <sheetName val="Balance sheet DCCDL Nov 06"/>
      <sheetName val="Lying Stock 1.4.99"/>
      <sheetName val="Issues-RTS 0499 to 0999"/>
      <sheetName val="Phy Stock 30.9.99"/>
      <sheetName val="Lying Stock 30.9.99"/>
      <sheetName val="MAT0499"/>
      <sheetName val="MAT Summary"/>
      <sheetName val="MAT Consolidated"/>
      <sheetName val="Debit MAT 499 to 999"/>
      <sheetName val="Income"/>
      <sheetName val="Contractor wise work done (2)"/>
      <sheetName val="Contractor wise work done"/>
      <sheetName val="Item Master"/>
      <sheetName val="gateway tower 0999 ctc"/>
      <sheetName val="CONTR+MATERIAL CTC"/>
      <sheetName val="Gateway Contractor 1099 - FINAL"/>
      <sheetName val="Balance Order 0110"/>
      <sheetName val="mat summ"/>
      <sheetName val="STR. BASEMENT WITH FDN"/>
      <sheetName val="F.ISSUE  (BASEMENT WITH FDN)"/>
      <sheetName val="STR. BASEMENT WITHOUT FDN"/>
      <sheetName val="F.ISSUE  (BASEMENT WITHOUT FDN)"/>
      <sheetName val="FINISHING (BASEMENT)"/>
      <sheetName val="Net assets"/>
      <sheetName val="GT_Custom"/>
      <sheetName val="BELDEN06"/>
      <sheetName val="DSP-06"/>
      <sheetName val="DOD-06"/>
      <sheetName val="EDWARD"/>
      <sheetName val="CONSOL 2006"/>
      <sheetName val="New Gen06"/>
      <sheetName val="DUL06"/>
      <sheetName val="Beverly06"/>
      <sheetName val="Akruti06"/>
      <sheetName val="DHDL06"/>
      <sheetName val="BHORUKA6"/>
      <sheetName val="DSL06"/>
      <sheetName val="DRDL06"/>
      <sheetName val="Kolkata"/>
      <sheetName val="DEDL"/>
      <sheetName val="FALGUNI"/>
      <sheetName val="AYUSHI"/>
      <sheetName val="SOLID"/>
      <sheetName val="SUMEDHA"/>
      <sheetName val="GULIKA"/>
      <sheetName val="GANIKA"/>
      <sheetName val="Ananti"/>
      <sheetName val="Monishka"/>
      <sheetName val="Dhyan"/>
      <sheetName val="Abhiraj"/>
      <sheetName val="Breeze"/>
      <sheetName val="ANJULI"/>
      <sheetName val="Natwar"/>
      <sheetName val="Gyan"/>
      <sheetName val="KAMINI"/>
      <sheetName val="DHOOMKETU"/>
      <sheetName val="CARLTON"/>
      <sheetName val="AMISHI"/>
      <sheetName val="ALOKI"/>
      <sheetName val="aadarshini"/>
      <sheetName val="KAIRAV"/>
      <sheetName val="PALIWAL"/>
      <sheetName val="JWALA"/>
      <sheetName val="Passion builders"/>
      <sheetName val="VSK"/>
      <sheetName val="UMED"/>
      <sheetName val="VALINI"/>
      <sheetName val="Talika"/>
      <sheetName val="Trisha"/>
      <sheetName val="Tuhina"/>
      <sheetName val="SIMBALA"/>
      <sheetName val="DIWAKAR"/>
      <sheetName val="Shrila"/>
      <sheetName val="Sanchalli"/>
      <sheetName val="EILA"/>
      <sheetName val="Rajika"/>
      <sheetName val="ROADTECH"/>
      <sheetName val="GOLF"/>
      <sheetName val="PHASE IV"/>
      <sheetName val="real est limited"/>
      <sheetName val="GKS"/>
      <sheetName val="Chennai"/>
      <sheetName val="Chandigarh"/>
      <sheetName val="DRP"/>
      <sheetName val="Avinashi"/>
      <sheetName val="DRB"/>
      <sheetName val="WELLINGTON"/>
      <sheetName val="DPD"/>
      <sheetName val="RBD"/>
      <sheetName val="Kavicon-06"/>
      <sheetName val="NILAYAM"/>
      <sheetName val="SHIVAJI"/>
      <sheetName val="NOIDA"/>
      <sheetName val="NILIMA"/>
      <sheetName val="DHCL"/>
      <sheetName val="Nilgiri"/>
      <sheetName val="DALMIA"/>
      <sheetName val="DCDL"/>
      <sheetName val="rec foun"/>
      <sheetName val="DFSL"/>
      <sheetName val="CPC"/>
      <sheetName val="Tracker"/>
      <sheetName val="Entries"/>
      <sheetName val="Provisional entries"/>
      <sheetName val="DCDL Consol June 06"/>
      <sheetName val="Infocity-Chandigarh"/>
      <sheetName val="Infocity-Kolkata"/>
      <sheetName val="DCDL-final"/>
      <sheetName val="Info city-Bangalore"/>
      <sheetName val="Info city-Hyderabad"/>
      <sheetName val="Udipti"/>
      <sheetName val="Bhoruka"/>
      <sheetName val="Real Estate"/>
      <sheetName val="Info city- Chennai"/>
      <sheetName val="Passion"/>
      <sheetName val="CF (08)"/>
      <sheetName val="addl info"/>
      <sheetName val="SH1-2"/>
      <sheetName val="SH3-4"/>
      <sheetName val="SH5-6"/>
      <sheetName val="SH7"/>
      <sheetName val="SH8-11"/>
      <sheetName val="SH12-14"/>
      <sheetName val="SH15"/>
      <sheetName val="SH16-17"/>
      <sheetName val="SH18-22"/>
      <sheetName val="SH-23"/>
      <sheetName val="cons"/>
      <sheetName val="adjustment"/>
      <sheetName val="Back up working"/>
      <sheetName val="SH18-21"/>
      <sheetName val="SH-22"/>
      <sheetName val="ENTERIES"/>
      <sheetName val="STANDALONE (2)"/>
      <sheetName val="review2audit"/>
      <sheetName val="Backup"/>
      <sheetName val="SH-7"/>
      <sheetName val="SH-22-23"/>
      <sheetName val="STANDALONE (3)"/>
      <sheetName val="Standalone_BS"/>
      <sheetName val="STANDALONE (4)"/>
      <sheetName val="Lead_sheet"/>
      <sheetName val="PL_Group"/>
      <sheetName val="P&amp;L_31"/>
      <sheetName val="L&amp;A (2)"/>
      <sheetName val="BS_31"/>
      <sheetName val="Deffered_Tax"/>
      <sheetName val="Const-ggn"/>
      <sheetName val="Non-Const-GGN"/>
      <sheetName val="Saket"/>
      <sheetName val="Club-V"/>
      <sheetName val="Dwarka"/>
      <sheetName val="Mumbai_Branch"/>
      <sheetName val="Marine_drive"/>
      <sheetName val="Bangalore_Branch"/>
      <sheetName val="L&amp;a"/>
      <sheetName val="CL"/>
      <sheetName val="INTERUNIT"/>
      <sheetName val="Lucknow_Branch"/>
      <sheetName val="Interest_reco"/>
      <sheetName val="LY REGROUP"/>
      <sheetName val="bs_Group"/>
      <sheetName val="Conference"/>
      <sheetName val="guidance"/>
      <sheetName val="Detailed-DCF"/>
      <sheetName val="Daily"/>
      <sheetName val="Rupee-P&amp;L"/>
      <sheetName val="Bill-rates"/>
      <sheetName val="Billrt-margin"/>
      <sheetName val="DCF (2)"/>
      <sheetName val="Sales(%)"/>
      <sheetName val="Sales(Rsm)"/>
      <sheetName val="SalesIncr(%)"/>
      <sheetName val="EVA"/>
      <sheetName val="Qtrly"/>
      <sheetName val="HY-Analysis"/>
      <sheetName val="Questions"/>
      <sheetName val="TMT"/>
      <sheetName val="S-w exports"/>
      <sheetName val="Employees"/>
      <sheetName val="Customers"/>
      <sheetName val="Profits"/>
      <sheetName val="Content"/>
      <sheetName val="Introduction"/>
      <sheetName val="Executive Summary"/>
      <sheetName val="Basis of the Cost Plan"/>
      <sheetName val="Inclusions Exclusions"/>
      <sheetName val="Appendix A"/>
      <sheetName val="Appendix B"/>
      <sheetName val="Staff Distrubution"/>
      <sheetName val="Appendix C"/>
      <sheetName val="Org Cost Summary"/>
      <sheetName val="Organisation Costs"/>
      <sheetName val="Appendix D"/>
      <sheetName val="Key"/>
      <sheetName val="Time Line"/>
      <sheetName val="Int Walls"/>
      <sheetName val="Buildups"/>
      <sheetName val="Euros"/>
      <sheetName val="GBP"/>
      <sheetName val="Sign Off"/>
      <sheetName val="Comm Final"/>
      <sheetName val="Maint final"/>
      <sheetName val="Maint"/>
      <sheetName val="Trial_SEZ FB_31.03.10"/>
      <sheetName val="Cyber SEZ Profit (80IAB)"/>
      <sheetName val="A302101-000-017"/>
      <sheetName val="P&amp;L variance"/>
      <sheetName val="Galaxy"/>
      <sheetName val="rent prov"/>
      <sheetName val="comm prov"/>
      <sheetName val="TDS recoverable"/>
      <sheetName val="Current Liab"/>
      <sheetName val="Debtors"/>
      <sheetName val="Loan &amp; Advances"/>
      <sheetName val="stock reco"/>
      <sheetName val="Advance Tax"/>
      <sheetName val="Income Tax"/>
      <sheetName val="maintenance income"/>
      <sheetName val="misc income"/>
      <sheetName val="Advance Ageing"/>
      <sheetName val="adjust"/>
      <sheetName val="Creditor Ageing"/>
      <sheetName val="reqt"/>
      <sheetName val="unsec Loan"/>
      <sheetName val="FDR"/>
      <sheetName val="corp bank"/>
      <sheetName val="Bank book"/>
      <sheetName val="SDR"/>
      <sheetName val="Security Deposit"/>
      <sheetName val="maint deb"/>
      <sheetName val="rent deb"/>
      <sheetName val="Amortization Table"/>
      <sheetName val="HRM Data"/>
      <sheetName val="cflwmpbswc"/>
      <sheetName val="Working Sheet"/>
      <sheetName val="Sales &amp; Profit"/>
      <sheetName val="Perf-summary"/>
      <sheetName val="profit"/>
      <sheetName val="Explanation "/>
      <sheetName val="MHO"/>
      <sheetName val="sbu1"/>
      <sheetName val="F A Sch sbu-2"/>
      <sheetName val="sbu-3"/>
      <sheetName val="sbu-4"/>
      <sheetName val="F A SBU-5"/>
      <sheetName val="F A Sch SBU-6"/>
      <sheetName val="sbu-7"/>
      <sheetName val="sbu-9"/>
      <sheetName val="F A Sch sbu-11"/>
      <sheetName val="eob"/>
      <sheetName val="ped"/>
      <sheetName val="F A Sch NBDD"/>
      <sheetName val="F A Sch HTC"/>
      <sheetName val="F A Sch EOU"/>
      <sheetName val="eou polymer"/>
      <sheetName val="F A Sch SPBU-1"/>
      <sheetName val="Old"/>
      <sheetName val="Operating Statistics"/>
      <sheetName val="Financials"/>
      <sheetName val="Financials(O)"/>
      <sheetName val="70% stake"/>
      <sheetName val="BS'03"/>
      <sheetName val="Cap. Exp."/>
      <sheetName val="Three Aces"/>
      <sheetName val="Tax Calculation"/>
      <sheetName val="Labour_Cess_Bill"/>
      <sheetName val="Work done Value"/>
      <sheetName val="QUANTITY CALCULATION FULLY UNIT"/>
      <sheetName val="ACP CLADDING"/>
      <sheetName val="spider glazing"/>
      <sheetName val="challan summary"/>
      <sheetName val="FT-06-02"/>
      <sheetName val="Interest-others"/>
      <sheetName val="Covera 2011-12"/>
      <sheetName val="FIRE SI 2009-10"/>
      <sheetName val="DT CINEMAS &amp; FC"/>
      <sheetName val="DUL"/>
      <sheetName val="GOLF CLUB"/>
      <sheetName val="SHOPPING COMPLEX"/>
      <sheetName val="SHOPPING MALL"/>
      <sheetName val="WATER TANKS"/>
      <sheetName val="WIP"/>
      <sheetName val="FLOP+ Other Add On"/>
      <sheetName val="Missl"/>
      <sheetName val="Fire SI 2011-12"/>
      <sheetName val="DT Cinemas &amp; Food Court"/>
      <sheetName val="sold malls stock"/>
      <sheetName val="dsl emporio"/>
      <sheetName val="dsl courtyard"/>
      <sheetName val="dsl promenade"/>
      <sheetName val="dsl chandigarh mall"/>
      <sheetName val="leased mall asset(mall own co)"/>
      <sheetName val="FAR Malls DSL"/>
      <sheetName val="BKS"/>
      <sheetName val="SN"/>
      <sheetName val="city court sikander pur"/>
      <sheetName val="Gateway Tower"/>
      <sheetName val="Infinity"/>
      <sheetName val="B-8"/>
      <sheetName val="B-10"/>
      <sheetName val="F-Block"/>
      <sheetName val="Saket Mall"/>
      <sheetName val="V.K.Mall"/>
      <sheetName val="Chennai-Final"/>
      <sheetName val="Actual"/>
      <sheetName val="Actual projected"/>
      <sheetName val="CFForecast detail"/>
      <sheetName val="CFTable2"/>
      <sheetName val="CFGraphs"/>
      <sheetName val="CSIRO"/>
      <sheetName val="CF%Print"/>
      <sheetName val="Sap Trl as at 300606 (2)"/>
      <sheetName val="C2 - CAJEs"/>
      <sheetName val=" WIP AS ON March '12"/>
      <sheetName val="Cost for Allocation of DO"/>
      <sheetName val="TB &amp; Detail of Provision"/>
      <sheetName val="Lead Sheet"/>
      <sheetName val="Gross Summary"/>
      <sheetName val="Rotation"/>
      <sheetName val="adeli"/>
      <sheetName val="DHRL_OLD"/>
      <sheetName val="DHRL"/>
      <sheetName val="DHHL"/>
      <sheetName val="anabel"/>
      <sheetName val="Group Com"/>
      <sheetName val="Other Com"/>
      <sheetName val="Paean"/>
      <sheetName val="Domus RE"/>
      <sheetName val="Good"/>
      <sheetName val="HAMILTON"/>
      <sheetName val="Seemless"/>
      <sheetName val="Y.G.Realty CCD II"/>
      <sheetName val="Akriti"/>
      <sheetName val="Laverene"/>
      <sheetName val="Flora"/>
      <sheetName val="Mufallah"/>
      <sheetName val="Sangam"/>
      <sheetName val="City Gold Investment"/>
      <sheetName val="Isabel"/>
      <sheetName val="Marala"/>
      <sheetName val="marala_OLD"/>
      <sheetName val="muafa"/>
      <sheetName val="Profit n loss varience"/>
      <sheetName val="Revenue "/>
      <sheetName val="Personnel cost"/>
      <sheetName val="Expenditure-1"/>
      <sheetName val="Income- (2)"/>
      <sheetName val="Pl items"/>
      <sheetName val="Group Summary"/>
      <sheetName val="Top-sheet "/>
      <sheetName val="con-99"/>
      <sheetName val="P&amp;L-6"/>
      <sheetName val="pldt"/>
      <sheetName val="consolidations AFTER FINAL TRIA"/>
      <sheetName val="CON2001"/>
      <sheetName val="BS ( Revised)"/>
      <sheetName val="PL ( revised)"/>
      <sheetName val="Note 2"/>
      <sheetName val="Note 3"/>
      <sheetName val="Note 4"/>
      <sheetName val="Note 8-11"/>
      <sheetName val="Note 5"/>
      <sheetName val="Note 12-13"/>
      <sheetName val="Note 14"/>
      <sheetName val="Note 17"/>
      <sheetName val="Note 18"/>
      <sheetName val="Note 19"/>
      <sheetName val="Note 20"/>
      <sheetName val="Note 21-22"/>
      <sheetName val="Note 15-16"/>
      <sheetName val="Note 23-24"/>
      <sheetName val="Note 25-26"/>
      <sheetName val="NOTE 27-29"/>
      <sheetName val="P&amp;L_29"/>
      <sheetName val="P&amp;L_17"/>
      <sheetName val="P&amp;L_30"/>
      <sheetName val="BS_29"/>
      <sheetName val="BS_17"/>
      <sheetName val="Sch_MiscIncome_MiscExpenses"/>
      <sheetName val="BS_30"/>
      <sheetName val="Tax_computation"/>
      <sheetName val="DLF Infra Hol"/>
      <sheetName val="delanco home &amp; resort"/>
      <sheetName val="DLF Southern"/>
      <sheetName val="bhamini"/>
      <sheetName val="BABETTE"/>
      <sheetName val="aINSTEY"/>
      <sheetName val="Cayenne"/>
      <sheetName val="Calista"/>
      <sheetName val="Cachet"/>
      <sheetName val="Dabria"/>
      <sheetName val="Delta"/>
      <sheetName val="Candace"/>
      <sheetName val="Calvine"/>
      <sheetName val="Galvin"/>
      <sheetName val="Melosa"/>
      <sheetName val="Mariposa"/>
      <sheetName val="Lenore"/>
      <sheetName val="Nerina"/>
      <sheetName val="First"/>
      <sheetName val="Shinanee"/>
      <sheetName val="Royalton"/>
      <sheetName val="Rochelle"/>
      <sheetName val="Vilina"/>
      <sheetName val="Vinanti"/>
      <sheetName val="padvamasa"/>
      <sheetName val="Naja"/>
      <sheetName val="Tusti"/>
      <sheetName val="Rosalind"/>
      <sheetName val="Ernesta"/>
      <sheetName val="Adeline"/>
      <sheetName val="Belden"/>
      <sheetName val="Domus"/>
      <sheetName val="Akiva"/>
      <sheetName val="Best"/>
      <sheetName val="Betha"/>
      <sheetName val="Beyonce"/>
      <sheetName val="Cadence"/>
      <sheetName val="Devdutta"/>
      <sheetName val="Devak"/>
      <sheetName val="Karida"/>
      <sheetName val="Lgnacio"/>
      <sheetName val="Subodhini"/>
      <sheetName val="Tamonash"/>
      <sheetName val="Tamish"/>
      <sheetName val="Vamil"/>
      <sheetName val="Zareb"/>
      <sheetName val="Eskana"/>
      <sheetName val="Elvira"/>
      <sheetName val="Delanco Real Estate"/>
      <sheetName val="Samali"/>
      <sheetName val="DLF Infra"/>
      <sheetName val="AKRUTI"/>
      <sheetName val="Bes Buildcon"/>
      <sheetName val="Catriona"/>
      <sheetName val="DLF Homes"/>
      <sheetName val="Durgapur"/>
      <sheetName val="Del Realtors"/>
      <sheetName val="Delta Buildcon"/>
      <sheetName val="Var Infratech"/>
      <sheetName val="DLF Homes Pune"/>
      <sheetName val="Rajapura"/>
      <sheetName val="DLF Southern Town-CCD"/>
      <sheetName val="Homes Rajapura -interest accrue"/>
      <sheetName val="Rajapur_CCD"/>
      <sheetName val="Rajapura ICD"/>
      <sheetName val="southern town"/>
      <sheetName val=" southern townCCD"/>
      <sheetName val="DLF Garden"/>
      <sheetName val="Indiabulls"/>
      <sheetName val="Kanan"/>
      <sheetName val="Mariana"/>
      <sheetName val="Saravati"/>
      <sheetName val="Nellis"/>
      <sheetName val="DLF Homes Panch"/>
      <sheetName val="DLF Homes Panch_CCD"/>
      <sheetName val="DLF Garden_CCD"/>
      <sheetName val="DLF Homes Ambala"/>
      <sheetName val="DLF Sez"/>
      <sheetName val="DLF Homes Services"/>
      <sheetName val="Mens"/>
      <sheetName val="Mhaya"/>
      <sheetName val="Nambi"/>
      <sheetName val="Rati"/>
      <sheetName val="Premium home"/>
      <sheetName val="Arash"/>
      <sheetName val="Janya"/>
      <sheetName val="G.K.Resi"/>
      <sheetName val="Chaitra"/>
      <sheetName val="Pune"/>
      <sheetName val="Zoria Infratech "/>
      <sheetName val="DLF Commercial Complexes"/>
      <sheetName val="Alvita"/>
      <sheetName val="Star alubuild"/>
      <sheetName val="DLF SEZ Holdings Ltd"/>
      <sheetName val="Urvashi Infratech Pvt Ltd"/>
      <sheetName val="DHRL_OLD Working"/>
      <sheetName val="Marala_OLD Working"/>
      <sheetName val="muafa (2)"/>
      <sheetName val="muafa (3)"/>
      <sheetName val="tb dec"/>
      <sheetName val="system Tb"/>
      <sheetName val="TRL"/>
      <sheetName val="RP"/>
      <sheetName val="taxpaid"/>
      <sheetName val="int loan"/>
      <sheetName val="int fdd"/>
      <sheetName val="PART-IV"/>
      <sheetName val="ridgewood"/>
      <sheetName val="0000"/>
      <sheetName val="xxxx"/>
      <sheetName val="P&amp;L  sep 09"/>
      <sheetName val="BS schedules"/>
      <sheetName val="Sch 4 Fixed Assets"/>
      <sheetName val="PL schedules"/>
      <sheetName val="Trial"/>
      <sheetName val="Depriciation"/>
      <sheetName val="CCD Interest"/>
      <sheetName val="ICD Interest"/>
      <sheetName val="Lead Inventory"/>
      <sheetName val="Prov Apr-Jun"/>
      <sheetName val="TB 06-07"/>
      <sheetName val="TB05-06"/>
      <sheetName val="Star Tower-Silokhera"/>
      <sheetName val="Galleria-mayur vihar"/>
      <sheetName val="5(a)"/>
      <sheetName val="PARTY DETAILS"/>
      <sheetName val="corporate green"/>
      <sheetName val="Interest 30.11.06"/>
      <sheetName val="Cashflow for int"/>
      <sheetName val="CosntCostdata"/>
      <sheetName val="Const cost"/>
      <sheetName val="Rental PAT"/>
      <sheetName val="BU_Quarterly (3)"/>
      <sheetName val="Detailed-FY 08-09 (2)"/>
      <sheetName val="Qwisepatfinal"/>
      <sheetName val="Qwisepatfinal Scen2"/>
      <sheetName val="fitout margin"/>
      <sheetName val="FrontsheetNew"/>
      <sheetName val="Final Cashflow"/>
      <sheetName val="Qwisecashflow"/>
      <sheetName val="Inputsheet"/>
      <sheetName val="Inputsheet qwise"/>
      <sheetName val="7.5%"/>
      <sheetName val="Corporate Debts"/>
      <sheetName val="Land Repfund"/>
      <sheetName val="Clearing house"/>
      <sheetName val="Land Payables"/>
      <sheetName val="LRD"/>
      <sheetName val="LRD Computation"/>
      <sheetName val="Debtpaymentschedule"/>
      <sheetName val="Sale rate"/>
      <sheetName val="Sale data"/>
      <sheetName val="Construction data"/>
      <sheetName val="Con schedule"/>
      <sheetName val="Phasedates"/>
      <sheetName val="Existing buildings"/>
      <sheetName val="Other incomes"/>
      <sheetName val="Other incomes12onwards"/>
      <sheetName val="GL-ACCOUNT CODE MAPPING - 8FEB"/>
      <sheetName val="RAMCO COA 8-FEB-2008"/>
      <sheetName val="GL-SL-ACC CODE MAPPING 8FEB"/>
      <sheetName val="07-08"/>
      <sheetName val="Q1 08-09"/>
      <sheetName val="blank ..."/>
      <sheetName val="worksheet for reference"/>
      <sheetName val="Review Form A"/>
      <sheetName val="Labour Chart"/>
      <sheetName val="Subcon - JAN 05"/>
      <sheetName val="Notes - Plant"/>
      <sheetName val="RVs"/>
      <sheetName val="Notes - Accruals"/>
      <sheetName val="Notes - Formwork"/>
      <sheetName val="Notes - Concrete"/>
      <sheetName val="Notes - Reinforcement"/>
      <sheetName val="Notes - Building Fabric"/>
      <sheetName val="Notes - Sundries"/>
      <sheetName val="SCH 1-5"/>
      <sheetName val="SCH  6-7"/>
      <sheetName val="Trial 31.03.10"/>
      <sheetName val="Lease rent details "/>
      <sheetName val="Related Party New Format"/>
      <sheetName val="Bank Reco"/>
      <sheetName val="Investment"/>
      <sheetName val="I.TAX"/>
      <sheetName val="invest"/>
      <sheetName val="PARTIV"/>
      <sheetName val="PROJECT-EXP"/>
      <sheetName val="Intt &amp; TDS"/>
      <sheetName val="PIE-DETAILS"/>
      <sheetName val="CONTINGENT LIAB"/>
      <sheetName val="Notes to Accounts"/>
      <sheetName val="ANNEXURE TO NOTES TO ACCOUNTS"/>
      <sheetName val="CASH FLOW 2006"/>
      <sheetName val="delanco"/>
      <sheetName val="carmen"/>
      <sheetName val="Cachet "/>
      <sheetName val="DLF  Hotels and resorts"/>
      <sheetName val="Dabaria"/>
      <sheetName val="Deltaland real "/>
      <sheetName val="Marala "/>
      <sheetName val="Lenore "/>
      <sheetName val="First City"/>
      <sheetName val="Paen  Estate"/>
      <sheetName val="Delanco Home"/>
      <sheetName val="Vilina Estate Developers"/>
      <sheetName val="Tusti "/>
      <sheetName val="SKN "/>
      <sheetName val="Loans under the same management"/>
      <sheetName val="Loans to Subsidairy Companies "/>
      <sheetName val="Sch"/>
      <sheetName val="Sale"/>
      <sheetName val="PACS"/>
      <sheetName val="Fur_Fixt"/>
      <sheetName val="Off_Eqp"/>
      <sheetName val="Vehicles"/>
      <sheetName val="Lease B9_dep"/>
      <sheetName val="&lt;5000"/>
      <sheetName val="TB-PL"/>
      <sheetName val="PL Gropuings"/>
      <sheetName val="P&amp;L &amp; Sch. 9-13"/>
      <sheetName val="TB-BS"/>
      <sheetName val="BS Schedule 1-4"/>
      <sheetName val="BS Sch. 5"/>
      <sheetName val="BS Schedule 6-8"/>
      <sheetName val="Gen. Business Profile"/>
      <sheetName val="AG00059"/>
      <sheetName val="AG00060"/>
      <sheetName val="AG00061"/>
      <sheetName val="AG00062"/>
      <sheetName val="AG00063"/>
      <sheetName val="AG00064"/>
      <sheetName val="AG00065"/>
      <sheetName val="Cover Letter"/>
      <sheetName val="General Information"/>
      <sheetName val="Index (CFC)"/>
      <sheetName val="Index (NC)"/>
      <sheetName val="Index (USEC)"/>
      <sheetName val="Ownership Changes"/>
      <sheetName val="Disclosure Data"/>
      <sheetName val="Boycott Questionaire"/>
      <sheetName val="Sales &amp; Transfers"/>
      <sheetName val="Sales &amp; Transfers (USEC)"/>
      <sheetName val="Monthly Data (USEC)"/>
      <sheetName val="Equity Earnings &amp; Investments"/>
      <sheetName val="Other Income"/>
      <sheetName val="Dividends Received &amp; Paid"/>
      <sheetName val="Exchange Gain &amp; Loss"/>
      <sheetName val="Intercompany Transactions"/>
      <sheetName val="Intercompany Tran. (USEC)"/>
      <sheetName val="Interco (USEC) by Month"/>
      <sheetName val="Current Year Income Taxes"/>
      <sheetName val="Changes to Prior Year Taxes"/>
      <sheetName val="U.S. Source Income"/>
      <sheetName val="Other E&amp;P Adj. (USEC)"/>
      <sheetName val="JV"/>
      <sheetName val="Ramco Data TB dump"/>
      <sheetName val="Ramco TB dump"/>
      <sheetName val="Trial-Balance"/>
      <sheetName val="B S "/>
      <sheetName val="Sch 1-3"/>
      <sheetName val="Sch-4-15"/>
      <sheetName val="Commercial TB"/>
      <sheetName val="CWIP"/>
      <sheetName val="Schedule of Balance Sheet"/>
      <sheetName val="Annexure of balance sheet"/>
      <sheetName val="Working Cap Commit."/>
      <sheetName val="BS- TRIAL BALANCE"/>
      <sheetName val="Reconciliation_Consol"/>
      <sheetName val="Reco  Books vs ITR vs 26 as"/>
      <sheetName val="LEDGER"/>
      <sheetName val="Report (2)"/>
      <sheetName val="CLIENT WISE AS PER BOOKS"/>
      <sheetName val="Download_TDS_Ledgers"/>
      <sheetName val="PIVOT 26AS "/>
      <sheetName val="PIVOT 26AS WORKING"/>
      <sheetName val="26AS"/>
      <sheetName val="MPHASIS"/>
      <sheetName val="31.03.08 (2)"/>
      <sheetName val="Provision Tab_2"/>
      <sheetName val="A105001"/>
      <sheetName val="A105602"/>
      <sheetName val="31.03.07"/>
      <sheetName val="31.03.08"/>
      <sheetName val="31.03.08 (4)"/>
      <sheetName val="31.03.08 (3)"/>
      <sheetName val="A904001"/>
      <sheetName val="A302404-31.3.8"/>
      <sheetName val="A302404-000-000"/>
      <sheetName val="A105101"/>
      <sheetName val="POCM 08-09-Q4 Actual"/>
      <sheetName val="Actual Spent"/>
      <sheetName val="POCM 08-09-Q4"/>
      <sheetName val="POCM 08-09-Q2"/>
      <sheetName val="TURN OVER"/>
      <sheetName val="POCM W Block"/>
      <sheetName val="POCM Chennai"/>
      <sheetName val="POCM Hyderabad"/>
      <sheetName val="status (3)"/>
      <sheetName val="132 kV Roikbha"/>
      <sheetName val="OPGW Quantity summary"/>
      <sheetName val="recap generale"/>
      <sheetName val="bord prix fourniture"/>
      <sheetName val="Détail Rechanges Client"/>
      <sheetName val="outillage"/>
      <sheetName val="sous traitance"/>
      <sheetName val="liste ANDI"/>
      <sheetName val="PV devinet"/>
      <sheetName val="PDRA devinet"/>
      <sheetName val="synthesis"/>
      <sheetName val="export coeff"/>
      <sheetName val="p.sch.coeff"/>
      <sheetName val="result"/>
      <sheetName val="RecettesUsinesClient"/>
      <sheetName val="RécapCoachingGre"/>
      <sheetName val="Estim"/>
      <sheetName val="Training"/>
      <sheetName val="aide"/>
      <sheetName val="400kV GIS"/>
      <sheetName val="400kV AIS"/>
      <sheetName val="EA Sheet"/>
      <sheetName val="Internal Summary"/>
      <sheetName val="Supply - ETC"/>
      <sheetName val="SUM CE"/>
      <sheetName val="GIS"/>
      <sheetName val="Revised ANNEX-1"/>
      <sheetName val="ANNEX2"/>
      <sheetName val="VAT on Civil"/>
      <sheetName val="Receipt - Payment"/>
      <sheetName val="CF Statement"/>
      <sheetName val="OWC"/>
      <sheetName val="Curve"/>
      <sheetName val="Bank Charges"/>
      <sheetName val="ROR"/>
      <sheetName val="Scope &amp; Exclusion"/>
      <sheetName val="Tech. com"/>
      <sheetName val="EquipEarthing"/>
      <sheetName val="ESTDGRIDrev0"/>
      <sheetName val="DCPowerCables"/>
      <sheetName val="ACpowercables"/>
      <sheetName val="ControlCable"/>
      <sheetName val="Lighting"/>
      <sheetName val="Cantilever Strength"/>
      <sheetName val="TBB"/>
      <sheetName val="72.5EquipEarthing"/>
      <sheetName val="36EquipEarthing"/>
      <sheetName val=" _x001b__x0006__x0006__x0008_ "/>
      <sheetName val="DPR -Permanent Works"/>
      <sheetName val="CP FEB 03"/>
      <sheetName val="CWCO FEB 03"/>
      <sheetName val="OH FEB 03"/>
      <sheetName val="MAT FEB 03"/>
      <sheetName val="P&amp;M AFA"/>
      <sheetName val="P&amp;M DEPN"/>
      <sheetName val="LAB FEB'03"/>
      <sheetName val="SC Cost FEB 03"/>
      <sheetName val="FEB03 LEDGER"/>
      <sheetName val="FEB03 LEDGER (2)"/>
      <sheetName val="JAN 03 LEDGER (2)"/>
      <sheetName val="CP distribution for CEMA"/>
      <sheetName val="CP MAR 03"/>
      <sheetName val="CWCO MAR 03"/>
      <sheetName val="MAR03 LEDGER"/>
      <sheetName val="MAR03 LEDGER (2)"/>
      <sheetName val="RE䁖ENUE"/>
      <sheetName val="Ex⁰-detail졳"/>
      <sheetName val="BOቑ  lot Iᙖ B"/>
      <sheetName val="All RA's L䁏T A"/>
      <sheetName val=" (၁nnexure䈠1)"/>
      <sheetName val="UG䄠Exv 3.1"/>
      <sheetName val="Wiꡲemesh 4ꄮ7.2"/>
      <sheetName val="S0̠Keydateͳ"/>
      <sheetName val="S4 CycleTi葭e"/>
      <sheetName val="Wo恲king-shꡥet"/>
      <sheetName val="Wo恲k Programm"/>
      <sheetName val="MI腓 (VI)"/>
      <sheetName val="ApⱰroach"/>
      <sheetName val="S0-KEYDATE㕓"/>
      <sheetName val="Pi色 VA (2)"/>
      <sheetName val="MIこ MODULE III"/>
      <sheetName val="MI॓ MODULE†IV"/>
      <sheetName val="MI䙓 MODULE䌠VI"/>
      <sheetName val="MIS MODULE갠VII"/>
      <sheetName val="MI MODULEଠX"/>
      <sheetName val="An䁡l.Profit"/>
      <sheetName val="Caalog Suꡭm"/>
      <sheetName val="FU⑎D INDENє"/>
      <sheetName val="MI酓 MOD-II"/>
      <sheetName val="BA啓IC RATE酓"/>
      <sheetName val="Budget Notť"/>
      <sheetName val="CSꁒ expens腥s"/>
      <sheetName val="S4䁴imecycle "/>
      <sheetName val="S5쁥scalati⁯n "/>
      <sheetName val="??-BLDG"/>
      <sheetName val="Service tax"/>
      <sheetName val="comparision with sec 90-ANEX1"/>
      <sheetName val="BOQ SBM"/>
      <sheetName val="SA"/>
      <sheetName val="Stru. Backup sheet"/>
      <sheetName val="BUA A-Y"/>
      <sheetName val="CONSU qty 26-05-2009"/>
      <sheetName val="Stru. Coeff  CONSU "/>
      <sheetName val="Tower A (Rev 11_06)"/>
      <sheetName val="DSR DELHI MAR,08"/>
      <sheetName val="SHORT ANALYSIS"/>
      <sheetName val="PRW-DEC,08 "/>
      <sheetName val="Wastage"/>
      <sheetName val="FINISHING BOQ"/>
      <sheetName val="Tower _ A"/>
      <sheetName val="Tower _ B"/>
      <sheetName val="Tower _ C"/>
      <sheetName val="Tower _ D"/>
      <sheetName val="Tower _ E"/>
      <sheetName val="FinDSR JAN'09"/>
      <sheetName val="FinRate Analysis"/>
      <sheetName val="FinMaterial analysis"/>
      <sheetName val="FinPRW analysis"/>
      <sheetName val="plumbing &amp; fire"/>
      <sheetName val="Unit wise"/>
      <sheetName val="CHINAWARE &amp; CP"/>
      <sheetName val="FLUSHING"/>
      <sheetName val="Water Supply"/>
      <sheetName val="Pumping Equipment"/>
      <sheetName val="Soil Waste Rain"/>
      <sheetName val="Balcony Drain"/>
      <sheetName val="FIRE Basement "/>
      <sheetName val="Fire Tower"/>
      <sheetName val="Hot water Supply"/>
      <sheetName val="EXT Water Supply &amp; Yard Hydrant"/>
      <sheetName val="Deluge Sys"/>
      <sheetName val="Disposal of storm &amp; Sewer"/>
      <sheetName val="EXT Storm, Sewer, RWH"/>
      <sheetName val="execa. diff."/>
      <sheetName val="Fire Pump"/>
      <sheetName val="SERVICES"/>
      <sheetName val="BOQ SBM (2)"/>
      <sheetName val="CVF SHEET"/>
      <sheetName val="Test"/>
      <sheetName val="Electricity- Begur"/>
      <sheetName val="A302003R"/>
      <sheetName val="A302001revised"/>
      <sheetName val="POCM entries -Begur"/>
      <sheetName val="Customer- Begur Sep 2010"/>
      <sheetName val="POCM- Begur"/>
      <sheetName val="Summary-  Begur"/>
      <sheetName val="Bngl -Const"/>
      <sheetName val="Begur -others"/>
      <sheetName val="POCM-WorkingJune10"/>
      <sheetName val="POCM-Working- March 2010"/>
      <sheetName val="Sales return - Dec2010"/>
      <sheetName val="MSData-march "/>
      <sheetName val="A302001-worked"/>
      <sheetName val="A302001-OMR"/>
      <sheetName val="A302001-Begur"/>
      <sheetName val="A302001-Base"/>
      <sheetName val="A302003"/>
      <sheetName val="A302003-Begur"/>
      <sheetName val="A302312"/>
      <sheetName val="APT - POCM- DEC10"/>
      <sheetName val="SHOP POCM AFTER FORMAT 31.12.10"/>
      <sheetName val="Entry OMR"/>
      <sheetName val="OMR-SHOP Customer-Working"/>
      <sheetName val="APT POCM after ch in area_31.3."/>
      <sheetName val="POCM - OMR"/>
      <sheetName val="OMR-inv"/>
      <sheetName val="Chennai- details"/>
      <sheetName val="Begur -details"/>
      <sheetName val="Begur- Inv"/>
      <sheetName val="begur Customer-working"/>
      <sheetName val="WIP - Cons Div"/>
      <sheetName val="Entry"/>
      <sheetName val="BEGUR"/>
      <sheetName val="OMR- Sample Flat"/>
      <sheetName val="Customer"/>
      <sheetName val="Additions"/>
      <sheetName val="Permanent Materials"/>
      <sheetName val="Dom SCs"/>
      <sheetName val="Temporary Materials"/>
      <sheetName val="nv besix sa"/>
      <sheetName val="Prov Sums"/>
      <sheetName val="Revised Contract Sum"/>
      <sheetName val="Revised Contract Sum (2)"/>
      <sheetName val="Local Accruals"/>
      <sheetName val="JIL Accruals"/>
      <sheetName val="deep"/>
      <sheetName val="Shivaji-Marg"/>
      <sheetName val="Star Tower-Silokhera (2)"/>
      <sheetName val="Crosspoint(galleria2)-Gurgaon"/>
      <sheetName val="Corporate park block 1"/>
      <sheetName val="Corporate Park -4B"/>
      <sheetName val="Corporate Park-4A"/>
      <sheetName val="CITY COURT-Sikanderpur"/>
      <sheetName val="Inner Parts stock"/>
      <sheetName val="Okh"/>
      <sheetName val="Deduction Summary F"/>
      <sheetName val="Deduction Summary "/>
      <sheetName val="P.O.Annex Deduction"/>
      <sheetName val="Misc Cash Exp Deduction "/>
      <sheetName val="Salary Deduction "/>
      <sheetName val="W.O. Annex Deduction "/>
      <sheetName val="Plant Hire Deduction"/>
      <sheetName val="Welfare"/>
      <sheetName val="Index 1"/>
      <sheetName val="Trial May 2010"/>
      <sheetName val="Trial May 2010 1"/>
      <sheetName val="Recon for DLF"/>
      <sheetName val="Recon for DLF 1"/>
      <sheetName val="DLF Top Sheet"/>
      <sheetName val="DLF Top Sheet 1"/>
      <sheetName val="Abstract_IT  DLF"/>
      <sheetName val="Abstract_IT  DLF 1"/>
      <sheetName val="Revised service Tax-7"/>
      <sheetName val="Revised service Tax-7 1"/>
      <sheetName val="Purchase Order Annexure 1"/>
      <sheetName val="Purchase Order Annexure 2 1"/>
      <sheetName val="StockStatusAsOnDate.rpt 1"/>
      <sheetName val="Vat Output-10  (2)"/>
      <sheetName val="Vat Output-10  (2) 1"/>
      <sheetName val="Work Order Annexure 2"/>
      <sheetName val=" Staff Cost-3"/>
      <sheetName val="Misc Cash Exp. Ann-4"/>
      <sheetName val="Welfare Fac ANN-5"/>
      <sheetName val="Free Issue Mat Annexure-6"/>
      <sheetName val="Markup sheet Annexure(8)"/>
      <sheetName val="Plant Hire-Annex-11"/>
      <sheetName val="Shuttering-Annex-12(WDV)"/>
      <sheetName val="star"/>
      <sheetName val="Cost Head"/>
      <sheetName val="RMC Annexure 9"/>
      <sheetName val="SBM BOQ "/>
      <sheetName val="SBM BOQ  (2)"/>
      <sheetName val="INDEX "/>
      <sheetName val="MOEF Deviation"/>
      <sheetName val="Top-sheet 09.09.09"/>
      <sheetName val="Service tax (red)"/>
      <sheetName val="Reasons wrt SECTOR 90 STR."/>
      <sheetName val="structure boq "/>
      <sheetName val="DSR Chennai Dec 08"/>
      <sheetName val="WORKDONE TILL 06-07-2009"/>
      <sheetName val="PRW-DEC 08 "/>
      <sheetName val="Total Recd qty &amp; Value 31072009"/>
      <sheetName val="Meas Tower A"/>
      <sheetName val="Meas Tower&quot;B&quot;"/>
      <sheetName val="Meas Tower &quot;C&quot;"/>
      <sheetName val="Meas tower D"/>
      <sheetName val="finishing SUMMARY red"/>
      <sheetName val="plumbing &amp; fire (red)"/>
      <sheetName val="SERVICES "/>
      <sheetName val="SERVICES  (RED)"/>
      <sheetName val="OMR consultanCy"/>
      <sheetName val="budget analysis_tender "/>
      <sheetName val="budget analysis"/>
      <sheetName val="Refs"/>
      <sheetName val="boq_b2b_tender"/>
      <sheetName val="boq_b2b"/>
      <sheetName val="equipment"/>
      <sheetName val="labour camp"/>
      <sheetName val="structure_split"/>
      <sheetName val="REVIEW"/>
      <sheetName val="Staff Forecast spread"/>
      <sheetName val="Labour Rates Used"/>
      <sheetName val="Subcontractors"/>
      <sheetName val="Sub Contract Liab Form"/>
      <sheetName val="Risk Analysis ISC"/>
      <sheetName val="Cash Flow Input Data_ISC"/>
      <sheetName val="Cash Flow Chart_ISC"/>
      <sheetName val="Risk Analysis SC"/>
      <sheetName val="Cash Flow Input Data_SC"/>
      <sheetName val="Cash Flow Chart_SC"/>
      <sheetName val="OS_PG"/>
      <sheetName val="Top-sheet vytilla"/>
      <sheetName val="STR-TYPE-1-2"/>
      <sheetName val="M+L"/>
      <sheetName val="Structure BOQ VYTILLA 090709 r3"/>
      <sheetName val="PRW-JAN,09 "/>
      <sheetName val="BASIS -Jan, 09"/>
      <sheetName val="DSR 09 "/>
      <sheetName val="Structure BOQ VYTILLA (2)"/>
      <sheetName val="Structure BOQ VYTILLA"/>
      <sheetName val="SHUTTERING matt wthout taxes"/>
      <sheetName val="BOQ pro consul"/>
      <sheetName val="Material reconc"/>
      <sheetName val="Piling cumu bill"/>
      <sheetName val="PILING (rev) (2)"/>
      <sheetName val="PILING (rev)"/>
      <sheetName val="Finishing Dec'08"/>
      <sheetName val="Block  &quot;A&quot;"/>
      <sheetName val="Block  &quot;B&quot;"/>
      <sheetName val="Block  &quot;C&quot;"/>
      <sheetName val="Block  &quot;D&quot;"/>
      <sheetName val="Block  &quot;E&quot;"/>
      <sheetName val="Vytilla FIN BOQ"/>
      <sheetName val="Vityla P&amp; ff "/>
      <sheetName val="BoQ_DLF (2)"/>
      <sheetName val="BoQ_DLF"/>
      <sheetName val="Cost-Sqft"/>
      <sheetName val="Bill of Quantities"/>
      <sheetName val="P&amp;E Dep"/>
      <sheetName val="HSE"/>
      <sheetName val="Lab Equp"/>
      <sheetName val="Travel"/>
      <sheetName val="Site facilities"/>
      <sheetName val="Site office &amp; Infra"/>
      <sheetName val="Preisblatt Lot B"/>
      <sheetName val="Elemental Summary"/>
      <sheetName val="Detail Sheet - below Ground"/>
      <sheetName val="Detail Sheet - Above Ground"/>
      <sheetName val="Detail Sheet - Tower 1"/>
      <sheetName val="Detail Sheet - Tower 2"/>
      <sheetName val="Detail Sheet - Link Bride"/>
      <sheetName val="Detail Sheet - MP hall"/>
      <sheetName val="Detail Sheet - External"/>
      <sheetName val="2. Estimate Summary"/>
      <sheetName val="3. Elemental Summary"/>
      <sheetName val="Stilt"/>
      <sheetName val="Club house"/>
      <sheetName val="Tower 1"/>
      <sheetName val="Tower 2"/>
      <sheetName val="Tower 3"/>
      <sheetName val="Ext Works"/>
      <sheetName val="10. &amp; 11. Rate Code &amp; BQ"/>
      <sheetName val="4a. Trade"/>
      <sheetName val="5. Area &amp; Perimeter Statement"/>
      <sheetName val="12a. CFTable"/>
      <sheetName val="Assumption "/>
      <sheetName val="Civil Chart"/>
      <sheetName val="Overall - Chart"/>
      <sheetName val="Aseet1998"/>
      <sheetName val="Main-Material"/>
      <sheetName val="경비공통"/>
      <sheetName val="BOQ Str"/>
      <sheetName val="Summary-Hardscape"/>
      <sheetName val="summary Septic Tank"/>
      <sheetName val="UPVC Windows"/>
      <sheetName val="Structural Steel"/>
      <sheetName val="Reinforcement Steel"/>
      <sheetName val="Ornamental Plaster"/>
      <sheetName val="BOQ Hardscape"/>
      <sheetName val="BOQ Septic Tank"/>
      <sheetName val="QTY Septic tank"/>
      <sheetName val="Precalculation"/>
      <sheetName val="IDC"/>
      <sheetName val="Misc. points"/>
      <sheetName val="qty abst"/>
      <sheetName val="Programe"/>
      <sheetName val="Iron Steel &amp; handrails"/>
      <sheetName val="Publicbuilding"/>
      <sheetName val="Scheme wise (2)"/>
      <sheetName val="Projectwise P&amp;L"/>
      <sheetName val="Zonewise P&amp;L"/>
      <sheetName val="P&amp;LSum"/>
      <sheetName val="Land  bkp old pro new cost"/>
      <sheetName val="ass suu old pro new cos"/>
      <sheetName val="Final Sum old pro new cost"/>
      <sheetName val="City Pivold pro new cost"/>
      <sheetName val="Interst 30.09.09"/>
      <sheetName val="Cap Ex"/>
      <sheetName val="Delloite"/>
      <sheetName val="BS P&amp;L"/>
      <sheetName val="Schedule5"/>
      <sheetName val="STATEMENT OF INCOME"/>
      <sheetName val="DEPIT31032001"/>
      <sheetName val="80HHC DEDUCTION"/>
      <sheetName val="WORKING FOR EXPORT TRADING"/>
      <sheetName val="DONATION"/>
      <sheetName val="INT.BANK"/>
      <sheetName val="PREV YR EXP ACTD IN AY 01-02"/>
      <sheetName val="DIVIDEND RECEIVED"/>
      <sheetName val="INT ON TAX FREE BONDS"/>
      <sheetName val="INT. ON INST. BONDS"/>
      <sheetName val="DR BAL WOFF"/>
      <sheetName val="TDS CLAIM"/>
      <sheetName val="CAP.GAINS"/>
      <sheetName val="CAP.GAINS (2)"/>
      <sheetName val="Pioneer Conversions"/>
      <sheetName val="Aditya Packaging"/>
      <sheetName val="Dee Aar Packaging"/>
      <sheetName val="Baweja Traders"/>
      <sheetName val="Amar Udyog"/>
      <sheetName val="Brisk"/>
      <sheetName val="S.4.1_Auditors Remuneration"/>
      <sheetName val="S.4.2_Billing details"/>
      <sheetName val="S.4.3_SAP Dump"/>
      <sheetName val="S.3.1_Managerial Remuneration"/>
      <sheetName val="S.3.2_Ravi Uppal Compensation"/>
      <sheetName val="S.3.3_SRU Working"/>
      <sheetName val="S.3.4_Directors Fees"/>
      <sheetName val="S.3.5_Commission - Non Exec Dir"/>
      <sheetName val="S.3.6_GL Dump"/>
      <sheetName val="costlogic"/>
      <sheetName val="OPERATION"/>
      <sheetName val="Molyimpact"/>
      <sheetName val="Rawmatimpact"/>
      <sheetName val="27SETS"/>
      <sheetName val="FM Cost"/>
      <sheetName val="costmoly"/>
      <sheetName val="FIX_VARI"/>
      <sheetName val="FIX_V_MOLY"/>
      <sheetName val="SETNO"/>
      <sheetName val="DRGNO"/>
      <sheetName val="avg cost ring"/>
      <sheetName val="02A"/>
      <sheetName val="alloy rate"/>
      <sheetName val="ALLOY"/>
      <sheetName val="ALLOYMOLY"/>
      <sheetName val="OPTSTD"/>
      <sheetName val="OPTKV1"/>
      <sheetName val="OPTIKA"/>
      <sheetName val="OPTSTEL"/>
      <sheetName val="SAPhalb"/>
      <sheetName val="ratebreakup"/>
      <sheetName val="TATA GK176MOBP"/>
      <sheetName val="TATA GK153P"/>
      <sheetName val="TATA GO582CPG"/>
      <sheetName val="LETTER"/>
      <sheetName val="COST "/>
      <sheetName val="COST  (2)"/>
      <sheetName val="LVD_2007-10 (Arthur)"/>
      <sheetName val="Pistons EU"/>
      <sheetName val="LVD_2007-10 (Sales)"/>
      <sheetName val="PRO Vs CAP (2)"/>
      <sheetName val="NGPIS (2)"/>
      <sheetName val="GIL-FORMAT SUMM (2)"/>
      <sheetName val="GIL-FORMAT SUMM"/>
      <sheetName val="sum pis&amp;pin"/>
      <sheetName val="piston-plant"/>
      <sheetName val="pin-plant"/>
      <sheetName val="BOUGHTOUT"/>
      <sheetName val="RING-MODVAT"/>
      <sheetName val="CIRCLIP"/>
      <sheetName val="LINERS"/>
      <sheetName val="Depot"/>
      <sheetName val="G I T"/>
      <sheetName val="depot no reco"/>
      <sheetName val="NGPINWW3"/>
      <sheetName val="PACKING COST"/>
      <sheetName val="NGPISWW3"/>
      <sheetName val="Alloy and OH rate"/>
      <sheetName val="RING"/>
      <sheetName val="plannsv"/>
      <sheetName val="indm"/>
      <sheetName val="POWER06-07"/>
      <sheetName val="LAP"/>
      <sheetName val="OE"/>
      <sheetName val="POWER05-06 (2)"/>
      <sheetName val="HCCE01"/>
      <sheetName val="PRICE (2)"/>
      <sheetName val="COST9899"/>
      <sheetName val="fdy-capnos"/>
      <sheetName val="PISCOST"/>
      <sheetName val="MC-TIME"/>
      <sheetName val="allocost"/>
      <sheetName val="RECO"/>
      <sheetName val="PACKING"/>
      <sheetName val="QTY."/>
      <sheetName val="FDY"/>
      <sheetName val="MAT-COST"/>
      <sheetName val="SCRAP-CAL"/>
      <sheetName val="NEWMASTER"/>
      <sheetName val="BUDMASTER"/>
      <sheetName val="PRICE"/>
      <sheetName val="MC-TIMECAP"/>
      <sheetName val="CAPACITY"/>
      <sheetName val="CAP KEY"/>
      <sheetName val="FDY-BASIS"/>
      <sheetName val="RECO-COST"/>
      <sheetName val="piston-cost"/>
      <sheetName val="STORE-CONSUMED-FDY"/>
      <sheetName val="fdy-consumble"/>
      <sheetName val="FDY-COST"/>
      <sheetName val="power "/>
      <sheetName val="Split-chart"/>
      <sheetName val="MASTER-KEY"/>
      <sheetName val="Hero majestic 46 "/>
      <sheetName val="m-74"/>
      <sheetName val="rm pin saving (2)"/>
      <sheetName val="Piston 77Ø"/>
      <sheetName val="Dov 77"/>
      <sheetName val="Piston 78Ø"/>
      <sheetName val="dov 78 Ø"/>
      <sheetName val="Summary Published"/>
      <sheetName val="Detail Published"/>
      <sheetName val="Borrowing"/>
      <sheetName val="HO Analysis"/>
      <sheetName val="PAT Analysis"/>
      <sheetName val="Bng Analysis"/>
      <sheetName val="Bhd Analysis"/>
      <sheetName val="Detail Published Actual"/>
      <sheetName val="SummaryActual"/>
      <sheetName val="Summary_HYP"/>
      <sheetName val="Plant Stock"/>
      <sheetName val="Depot Stock"/>
      <sheetName val="GIT Stock"/>
      <sheetName val="Transporter Stock"/>
      <sheetName val="STU Stock"/>
      <sheetName val="J Stock"/>
      <sheetName val="Blank store Stock"/>
      <sheetName val="Machine ShopStock"/>
      <sheetName val="Return Material Stock"/>
      <sheetName val="G.Insert Stock"/>
      <sheetName val="G.I Sleevs"/>
      <sheetName val="MRP"/>
      <sheetName val="Standard Cost Zcostsplit"/>
      <sheetName val="Ring Sale Prices"/>
      <sheetName val="engline"/>
      <sheetName val="Consolidated "/>
      <sheetName val="B_SHEET consol"/>
      <sheetName val="P&amp;L consol"/>
      <sheetName val="Cash Flow-Consol"/>
      <sheetName val="SCH 1 -20 consol"/>
      <sheetName val="Fixed assets consol"/>
      <sheetName val="B_SHEET"/>
      <sheetName val="Cash Flow-Stand alone"/>
      <sheetName val="SCH 1 -20"/>
      <sheetName val="Fixed Assets (3)"/>
      <sheetName val="Consol B &amp; Sheet"/>
      <sheetName val="Consol P &amp; L"/>
      <sheetName val="Consol Sch1-20"/>
      <sheetName val="SCH 6,7"/>
      <sheetName val="Grouping_120506"/>
      <sheetName val="Sch 15 Provisions"/>
      <sheetName val="Summary_Dec.09"/>
      <sheetName val="SUMMARY Inv"/>
      <sheetName val="EL Leave Enca_Mgr &amp; Exec"/>
      <sheetName val="PPV Nov09"/>
      <sheetName val="Rs 6000"/>
      <sheetName val="Domestic Enq."/>
      <sheetName val="EHS"/>
      <sheetName val="NSF"/>
      <sheetName val="Royalty Calculation (2)"/>
      <sheetName val="Retainer Ship"/>
      <sheetName val="ESI Cases"/>
      <sheetName val="Land Tax"/>
      <sheetName val="Rates &amp; Tax Labour"/>
      <sheetName val="Legal &amp; Local Freight"/>
      <sheetName val="LTA PROV Aug.09_FMGIL"/>
      <sheetName val="Leave En Contr"/>
      <sheetName val="Bonus Contr"/>
      <sheetName val="MBO 2009 True Up"/>
      <sheetName val="MBO Dec08"/>
      <sheetName val="S.Tax Non Eligible Input"/>
      <sheetName val="Exgratia"/>
      <sheetName val="JM MEDICAL REIMB09-10"/>
      <sheetName val="Medical "/>
      <sheetName val="Med Reim Prov"/>
      <sheetName val="Petrol Reim. Exp."/>
      <sheetName val="Bonus_Emp. Prov."/>
      <sheetName val="Professional Fees"/>
      <sheetName val="GIL WORKMEN &amp; STAFF Sep'09"/>
      <sheetName val="old GIL WORKMEN &amp; STAFF Aug.09"/>
      <sheetName val="old Aug.09 Pending Serv. Bills"/>
      <sheetName val="Sr Bils_Oct.09"/>
      <sheetName val="Aug.09 Pending Serv. Bills"/>
      <sheetName val="Incentive Sep.09"/>
      <sheetName val="Hotel Air Ticket Drivers"/>
      <sheetName val="Freight Prov"/>
      <sheetName val="현대 해외진출업체"/>
      <sheetName val="해외 진출업체 업무FLOW "/>
      <sheetName val="TA JV"/>
      <sheetName val="major"/>
      <sheetName val="S5"/>
      <sheetName val="S7"/>
      <sheetName val="S8"/>
      <sheetName val="S9"/>
      <sheetName val="S10"/>
      <sheetName val="S11"/>
      <sheetName val="S12"/>
      <sheetName val="S13"/>
      <sheetName val="S14"/>
      <sheetName val="INVENT"/>
      <sheetName val="depot stk"/>
      <sheetName val="Charts "/>
      <sheetName val="Summary (US)"/>
      <sheetName val="Summary (Foreign) (2)"/>
      <sheetName val="Summary (Foreign)"/>
      <sheetName val="Pivot Summ"/>
      <sheetName val="Pivot Check"/>
      <sheetName val="CrossRef"/>
      <sheetName val="IMF"/>
      <sheetName val="Trends"/>
      <sheetName val="%Good"/>
      <sheetName val="GTP ASSETS"/>
      <sheetName val="Comp Depr"/>
      <sheetName val="Piston Status"/>
      <sheetName val="ZMIS2"/>
      <sheetName val="Piston"/>
      <sheetName val="Pin"/>
      <sheetName val="circlips"/>
      <sheetName val="Rings"/>
      <sheetName val="Shims"/>
      <sheetName val="SLPins"/>
      <sheetName val="Blanks"/>
      <sheetName val="S023"/>
      <sheetName val="S015"/>
      <sheetName val="SM02"/>
      <sheetName val="S005"/>
      <sheetName val="S029"/>
      <sheetName val="Rec.Pin"/>
      <sheetName val="Rec.Piston"/>
      <sheetName val="KIT J STOCK"/>
      <sheetName val="Kit MODVAT Stock"/>
      <sheetName val="Piston Modvat Stock"/>
      <sheetName val="Piston J-Stock"/>
      <sheetName val="Pin Modvat"/>
      <sheetName val="Pin J-Stock"/>
      <sheetName val="Circlips (2)"/>
      <sheetName val="USD"/>
      <sheetName val="INR"/>
      <sheetName val="INCOME -DET"/>
      <sheetName val="LEAD04 (2)"/>
      <sheetName val="LEAD04"/>
      <sheetName val="NAR-PIN"/>
      <sheetName val="NAR-PISTON"/>
      <sheetName val="SCRAP-PIN"/>
      <sheetName val="KEYPIN"/>
      <sheetName val="NSV-PPCR"/>
      <sheetName val="compenents"/>
      <sheetName val="CHIPS SUMM."/>
      <sheetName val="SCRAP-PISTON"/>
      <sheetName val="KEY-(PIS)2003"/>
      <sheetName val="목차"/>
      <sheetName val="formula sheet"/>
      <sheetName val="scrap rate calclation (fdy) (2)"/>
      <sheetName val="scrap rate calclation (fdy)"/>
      <sheetName val="scrap rate calclation(Mshop)_"/>
      <sheetName val="2004-05 TARGET"/>
      <sheetName val="NAR-PIN (3)"/>
      <sheetName val="NAR-Pistons (2)"/>
      <sheetName val="CHIPS MELTING .04"/>
      <sheetName val="BUD SCRAP PISTON FDY"/>
      <sheetName val="NSV-Roylty (2)"/>
      <sheetName val="Rc Tractor pip"/>
      <sheetName val="FINISH WT"/>
      <sheetName val="MSHOP-SCARP"/>
      <sheetName val="budget 2006-07"/>
      <sheetName val="wip-blank "/>
      <sheetName val="newstoresum (2)"/>
      <sheetName val="newstoresum-TEMP"/>
      <sheetName val="Weighted  Avg Cost-fm %"/>
      <sheetName val="liners PRICE (2)-13.07."/>
      <sheetName val="Apr 07"/>
      <sheetName val="May07"/>
      <sheetName val="dept-Power (2)"/>
      <sheetName val="dept-Power"/>
      <sheetName val="Power-jan  (3)"/>
      <sheetName val="26.02.2007"/>
      <sheetName val="2005-06 power "/>
      <sheetName val="Power-jan "/>
      <sheetName val="EB"/>
      <sheetName val="malden"/>
      <sheetName val="Strat Plan"/>
      <sheetName val="GRING"/>
      <sheetName val="RM"/>
      <sheetName val="ZBILL12 (1)"/>
      <sheetName val="GTP"/>
      <sheetName val="O.INCOME"/>
      <sheetName val="NAR-Pistons"/>
      <sheetName val="Compenent"/>
      <sheetName val="HO-RM FORMAT"/>
      <sheetName val="CAP (2)"/>
      <sheetName val="454-272 Cost Summ"/>
      <sheetName val="newstoresum"/>
      <sheetName val="ploss-03-04"/>
      <sheetName val="bonding ALLOY CAL"/>
      <sheetName val=" scrp-pip"/>
      <sheetName val="BUD2004-05"/>
      <sheetName val="repiars"/>
      <sheetName val="common"/>
      <sheetName val="PIP"/>
      <sheetName val="2006-07 power-RATE"/>
      <sheetName val="Roylty"/>
      <sheetName val="Power -Sarbjeet"/>
      <sheetName val="Packing c"/>
      <sheetName val="All Accounts Summary"/>
      <sheetName val="Major Account Summ"/>
      <sheetName val="Non-Major Account Summary"/>
      <sheetName val="Major Accounts"/>
      <sheetName val="All Accounts Detail"/>
      <sheetName val="1 - Lead"/>
      <sheetName val="2 - Finance"/>
      <sheetName val="3 - Principal payments"/>
      <sheetName val="4 - Interest Calculation"/>
      <sheetName val="5 - CITICORP"/>
      <sheetName val="6 - ABN AMRO"/>
      <sheetName val="7 - Provision"/>
      <sheetName val="BS Final"/>
      <sheetName val="PL Final"/>
      <sheetName val="NOTES Final"/>
      <sheetName val="consol bs"/>
      <sheetName val="consol pl"/>
      <sheetName val="adjustments Rs"/>
      <sheetName val="wtb euro bs"/>
      <sheetName val="wtb euro pl"/>
      <sheetName val="adjustments euro"/>
      <sheetName val="BS PBC"/>
      <sheetName val="PL PBC"/>
      <sheetName val="Exp (Rs.)"/>
      <sheetName val="Exp (euro)"/>
      <sheetName val="Samples EURO"/>
      <sheetName val="Issues"/>
      <sheetName val="Project control"/>
      <sheetName val="Re class"/>
      <sheetName val="gbp rupee conversion"/>
      <sheetName val="UV"/>
      <sheetName val="ho account final"/>
      <sheetName val="RA_markate"/>
      <sheetName val="19.08.11"/>
      <sheetName val="Ch. List (2)"/>
      <sheetName val="Ch. List"/>
      <sheetName val="QTY-RATE"/>
      <sheetName val="PRE. ESTIMATE"/>
      <sheetName val="QTY-RATE (Site 09 12 04)"/>
      <sheetName val="QTY-RATE (2)"/>
      <sheetName val="BRAKE UP SHEET"/>
      <sheetName val="PAINTING"/>
      <sheetName val="common area"/>
      <sheetName val="Block Work, Plastering"/>
      <sheetName val="FLOORING"/>
      <sheetName val="WATER PROOFING"/>
      <sheetName val="joinery"/>
      <sheetName val="lintle,chejjas"/>
      <sheetName val="EXTENDED BASEMENT"/>
      <sheetName val="Basement"/>
      <sheetName val="MASS EXCAVATION"/>
      <sheetName val="FOOT-QTY"/>
      <sheetName val="FOOTING AND EXCAVATION"/>
      <sheetName val="Columns Reinforcement"/>
      <sheetName val="COLU MN"/>
      <sheetName val="Beams Reinforcement"/>
      <sheetName val="GYM EQUIP"/>
      <sheetName val="M &amp; E"/>
      <sheetName val="preliminaries"/>
      <sheetName val="MOBI"/>
      <sheetName val="HYDERABAD SWIMMING POOL"/>
      <sheetName val="Preliminaries -Cleaning Labour"/>
      <sheetName val="bASIC rATES OTHERS"/>
      <sheetName val="Establishment ch  "/>
      <sheetName val="S41-1MATqty-code"/>
      <sheetName val="S41-2MATexp-code"/>
      <sheetName val="Note 14 (4)"/>
      <sheetName val="Fin P&amp;L"/>
      <sheetName val="notes to balancesheet and P&amp;L"/>
      <sheetName val="Fin BS"/>
      <sheetName val="NCL-fsv"/>
      <sheetName val="Significant ACing Policies"/>
      <sheetName val="Fixed Assets Schedule"/>
      <sheetName val="CASH FLOW WORKING"/>
      <sheetName val="NCA as on 31.03.2012"/>
      <sheetName val="NCA "/>
      <sheetName val="BC as on 31.03.2012"/>
      <sheetName val="BC As on 31.03.2011"/>
      <sheetName val="NCL as on 31.03.2012"/>
      <sheetName val="SL_TB 2011"/>
      <sheetName val="Borrowings-sch.(31.12.2011)"/>
      <sheetName val="list of FDs kept as security"/>
      <sheetName val="status of Borrowings dec'11"/>
      <sheetName val="DLP status"/>
      <sheetName val="IDBI 3 Receipts Accrued"/>
      <sheetName val="Loans-CL and NCL"/>
      <sheetName val="exchange diff(31.12.2011)"/>
      <sheetName val="FD-YEs Bank"/>
      <sheetName val="UBI"/>
      <sheetName val="SBH"/>
      <sheetName val="IOB"/>
      <sheetName val="canara"/>
      <sheetName val="final 3 receipts"/>
      <sheetName val="Tirupur Court IDBI FD"/>
      <sheetName val="IDBI-GOMTI FD"/>
      <sheetName val="Dispute No.8"/>
      <sheetName val="Dispute No.7"/>
      <sheetName val="Award"/>
      <sheetName val="Abstract D1"/>
      <sheetName val="BS-ARP"/>
      <sheetName val=" -P&amp;L -ARP"/>
      <sheetName val="P&amp;L-ARP"/>
      <sheetName val="Deprn -reasonability"/>
      <sheetName val="FA Schedule"/>
      <sheetName val="P&amp;L Schedules"/>
      <sheetName val="Sub-Schedules"/>
      <sheetName val="TB Dec 2003"/>
      <sheetName val="TB Dec 2002"/>
      <sheetName val="IS-BS-FF-FY09"/>
      <sheetName val="IS-BS-FF -FY10"/>
      <sheetName val="IS-DIvwise"/>
      <sheetName val="FA Register "/>
      <sheetName val="Cash flow for Apr to Jul"/>
      <sheetName val="FY11"/>
      <sheetName val="FY12"/>
      <sheetName val="Sch_FA"/>
      <sheetName val="Bal_Gr"/>
      <sheetName val="P&amp;L_Gr"/>
      <sheetName val="CON_TB"/>
      <sheetName val="Mod_RSATB"/>
      <sheetName val="FAC_TB"/>
      <sheetName val="Mod_CorTB"/>
      <sheetName val="Cor_TB"/>
      <sheetName val="RSA_TB"/>
      <sheetName val="MODCSATB"/>
      <sheetName val="CSATB"/>
      <sheetName val="fgval"/>
      <sheetName val="Equipment list of CNC SD"/>
      <sheetName val="SDH155M"/>
      <sheetName val="Equip.of155M"/>
      <sheetName val="Sparparts"/>
      <sheetName val="InstallationTools"/>
      <sheetName val="NMS"/>
      <sheetName val="Directors"/>
      <sheetName val="Page1"/>
      <sheetName val="recos"/>
      <sheetName val="cap gains"/>
      <sheetName val="CARRY-FORWARD"/>
      <sheetName val="general info"/>
      <sheetName val="ifhp"/>
      <sheetName val="pgbp"/>
      <sheetName val="ifos"/>
      <sheetName val="brought forward"/>
      <sheetName val="MAT INCOME"/>
      <sheetName val="ST.TAXES"/>
      <sheetName val="b&amp;p info"/>
      <sheetName val="exempt."/>
      <sheetName val="Ack1"/>
      <sheetName val="Ack2"/>
      <sheetName val="1997"/>
      <sheetName val="FCAST96"/>
      <sheetName val="party"/>
      <sheetName val="bank"/>
      <sheetName val="bnc"/>
      <sheetName val="Legal"/>
      <sheetName val="CURING DEATAILS "/>
      <sheetName val="CURING AMR CR. TO PARTY AC"/>
      <sheetName val="other credits"/>
      <sheetName val="bnc-OTHER"/>
      <sheetName val="Missing PDC"/>
      <sheetName val="DEUCH BANK -coll"/>
      <sheetName val="DB-BNC"/>
      <sheetName val="Missign PDC- details to WGE"/>
      <sheetName val="Details for WGE"/>
      <sheetName val="DAT DETAILS"/>
      <sheetName val="Other BNC"/>
      <sheetName val="DEUCH BANK "/>
      <sheetName val="FA reco"/>
      <sheetName val="FA REcon-Details"/>
      <sheetName val="DTA new method "/>
      <sheetName val="it-dep"/>
      <sheetName val="asst-deletion"/>
      <sheetName val="FA_SchV-31122003"/>
      <sheetName val="asst-deletion sep"/>
      <sheetName val="Leased Assets"/>
      <sheetName val="Owned-Add"/>
      <sheetName val="Owned-Retire."/>
      <sheetName val="New Lease-Dec-03"/>
      <sheetName val="Taken on Lease"/>
      <sheetName val="Dec-03 TB..ver1"/>
      <sheetName val="2003 Dec. Working"/>
      <sheetName val="23450new"/>
      <sheetName val="EAST"/>
      <sheetName val="SOUTH"/>
      <sheetName val="west"/>
      <sheetName val="north"/>
      <sheetName val="MAR-03-MM"/>
      <sheetName val="24037-mar03"/>
      <sheetName val="24037-apr03"/>
      <sheetName val="apr03"/>
      <sheetName val="mar03"/>
      <sheetName val="feb-03"/>
      <sheetName val="southgl-8thmar"/>
      <sheetName val="westgl-8thmar"/>
      <sheetName val="northgl-8th mar"/>
      <sheetName val="New Lease-mar04"/>
      <sheetName val="Unexpired income"/>
      <sheetName val="dma"/>
      <sheetName val="Provision details"/>
      <sheetName val="Deliquent income"/>
      <sheetName val="Trial-Sub"/>
      <sheetName val="Invesment-019500001&amp;019500004"/>
      <sheetName val="Deff Reve Exp-122001004.0201"/>
      <sheetName val="Dfault AP-122005001.0099"/>
      <sheetName val=" Adv 122008003-0201"/>
      <sheetName val="Off Loan-122008003-0202"/>
      <sheetName val="Chart of Future Loan Repayment"/>
      <sheetName val="SAL ADVANCE122008003-0203"/>
      <sheetName val="Emp Advances 122003001-0060"/>
      <sheetName val="122003001.0060"/>
      <sheetName val="122008003.0204 PREPID EXP UPDAT"/>
      <sheetName val="Secu Depo 122008003.0205"/>
      <sheetName val="Secu Depo 122008003-0205"/>
      <sheetName val="Rent Adv-122008003-0206"/>
      <sheetName val="Corpus Contri-122008003-0212"/>
      <sheetName val=" Adv For exp-122008003-0213 "/>
      <sheetName val="AS-19 Liability 306003005.0012"/>
      <sheetName val="Gratuity- 307099001-0011"/>
      <sheetName val="Accounts Payable"/>
      <sheetName val="Rev Prov-307099001.0015"/>
      <sheetName val="ACC.Payable-307099001.0010"/>
      <sheetName val="GECSI-307099001.0242"/>
      <sheetName val="GECIS 307099001-0243"/>
      <sheetName val="CW-307099001.0244"/>
      <sheetName val="GEBPMS 307099001.0247"/>
      <sheetName val="ACCRUED PAYROLL-320004001.0000"/>
      <sheetName val="PF-320005001.0001"/>
      <sheetName val="PF"/>
      <sheetName val=" PF"/>
      <sheetName val="SAF-320005001.0002"/>
      <sheetName val="SAF"/>
      <sheetName val="HLWF-320005001.0003"/>
      <sheetName val="307099001.0249"/>
      <sheetName val="307099001.0250"/>
      <sheetName val="P.Tax-309007001.0054"/>
      <sheetName val="P.Tax"/>
      <sheetName val="452530001"/>
      <sheetName val="999999004&amp;999999034"/>
      <sheetName val="999999018"/>
      <sheetName val="999999032"/>
      <sheetName val="999999033"/>
      <sheetName val="Invesment-019500001 &amp; 01950004"/>
      <sheetName val="317200004.0202-FMO"/>
      <sheetName val="OFA"/>
      <sheetName val="FX"/>
      <sheetName val="Instructions"/>
      <sheetName val="CDR"/>
      <sheetName val="STAT"/>
      <sheetName val="Write Offs"/>
      <sheetName val="Expense Summary"/>
      <sheetName val="PRM"/>
      <sheetName val="NI 02SI vs 01ACT"/>
      <sheetName val="NI 02SI vs 02OP"/>
      <sheetName val="NI LRF"/>
      <sheetName val="NI_NEA Walk"/>
      <sheetName val="Cost Walk ACT01 v SI05"/>
      <sheetName val="HCWalk ACT01 v SI05"/>
      <sheetName val="Acquisition"/>
      <sheetName val="ERROR"/>
      <sheetName val="Exp Variance"/>
      <sheetName val="Misc Exp"/>
      <sheetName val="Meeting"/>
      <sheetName val="Advtg, SP &amp; Comm"/>
      <sheetName val="Collection Charges"/>
      <sheetName val="BPOC"/>
      <sheetName val="Staff Welfare"/>
      <sheetName val="Portfolio"/>
      <sheetName val="Volumes"/>
      <sheetName val="Tax Computation"/>
      <sheetName val="Notes-COI"/>
      <sheetName val="234C"/>
      <sheetName val="115JB"/>
      <sheetName val="Revised Tax Dep Schedule"/>
      <sheetName val="Workings of Provisions"/>
      <sheetName val="STP P&amp;L"/>
      <sheetName val="FA Final Schedule"/>
      <sheetName val="FA register-copy"/>
      <sheetName val="Retirals"/>
      <sheetName val="Reco-updated"/>
      <sheetName val="Fixed asset register"/>
      <sheetName val="Add. vehicle"/>
      <sheetName val="Add-Pl. &amp; Mach"/>
      <sheetName val="Add-Off Eqp"/>
      <sheetName val="ADD-Comp"/>
      <sheetName val="ADD-Furn."/>
      <sheetName val="FNDWRR (2)"/>
      <sheetName val="XREF"/>
      <sheetName val="Tickmarks"/>
      <sheetName val="RT-12(QTY)"/>
      <sheetName val="RT-12(FIRST)"/>
      <sheetName val="RT-12(SECOND)"/>
      <sheetName val="8 (Exportrs)"/>
      <sheetName val="9 &amp;10"/>
      <sheetName val="DSA-SEP"/>
      <sheetName val="list (2)"/>
      <sheetName val="IDTO"/>
      <sheetName val="pay"/>
      <sheetName val="PF Payable"/>
      <sheetName val="PF Exp."/>
      <sheetName val="PF Admn. charges"/>
      <sheetName val=" CL 21(ii)(B)  (2)- Employe (2)"/>
      <sheetName val="Interest on Loan from Director"/>
      <sheetName val="Unsecured  Loan"/>
      <sheetName val="5A Director_s Remuneration"/>
      <sheetName val="5B Director Exp_summ"/>
      <sheetName val="Mobile CMSG"/>
      <sheetName val="Mob LG"/>
      <sheetName val="mobile Product"/>
      <sheetName val="10 Unearned Revenue"/>
      <sheetName val="TDS LG"/>
      <sheetName val="TDS CMSG"/>
      <sheetName val="TDS Product"/>
      <sheetName val="(Foreign Travelling) (2)"/>
      <sheetName val="(Foreign Travelling)"/>
      <sheetName val="OD Account"/>
      <sheetName val="Prepaid "/>
      <sheetName val="Internet"/>
      <sheetName val="Landline"/>
      <sheetName val="Generator Expenses"/>
      <sheetName val="(Legal and Proff)"/>
      <sheetName val="(Travelling)"/>
      <sheetName val="Travelling CMSG LG"/>
      <sheetName val="Fixed Assets Addition"/>
      <sheetName val="FDRs"/>
      <sheetName val="SALE TAX"/>
      <sheetName val="hwf"/>
      <sheetName val="ESI"/>
      <sheetName val="Provident Fund"/>
      <sheetName val="pf-pii"/>
      <sheetName val="Sales Tax"/>
      <sheetName val="Comm Link (2)"/>
      <sheetName val=".training"/>
      <sheetName val="Training-"/>
      <sheetName val="training srb"/>
      <sheetName val="Office Repairs"/>
      <sheetName val="Comp Leased Acco. SORTED"/>
      <sheetName val="AMC"/>
      <sheetName val="Training "/>
      <sheetName val="CAR_Maint"/>
      <sheetName val="Legal &amp; Professional"/>
      <sheetName val="Sec format 2"/>
      <sheetName val="Security "/>
      <sheetName val="security SRB"/>
      <sheetName val="Brokerage &amp; Comm"/>
      <sheetName val="Office Repairs1"/>
      <sheetName val="Other repairs"/>
      <sheetName val="Comm Link"/>
      <sheetName val="Comm Link Before prepaird break"/>
      <sheetName val="Business Promotion"/>
      <sheetName val="Staff Rec_Add"/>
      <sheetName val="Recruitment all Location."/>
      <sheetName val="Staff Recruitment ."/>
      <sheetName val="Membership &amp; Subscription "/>
      <sheetName val="Hardware Maintenance "/>
      <sheetName val="Corporate_Advt"/>
      <sheetName val="Conference &amp; Seminar"/>
      <sheetName val="Power Supply"/>
      <sheetName val="Telphone Repaire"/>
      <sheetName val="Software License"/>
      <sheetName val="Property Insurance"/>
      <sheetName val="Insurance others"/>
      <sheetName val="Caters"/>
      <sheetName val="Postage"/>
      <sheetName val="Client Entertain"/>
      <sheetName val="Entertaining Emp."/>
      <sheetName val="AC Repairs"/>
      <sheetName val="Furniture"/>
      <sheetName val="Vehicle Hire "/>
      <sheetName val="Rental Equipment"/>
      <sheetName val="Hosue Keeping Material"/>
      <sheetName val="Relocation"/>
      <sheetName val="rent"/>
      <sheetName val="GH Cost"/>
      <sheetName val="Landscaping"/>
      <sheetName val="IT Consumbales"/>
      <sheetName val="long Service Retirement"/>
      <sheetName val="Emp Reward"/>
      <sheetName val="Comp Leased Acco."/>
      <sheetName val="Notice pay paid"/>
      <sheetName val="Notice pay paid (Cr.)"/>
      <sheetName val="SCHOLARSHIP"/>
      <sheetName val="Office Mobile"/>
      <sheetName val="office tele."/>
      <sheetName val="Rent of Prop."/>
      <sheetName val="Service Chargs"/>
      <sheetName val="Car Insurance"/>
      <sheetName val="Eqipment Repair"/>
      <sheetName val="Imp Goods Clearing &amp; duty "/>
      <sheetName val="Travel Domestic"/>
      <sheetName val="Vehicle Hire1"/>
      <sheetName val="Staff Welfare (2)"/>
      <sheetName val="House Keeping"/>
      <sheetName val="House Keeping (2)"/>
      <sheetName val="Utility"/>
      <sheetName val="Annexuer-1"/>
      <sheetName val="AP-2.1"/>
      <sheetName val="AP -3"/>
      <sheetName val="AP-2.2"/>
      <sheetName val="Annexure 2"/>
      <sheetName val="Annexure2.1"/>
      <sheetName val="Annexure2.2"/>
      <sheetName val="Annexure3"/>
      <sheetName val="Annexure3.1"/>
      <sheetName val="annexure-3.2"/>
      <sheetName val="AP-06"/>
      <sheetName val="Annexure-4"/>
      <sheetName val="Annexure-5"/>
      <sheetName val="Annexure-6"/>
      <sheetName val="Annexure7"/>
      <sheetName val="Annexure-8"/>
      <sheetName val="AP-7.1"/>
      <sheetName val="AP-8A"/>
      <sheetName val="Annexure-"/>
      <sheetName val="Ack"/>
      <sheetName val="Ack (2)"/>
      <sheetName val="Page2"/>
      <sheetName val="Page3"/>
      <sheetName val="Page4"/>
      <sheetName val="Page5"/>
      <sheetName val="Page6"/>
      <sheetName val="Page7"/>
      <sheetName val="Page8"/>
      <sheetName val="Page9"/>
      <sheetName val="Page10"/>
      <sheetName val="Direc"/>
      <sheetName val="Part A General"/>
      <sheetName val="Subsidiary Co Details"/>
      <sheetName val="MD, Dir, Co. secy"/>
      <sheetName val="Beneficial_owners"/>
      <sheetName val="Profit and Loss"/>
      <sheetName val="Other Info"/>
      <sheetName val="Stock details"/>
      <sheetName val="Part B"/>
      <sheetName val="Part C"/>
      <sheetName val="Sch 1 Bus"/>
      <sheetName val="Sch 2 CG"/>
      <sheetName val="Sch 3 Depr"/>
      <sheetName val="Sch 4 HP"/>
      <sheetName val="Sch 5 OS"/>
      <sheetName val="Sch 6 Setoff"/>
      <sheetName val="Sch 7 Bf Setoff"/>
      <sheetName val="Sch 8 Cf Losses"/>
      <sheetName val="Sch 9 Dedns"/>
      <sheetName val="Sch 10 VIA-Sch 11"/>
      <sheetName val="Sch 12-Sch 13"/>
      <sheetName val="Sch 14 88E-Sch 15 115B"/>
      <sheetName val="Sch 16 Div"/>
      <sheetName val="Sch 17 FB"/>
      <sheetName val="Sch 18 Bank"/>
      <sheetName val="Sch 19, 20 Taxes"/>
      <sheetName val="Sch 21 Div Tax"/>
      <sheetName val="Sch 22, 23 FBT"/>
      <sheetName val="Sch 24 TDS"/>
      <sheetName val="Sch 25 TCS"/>
      <sheetName val="Apr-03"/>
      <sheetName val="Apr-03 "/>
      <sheetName val="May-03"/>
      <sheetName val="June-03"/>
      <sheetName val="July-03"/>
      <sheetName val="Aug-03"/>
      <sheetName val="Sept-03"/>
      <sheetName val="Conversion"/>
      <sheetName val="INV verification"/>
      <sheetName val="Oct-04 To Sept-05"/>
      <sheetName val="For STN Pending"/>
      <sheetName val="For E Mail"/>
      <sheetName val="For Detention Chgs"/>
      <sheetName val="Ack 1"/>
      <sheetName val="Sec 349"/>
      <sheetName val="Managerial Remuneration 3 month"/>
      <sheetName val="INVOICE Sep-09  "/>
      <sheetName val="Local Benefit"/>
      <sheetName val="PF calcu"/>
      <sheetName val="rustin"/>
      <sheetName val="BS-S"/>
      <sheetName val="P&amp;L-S"/>
      <sheetName val="FA_DEC'07"/>
      <sheetName val="Conv"/>
      <sheetName val="ExactBS08"/>
      <sheetName val="ExactPL08"/>
      <sheetName val="ExactBS07"/>
      <sheetName val="ExactPL07"/>
      <sheetName val="ExactBS06"/>
      <sheetName val="ExactPL06"/>
      <sheetName val="Schedule-E06-07A"/>
      <sheetName val="Taxable Income2007"/>
      <sheetName val="Defferred Tax2007"/>
      <sheetName val="IT provn &amp; DTA"/>
      <sheetName val="Entries08"/>
      <sheetName val="RM &amp; Components"/>
      <sheetName val="RMMS"/>
      <sheetName val="RM Summary"/>
      <sheetName val="S.I.T."/>
      <sheetName val="SIT_mARCH"/>
      <sheetName val="1401S"/>
      <sheetName val="1401"/>
      <sheetName val="1401M"/>
      <sheetName val="1402S"/>
      <sheetName val="1402"/>
      <sheetName val="1402M"/>
      <sheetName val="1403S"/>
      <sheetName val="1403"/>
      <sheetName val="1403M"/>
      <sheetName val="1404S"/>
      <sheetName val="1404"/>
      <sheetName val="1404M"/>
      <sheetName val="1405S"/>
      <sheetName val="1405"/>
      <sheetName val="1405M"/>
      <sheetName val="1406M"/>
      <sheetName val="1407S"/>
      <sheetName val="1407"/>
      <sheetName val="1407M"/>
      <sheetName val="1408S"/>
      <sheetName val="1408"/>
      <sheetName val="1408M"/>
      <sheetName val="1409S"/>
      <sheetName val="1409"/>
      <sheetName val="1409M"/>
      <sheetName val="1410S"/>
      <sheetName val="1410"/>
      <sheetName val="1410M"/>
      <sheetName val="1411M"/>
      <sheetName val="1412S"/>
      <sheetName val="1412"/>
      <sheetName val="1412M"/>
      <sheetName val="1413S"/>
      <sheetName val="1413"/>
      <sheetName val="1413M"/>
      <sheetName val="1414S"/>
      <sheetName val="1414r"/>
      <sheetName val="1414M"/>
      <sheetName val="1415S"/>
      <sheetName val="1415"/>
      <sheetName val="1415M"/>
      <sheetName val="1417S"/>
      <sheetName val="1417"/>
      <sheetName val="1417M"/>
      <sheetName val="1418S"/>
      <sheetName val="1418"/>
      <sheetName val="1418M"/>
      <sheetName val="1419S"/>
      <sheetName val="1419"/>
      <sheetName val="1419M"/>
      <sheetName val="1420S"/>
      <sheetName val="1420"/>
      <sheetName val="1420M"/>
      <sheetName val="1421S"/>
      <sheetName val="1421"/>
      <sheetName val="1421M"/>
      <sheetName val="1422S"/>
      <sheetName val="1422"/>
      <sheetName val="1422M"/>
      <sheetName val="1423S"/>
      <sheetName val="1423"/>
      <sheetName val="1423M"/>
      <sheetName val="1425S"/>
      <sheetName val="1425"/>
      <sheetName val="1425M"/>
      <sheetName val="1427S"/>
      <sheetName val="1427"/>
      <sheetName val="1427M"/>
      <sheetName val="1428S"/>
      <sheetName val="1428"/>
      <sheetName val="1428M"/>
      <sheetName val="1449S"/>
      <sheetName val="1449"/>
      <sheetName val="1449M"/>
      <sheetName val="1450S"/>
      <sheetName val="1450"/>
      <sheetName val="1450M"/>
      <sheetName val="1451S"/>
      <sheetName val="1451"/>
      <sheetName val="1451M"/>
      <sheetName val="1452S"/>
      <sheetName val="1452"/>
      <sheetName val="1452M"/>
      <sheetName val="1601S"/>
      <sheetName val="1601"/>
      <sheetName val="1601M"/>
      <sheetName val="1602S"/>
      <sheetName val="1602"/>
      <sheetName val="1602M"/>
      <sheetName val="1801S"/>
      <sheetName val="1801r"/>
      <sheetName val="1801M"/>
      <sheetName val="Drawing"/>
      <sheetName val="Specs"/>
      <sheetName val="ABC-Det"/>
      <sheetName val="ABC-Sum"/>
      <sheetName val="Reasons"/>
      <sheetName val="Flash "/>
      <sheetName val="high"/>
      <sheetName val="PL "/>
      <sheetName val="FP"/>
      <sheetName val="VARIANCE ANALYSIS"/>
      <sheetName val="VAR"/>
      <sheetName val="VAR - ACT VS BUD"/>
      <sheetName val=" ACT VS BUD WORKINGS(YTD) "/>
      <sheetName val=" ACT VS PR.YEA WORKINGS(MONTH) "/>
      <sheetName val=" ACT VS BUD WORKINGS(MONTH) "/>
      <sheetName val="VAR - ACT VS BUD WORKINGS"/>
      <sheetName val="VAR - PREV YR VS ACT"/>
      <sheetName val="VAR - WORKINGS PREV YR VS ACT"/>
      <sheetName val="prod"/>
      <sheetName val="prodcost"/>
      <sheetName val="exp "/>
      <sheetName val="emp"/>
      <sheetName val="wc"/>
      <sheetName val="drs"/>
      <sheetName val="grist comp"/>
      <sheetName val="production"/>
      <sheetName val="RM CONS"/>
      <sheetName val="RM CONS YTD"/>
      <sheetName val="CHEM CONS"/>
      <sheetName val="CHEM CONS YTD"/>
      <sheetName val="PM CONS"/>
      <sheetName val="PM CONS YTD"/>
      <sheetName val="consumption 1 2003"/>
      <sheetName val="CONSUMPTIONYTD"/>
      <sheetName val="WIP workings"/>
      <sheetName val="Royalty-cal"/>
      <sheetName val="SALES -monthly"/>
      <sheetName val="Depreication"/>
      <sheetName val="Creditor s"/>
      <sheetName val="Creditorss"/>
      <sheetName val="Debtors (2)"/>
      <sheetName val=" Creditors"/>
      <sheetName val="cost sheet based on brew"/>
      <sheetName val="COST SHEET"/>
      <sheetName val="Cost sheet based on brews YTD"/>
      <sheetName val="CL.STOCK"/>
      <sheetName val="COST SHEET YTD"/>
      <sheetName val="wastages"/>
      <sheetName val="monthly exp "/>
      <sheetName val="monthly  pl 01-02"/>
      <sheetName val="Monthly pl"/>
      <sheetName val="DEC WAGES "/>
      <sheetName val="DEC  EXP "/>
      <sheetName val="Creditors "/>
      <sheetName val="ytd adj"/>
      <sheetName val="Reco YTD SEPT 02"/>
      <sheetName val="Exp-YTD SEPT  02"/>
      <sheetName val="Int,Salary YTD SEPT  02"/>
      <sheetName val="SHARE CAPITAL"/>
      <sheetName val="R &amp; s"/>
      <sheetName val="Res &amp; surplus"/>
      <sheetName val="SEC LOAN "/>
      <sheetName val="UN-SEC.LOAN"/>
      <sheetName val="CASHBANK"/>
      <sheetName val="LOANS-ADV"/>
      <sheetName val="PROVISION"/>
      <sheetName val="OTHER INC."/>
      <sheetName val="FinishedTraded Goods"/>
      <sheetName val="Int &amp; Fin chgs"/>
      <sheetName val="Extord-schedule"/>
      <sheetName val="Purchases"/>
      <sheetName val="Trial Bal 280203"/>
      <sheetName val="Balance Sheet "/>
      <sheetName val="Monthly exp"/>
      <sheetName val="Billing Data"/>
      <sheetName val="WIP 280203"/>
      <sheetName val="Schedules BS"/>
      <sheetName val="Sch-7"/>
      <sheetName val="Schedules PL"/>
      <sheetName val="TB07"/>
      <sheetName val="TB06"/>
      <sheetName val="TB05"/>
      <sheetName val="TB04"/>
      <sheetName val="TB03"/>
      <sheetName val="EPS"/>
      <sheetName val="IT Depn "/>
      <sheetName val="depre logic"/>
      <sheetName val="far pivot"/>
      <sheetName val="Fareg"/>
      <sheetName val="cap commitment"/>
      <sheetName val="DF"/>
      <sheetName val="AR"/>
      <sheetName val="AP"/>
      <sheetName val="abst _2_"/>
      <sheetName val="IBM C BLOCK"/>
      <sheetName val="fidelity"/>
      <sheetName val="IBM D BLOCK"/>
      <sheetName val="cherryhill"/>
      <sheetName val="anz"/>
      <sheetName val="Campus"/>
      <sheetName val="Pine Valley"/>
      <sheetName val="24 bar 7"/>
      <sheetName val="COVANSYS"/>
      <sheetName val="Signature"/>
      <sheetName val="Netapps"/>
      <sheetName val="EGL-FOODCOURT"/>
      <sheetName val="IBM C Block Fitout"/>
      <sheetName val="IBM D Block Fitout"/>
      <sheetName val="24bar7 (ICON)"/>
      <sheetName val="24bar7 phase 2"/>
      <sheetName val="LG Soft Fitout"/>
      <sheetName val="kirby"/>
      <sheetName val="kirby Gs"/>
      <sheetName val="ibm1"/>
      <sheetName val="ibm2"/>
      <sheetName val="ibm3"/>
      <sheetName val="AppA1-1"/>
      <sheetName val="AppA1-2"/>
      <sheetName val="AppA2-1"/>
      <sheetName val="AppA2-2"/>
      <sheetName val="AppA3"/>
      <sheetName val="AppA4"/>
      <sheetName val="July"/>
      <sheetName val="ES1"/>
      <sheetName val="ES2"/>
      <sheetName val="ES3"/>
      <sheetName val="ES4"/>
      <sheetName val="Contents (2)"/>
      <sheetName val="ES1 (2)"/>
      <sheetName val="ES3 (2)"/>
      <sheetName val="ES5"/>
      <sheetName val="ES6"/>
      <sheetName val="ES7"/>
      <sheetName val="F-1"/>
      <sheetName val="M"/>
      <sheetName val="CC"/>
      <sheetName val="PB"/>
      <sheetName val="P.CTN"/>
      <sheetName val="Total PL"/>
      <sheetName val="F-1(KL)"/>
      <sheetName val="F-2(KL)"/>
      <sheetName val="F-3(KL)"/>
      <sheetName val="F-4(KL)"/>
      <sheetName val="F-5(KL)"/>
      <sheetName val="F-22(KL)"/>
      <sheetName val="AP110"/>
      <sheetName val="A(KL)"/>
      <sheetName val="L(KL)"/>
      <sheetName val="M-MM(KL)"/>
      <sheetName val="N(KL)"/>
      <sheetName val="U(KL)"/>
      <sheetName val="U-1(KL)"/>
      <sheetName val="U-disclosure(KL)"/>
      <sheetName val="CC(KL)"/>
      <sheetName val="30(KL)"/>
      <sheetName val="Cost centre expenditure"/>
      <sheetName val="Interim --&gt; Top"/>
      <sheetName val="U-2_Sales Analysis"/>
      <sheetName val="U-1l2_Overall AR"/>
      <sheetName val="FF-3"/>
      <sheetName val="F-2"/>
      <sheetName val="F-3"/>
      <sheetName val="F-4"/>
      <sheetName val="F-5"/>
      <sheetName val="F-11"/>
      <sheetName val="F-11a"/>
      <sheetName val="F-22"/>
      <sheetName val="B-40"/>
      <sheetName val="B-50"/>
      <sheetName val="U "/>
      <sheetName val="U-10"/>
      <sheetName val="U-30"/>
      <sheetName val="BB-30"/>
      <sheetName val="CC-30"/>
      <sheetName val="FF-1"/>
      <sheetName val="FF-2"/>
      <sheetName val="FF-4"/>
      <sheetName val="FF-4a"/>
      <sheetName val="FF-5"/>
      <sheetName val="FF-6"/>
      <sheetName val="FF-7"/>
      <sheetName val="FF-8"/>
      <sheetName val="20"/>
      <sheetName val="21"/>
      <sheetName val="30"/>
      <sheetName val="40"/>
      <sheetName val="50"/>
      <sheetName val="DD-10"/>
      <sheetName val="FF-21(a)"/>
      <sheetName val="BPR"/>
      <sheetName val="F-6"/>
      <sheetName val="F-7"/>
      <sheetName val="F7wkg"/>
      <sheetName val="F-9"/>
      <sheetName val="BPR balance sheet"/>
      <sheetName val="BPR profit &amp; loss"/>
      <sheetName val="BPR BS analysis"/>
      <sheetName val="BPR PL analysis"/>
      <sheetName val="A-22"/>
      <sheetName val="B-1"/>
      <sheetName val="C-1"/>
      <sheetName val="N"/>
      <sheetName val="U"/>
      <sheetName val="U-100"/>
      <sheetName val="FF-10"/>
      <sheetName val="FF-20"/>
      <sheetName val="CA"/>
      <sheetName val="FF-22(hp)"/>
      <sheetName val="FF-23(d)"/>
      <sheetName val="FF-30"/>
      <sheetName val="FF-31"/>
      <sheetName val="FF-40"/>
      <sheetName val="PP"/>
      <sheetName val="PP(spare)"/>
      <sheetName val="PP-20"/>
      <sheetName val="31"/>
      <sheetName val="AA"/>
      <sheetName val="BB"/>
      <sheetName val="BB-1"/>
      <sheetName val="MM"/>
      <sheetName val="NN-12"/>
      <sheetName val="PP-30"/>
      <sheetName val="PP-31"/>
      <sheetName val="PP-40"/>
      <sheetName val="BPR-1"/>
      <sheetName val="B-30"/>
      <sheetName val="U-1 "/>
      <sheetName val="KK"/>
      <sheetName val="M&amp;MM"/>
      <sheetName val="NN"/>
      <sheetName val="sales cut off"/>
      <sheetName val="purchase cut off"/>
      <sheetName val="Hypothesis"/>
      <sheetName val="Profitability Analysis"/>
      <sheetName val="FSA"/>
      <sheetName val="F-1&amp;2"/>
      <sheetName val="CF1"/>
      <sheetName val="Purch cut off"/>
      <sheetName val="M&amp;MM-10"/>
      <sheetName val="pp-1"/>
      <sheetName val="40 (2)"/>
      <sheetName val="50 (2)"/>
      <sheetName val="60"/>
      <sheetName val="70"/>
      <sheetName val="BIF-collect"/>
      <sheetName val="BIF-OR"/>
      <sheetName val="Future"/>
      <sheetName val="Attachment"/>
      <sheetName val="30 "/>
      <sheetName val="Recovered_Sheet1"/>
      <sheetName val="Consol adjustments"/>
      <sheetName val="Goodwill"/>
      <sheetName val="Financial stats"/>
      <sheetName val="Segment - 2002 (new)"/>
      <sheetName val="Segment - 2002"/>
      <sheetName val="Changes in equity"/>
      <sheetName val="Inter-co"/>
      <sheetName val="Inter-co(subsidiary)"/>
      <sheetName val="MI"/>
      <sheetName val="FA-detailed"/>
      <sheetName val="P&amp;L-disclosure(2002)"/>
      <sheetName val="P&amp;L disclosure(2001)"/>
      <sheetName val="Cash flow -2001"/>
      <sheetName val="Consol cashflow"/>
      <sheetName val="URP"/>
      <sheetName val="Dev Expenditure"/>
      <sheetName val="CF-1 2-unused"/>
      <sheetName val="Disposal"/>
      <sheetName val="Associate"/>
      <sheetName val="FA movement "/>
      <sheetName val="FA-summary"/>
      <sheetName val="CF-13"/>
      <sheetName val="CF-10-unused"/>
      <sheetName val="CF-11- unused"/>
      <sheetName val="FACON- unused"/>
      <sheetName val="CF-3 1999 - unused"/>
      <sheetName val="CF-22- unused"/>
      <sheetName val="Sheet1- unused"/>
      <sheetName val="bhb0603"/>
      <sheetName val="OS"/>
      <sheetName val="BPR-PL "/>
      <sheetName val="BPR-BS"/>
      <sheetName val="F-1,2"/>
      <sheetName val="F-99"/>
      <sheetName val="A-1"/>
      <sheetName val="B-2"/>
      <sheetName val="B-3"/>
      <sheetName val="L-2"/>
      <sheetName val="M MM "/>
      <sheetName val="U dis"/>
      <sheetName val="U-1"/>
      <sheetName val="U-3"/>
      <sheetName val="U-4"/>
      <sheetName val="BB-2"/>
      <sheetName val="BB-10"/>
      <sheetName val="BB-17"/>
      <sheetName val="FIN297"/>
      <sheetName val="DD"/>
      <sheetName val="DD-1"/>
      <sheetName val="FF-4(a)"/>
      <sheetName val="10,20"/>
      <sheetName val="10-1"/>
      <sheetName val="32"/>
      <sheetName val="Bank Rec review"/>
      <sheetName val="A-2"/>
      <sheetName val="C-10"/>
      <sheetName val="NRV-1"/>
      <sheetName val="NRV-2"/>
      <sheetName val="N-10"/>
      <sheetName val="N-11"/>
      <sheetName val="N-12"/>
      <sheetName val="N-20"/>
      <sheetName val="AA-3"/>
      <sheetName val="CC-24"/>
      <sheetName val="CC-50"/>
      <sheetName val="25"/>
      <sheetName val="dr"/>
      <sheetName val="Statement"/>
      <sheetName val="auditor"/>
      <sheetName val="acs"/>
      <sheetName val="xxx"/>
      <sheetName val="accumdeprn"/>
      <sheetName val="addl cost"/>
      <sheetName val="dev_exp (2)"/>
      <sheetName val="dev_exp"/>
      <sheetName val="Addl Dev Exp"/>
      <sheetName val="F-2 (2)"/>
      <sheetName val="CF-IS"/>
      <sheetName val="CF-SCE"/>
      <sheetName val="DIVIDENDS"/>
      <sheetName val="Cash Flows"/>
      <sheetName val="Profit anal"/>
      <sheetName val="F-1l F-2"/>
      <sheetName val="Statement of Equity"/>
      <sheetName val="5 Analysis"/>
      <sheetName val="   Contents"/>
      <sheetName val="1 LeadSchedule"/>
      <sheetName val="2 Sec108"/>
      <sheetName val="3 P&amp;L - 4 Op.Exp"/>
      <sheetName val="3A Turnover 3B COS"/>
      <sheetName val="   Directors"/>
      <sheetName val="Shareholders"/>
      <sheetName val="Dividend"/>
      <sheetName val="ITA-RA"/>
      <sheetName val="Int-rest"/>
      <sheetName val="OTHER (2)"/>
      <sheetName val="Company Info"/>
      <sheetName val="Summary of Fixed Assets"/>
      <sheetName val="Disposals"/>
      <sheetName val="Hire Purchase"/>
      <sheetName val="Lease"/>
      <sheetName val="Controlled Transfer"/>
      <sheetName val="CA Comp"/>
      <sheetName val="IBA Comp "/>
      <sheetName val="FSL"/>
      <sheetName val="F-7B"/>
      <sheetName val="B-1."/>
      <sheetName val="U-2"/>
      <sheetName val="20-1"/>
      <sheetName val="20-2"/>
      <sheetName val="30-1"/>
      <sheetName val="30-2"/>
      <sheetName val="30(old)"/>
      <sheetName val="F-8-20-1"/>
      <sheetName val="TB-gl"/>
      <sheetName val="gl"/>
      <sheetName val="OSM"/>
      <sheetName val="AWPs Template"/>
      <sheetName val="A2-1 CLA"/>
      <sheetName val="A2-2 RJE"/>
      <sheetName val="A2-3 SAD"/>
      <sheetName val="A3"/>
      <sheetName val="A8"/>
      <sheetName val="Review Recon"/>
      <sheetName val="Review Cash book"/>
      <sheetName val="E1"/>
      <sheetName val="E3 Recoverability"/>
      <sheetName val="E-1_Recoverability"/>
      <sheetName val="E-2"/>
      <sheetName val="I"/>
      <sheetName val="J"/>
      <sheetName val="J-1 OSM"/>
      <sheetName val="J1 Devt costs breakdown"/>
      <sheetName val="J2 Budget &amp; Att profit"/>
      <sheetName val="J3 Actual 04"/>
      <sheetName val="J4  Lots sold report CHD"/>
      <sheetName val="J-1-1_Commission"/>
      <sheetName val="Recog Prof"/>
      <sheetName val="J-consol sv11"/>
      <sheetName val="J 1-1(2)"/>
      <sheetName val="K"/>
      <sheetName val="Unrecorded"/>
      <sheetName val="O"/>
      <sheetName val="O-1_Prov.Tax-2004"/>
      <sheetName val="Capital allowance"/>
      <sheetName val="P"/>
      <sheetName val="P-1"/>
      <sheetName val="P1"/>
      <sheetName val="P2A"/>
      <sheetName val="P2B"/>
      <sheetName val="P3A"/>
      <sheetName val="P3B"/>
      <sheetName val="P3C"/>
      <sheetName val="T"/>
      <sheetName val="U-5"/>
      <sheetName val="U-6"/>
      <sheetName val="U1 Salary resonableness"/>
      <sheetName val="U1_Rental"/>
      <sheetName val="U2_Total Salary"/>
      <sheetName val="CHSB Salary Allocation Summary"/>
      <sheetName val="MegaPalm salary Allocation"/>
      <sheetName val="U4_RCSLS Interest"/>
      <sheetName val="E-2_Recognition of sales 03 "/>
      <sheetName val="J-5_Pre-acq dev cost alloc 03"/>
      <sheetName val="J-3_Bgt 03"/>
      <sheetName val="J-2_% of compl_Final 03"/>
      <sheetName val="J-3_Puan Sri Comm 03"/>
      <sheetName val="J-4_Rebate reasona03"/>
      <sheetName val="Listing of CNs 03"/>
      <sheetName val="Fees 03"/>
      <sheetName val="F-1 F-2"/>
      <sheetName val="B "/>
      <sheetName val="B-4"/>
      <sheetName val="U-disc"/>
      <sheetName val="BB-5"/>
      <sheetName val="CC-3"/>
      <sheetName val="20 30"/>
      <sheetName val="70 "/>
      <sheetName val="MCMD95"/>
      <sheetName val="GL --&gt; Interim"/>
      <sheetName val="Top Summary"/>
      <sheetName val="GL Input Validations"/>
      <sheetName val="Scratchpad"/>
      <sheetName val="14 Column"/>
      <sheetName val="7 Column"/>
      <sheetName val="Direct Report"/>
      <sheetName val="Dtr Rpt - 1 - 3"/>
      <sheetName val="Dtrs stmt - 4"/>
      <sheetName val="Aud Rpt - 5"/>
      <sheetName val="P&amp;L - 6"/>
      <sheetName val="BS - 7"/>
      <sheetName val="Equity - 8"/>
      <sheetName val="CF - 9"/>
      <sheetName val="Notes - 10 - 12"/>
      <sheetName val="P&amp;L "/>
      <sheetName val="Sch A"/>
      <sheetName val="Notes 2"/>
      <sheetName val="cashflowcomp"/>
      <sheetName val="cashflowcomp (2)"/>
      <sheetName val="A2l2"/>
      <sheetName val="Q"/>
      <sheetName val="OS list"/>
      <sheetName val="A3l1"/>
      <sheetName val="A3l1-1"/>
      <sheetName val="A2l1-RJE"/>
      <sheetName val="A2l2-CLA"/>
      <sheetName val="A2l3-SAD"/>
      <sheetName val="C8"/>
      <sheetName val="EA"/>
      <sheetName val="EC"/>
      <sheetName val="E1l1"/>
      <sheetName val="E7"/>
      <sheetName val="F2"/>
      <sheetName val="F6"/>
      <sheetName val="GA"/>
      <sheetName val="G1"/>
      <sheetName val="G2"/>
      <sheetName val="G4"/>
      <sheetName val="H1"/>
      <sheetName val="IA"/>
      <sheetName val="K1"/>
      <sheetName val="K2"/>
      <sheetName val="K3"/>
      <sheetName val="K3l1"/>
      <sheetName val="K4"/>
      <sheetName val="K5"/>
      <sheetName val="K6"/>
      <sheetName val="K7"/>
      <sheetName val="N1"/>
      <sheetName val="N2"/>
      <sheetName val="N8"/>
      <sheetName val="N9"/>
      <sheetName val="OA"/>
      <sheetName val="O1"/>
      <sheetName val="O2-CA"/>
      <sheetName val="O3-Disposal"/>
      <sheetName val="O4"/>
      <sheetName val="Pl1"/>
      <sheetName val="P1l2"/>
      <sheetName val="R"/>
      <sheetName val="R1-Sch I"/>
      <sheetName val="R2-Sch IIa"/>
      <sheetName val="R3-Sch IIb"/>
      <sheetName val="R4-Sch III"/>
      <sheetName val="R5-NQA04"/>
      <sheetName val="R6-NQA03"/>
      <sheetName val="R1"/>
      <sheetName val="R1l1"/>
      <sheetName val="R1l2"/>
      <sheetName val="SRM(final)"/>
      <sheetName val="SAD(not used)"/>
      <sheetName val="RJE(not used)"/>
      <sheetName val="A3-1l2"/>
      <sheetName val="A3|3"/>
      <sheetName val="E-2(not used)"/>
      <sheetName val="K(disclosure)"/>
      <sheetName val="K (2)"/>
      <sheetName val="K1-DepnReasonablenessTest"/>
      <sheetName val="N2 Prov for bonus(final)"/>
      <sheetName val="N3 Prov for audit fee(final)"/>
      <sheetName val="N4"/>
      <sheetName val="N5(final)"/>
      <sheetName val="O(final)"/>
      <sheetName val="O1(final)"/>
      <sheetName val="O2(final)"/>
      <sheetName val="R(final)"/>
      <sheetName val="R1(final)"/>
      <sheetName val="R2(final)"/>
      <sheetName val="UA-Disclosure items(final)"/>
      <sheetName val="U10|20"/>
      <sheetName val="U10|1"/>
      <sheetName val="U20|1"/>
      <sheetName val="Purchases cut off"/>
      <sheetName val="Payroll analysis(final)"/>
      <sheetName val="EPF(final)"/>
      <sheetName val="U-70"/>
      <sheetName val="PreM'sia(info)"/>
      <sheetName val="PreBrunei(info) (2)"/>
      <sheetName val="PreBrunei(info)"/>
      <sheetName val="F.G6-1 "/>
      <sheetName val="F.G6-2"/>
      <sheetName val="F.G7-1"/>
      <sheetName val="F.G7-2"/>
      <sheetName val="F.G8-1 "/>
      <sheetName val="F.G8-2"/>
      <sheetName val="Com(Brunei)"/>
      <sheetName val="Com(M'sia)"/>
      <sheetName val="H-lead"/>
      <sheetName val="H1_MGS"/>
      <sheetName val="H2_Cagamas"/>
      <sheetName val="H3_Debentures"/>
      <sheetName val="H4_Quoted Shares"/>
      <sheetName val="revised high demand"/>
      <sheetName val="BB-1 (2)"/>
      <sheetName val="A2-5"/>
      <sheetName val="A2-2"/>
      <sheetName val="Provision DD"/>
      <sheetName val="A8-2"/>
      <sheetName val="A8-5"/>
      <sheetName val="Form EYP 1"/>
      <sheetName val="FS - 1"/>
      <sheetName val="FS - 2"/>
      <sheetName val="FS - 3"/>
      <sheetName val="C1"/>
      <sheetName val="C2 FD"/>
      <sheetName val="G2-1 "/>
      <sheetName val="K1-2 Policy"/>
      <sheetName val="N7Accrual"/>
      <sheetName val="Q1-1"/>
      <sheetName val="U1income statm"/>
      <sheetName val="u1ar"/>
      <sheetName val="U2direct cost"/>
      <sheetName val="U3 fees reasonable"/>
      <sheetName val="U4 EPF &amp;staff"/>
      <sheetName val="U1 (2)"/>
      <sheetName val="U3 fees reasonable (2)"/>
      <sheetName val="U4 EPF &amp;staff (2)"/>
      <sheetName val="Capital Allowances"/>
      <sheetName val="PL Mapping"/>
      <sheetName val="download 06022002"/>
      <sheetName val="Tabelle3"/>
      <sheetName val="MV INS &amp; R.TAX EXP LIST"/>
      <sheetName val="EQMT INS EXP LIST"/>
      <sheetName val="PREPAID-INS,RTAX"/>
      <sheetName val="3 P&amp;L - 3A Op.Exp"/>
      <sheetName val="4 Analysis"/>
      <sheetName val="M, MM"/>
      <sheetName val=" BB-2"/>
      <sheetName val="CC-1"/>
      <sheetName val="CC-2"/>
      <sheetName val="CC-3-1"/>
      <sheetName val="PP-2"/>
      <sheetName val="RCD 5- (APPENDIX 1)"/>
      <sheetName val="k-Discl"/>
      <sheetName val="DM"/>
      <sheetName val="LABOUR,SUB-CON,LEASE"/>
      <sheetName val="ADM&amp; OHH INCOME"/>
      <sheetName val="S.OH"/>
      <sheetName val="BPR-Bloom"/>
      <sheetName val="F-4l5"/>
      <sheetName val="UA"/>
      <sheetName val="stmt of equity"/>
      <sheetName val="auditors' report"/>
      <sheetName val="Attach"/>
      <sheetName val="Hypo"/>
      <sheetName val="AP110 sup"/>
      <sheetName val="AP110sup"/>
      <sheetName val="FF "/>
      <sheetName val="FF-2 (1)"/>
      <sheetName val="FF-2 (2)"/>
      <sheetName val="FF-2 (3)"/>
      <sheetName val="KK-1"/>
      <sheetName val="MM-1"/>
      <sheetName val="MM-10"/>
      <sheetName val="NN-1"/>
      <sheetName val="Payroll"/>
      <sheetName val="U dis (3)"/>
      <sheetName val="U dis (2)"/>
      <sheetName val="F-1,2 (2)"/>
      <sheetName val="F-3 (2)"/>
      <sheetName val="F-22 (2)"/>
      <sheetName val="F-1,2 (3)"/>
      <sheetName val="F-3 (3)"/>
      <sheetName val="F-22 (3)"/>
      <sheetName val="CF-4 "/>
      <sheetName val="CF-1,2"/>
      <sheetName val="CF-3"/>
      <sheetName val="CF-4"/>
      <sheetName val="ccf"/>
      <sheetName val="A5"/>
      <sheetName val="A5l1"/>
      <sheetName val="PPE"/>
      <sheetName val="(U3-2) Realised forex loss"/>
      <sheetName val="(U3) Unrealised forex gain-loss"/>
      <sheetName val="(U3-1) Realised forex gain"/>
      <sheetName val="**"/>
      <sheetName val="CF-1"/>
      <sheetName val="CF-2"/>
      <sheetName val="BPR - Conclusion"/>
      <sheetName val="F-1l2"/>
      <sheetName val="F-8(FSA)"/>
      <sheetName val="F-9b"/>
      <sheetName val="F-9c"/>
      <sheetName val="F-21"/>
      <sheetName val="RCD-1-1"/>
      <sheetName val="C-5"/>
      <sheetName val="C-6"/>
      <sheetName val="C-6a"/>
      <sheetName val="M MM"/>
      <sheetName val="Pnl-10"/>
      <sheetName val="10-2"/>
      <sheetName val="30-Note"/>
      <sheetName val="30a"/>
      <sheetName val="Pg7"/>
      <sheetName val="SumV2"/>
      <sheetName val="WRAP"/>
      <sheetName val="Pg8"/>
      <sheetName val="Actvs Bud"/>
      <sheetName val="Pg15"/>
      <sheetName val="Current Year"/>
      <sheetName val="Pg11"/>
      <sheetName val="OHDcom"/>
      <sheetName val="SRM"/>
      <sheetName val="A6-1l1"/>
      <sheetName val="A6-1l2"/>
      <sheetName val="A3-1"/>
      <sheetName val="A3-3"/>
      <sheetName val="A4"/>
      <sheetName val="A3-7"/>
      <sheetName val="E "/>
      <sheetName val="F "/>
      <sheetName val="G "/>
      <sheetName val="K-1 "/>
      <sheetName val="N-1"/>
      <sheetName val="O-1"/>
      <sheetName val="U1"/>
      <sheetName val="U1-1"/>
      <sheetName val="U2"/>
      <sheetName val="Flash_"/>
      <sheetName val="P_&amp;_L"/>
      <sheetName val="PL_"/>
      <sheetName val="VARIANCE_ANALYSIS"/>
      <sheetName val="VAR_-_ACT_VS_BUD"/>
      <sheetName val="_ACT_VS_BUD_WORKINGS(YTD)_"/>
      <sheetName val="_ACT_VS_PR_YEA_WORKINGS(MONTH)_"/>
      <sheetName val="_ACT_VS_BUD_WORKINGS(MONTH)_"/>
      <sheetName val="VAR_-_ACT_VS_BUD_WORKINGS"/>
      <sheetName val="VAR_-_PREV_YR_VS_ACT"/>
      <sheetName val="VAR_-_WORKINGS_PREV_YR_VS_ACT"/>
      <sheetName val="exp_"/>
      <sheetName val="grist_comp"/>
      <sheetName val="RM_CONS"/>
      <sheetName val="RM_CONS_YTD"/>
      <sheetName val="CHEM_CONS"/>
      <sheetName val="CHEM_CONS_YTD"/>
      <sheetName val="PM_CONS"/>
      <sheetName val="PM_CONS_YTD"/>
      <sheetName val="consumption_1_2003"/>
      <sheetName val="WIP_workings"/>
      <sheetName val="SALES_-monthly"/>
      <sheetName val="OTHER_INCOME"/>
      <sheetName val="Creditor_s"/>
      <sheetName val="Debtors_(2)"/>
      <sheetName val="_Creditors"/>
      <sheetName val="cost_sheet_based_on_brew"/>
      <sheetName val="COST_SHEET"/>
      <sheetName val="Cost_sheet_based_on_brews_YTD"/>
      <sheetName val="CL_STOCK"/>
      <sheetName val="COST_SHEET_YTD"/>
      <sheetName val="monthly_exp_"/>
      <sheetName val="monthly__pl_01-02"/>
      <sheetName val="Monthly_pl"/>
      <sheetName val="DEC_WAGES_"/>
      <sheetName val="DEC__EXP_"/>
      <sheetName val="Cash_Flow"/>
      <sheetName val="Creditors_"/>
      <sheetName val="Stock_Statement"/>
      <sheetName val="ytd_adj"/>
      <sheetName val="Reco_YTD_SEPT_02"/>
      <sheetName val="Exp-YTD_SEPT__02"/>
      <sheetName val="Int,Salary_YTD_SEPT__02"/>
      <sheetName val="TRIAL_BALANCE"/>
      <sheetName val="Flash_1"/>
      <sheetName val="P_&amp;_L1"/>
      <sheetName val="PL_1"/>
      <sheetName val="VARIANCE_ANALYSIS1"/>
      <sheetName val="VAR_-_ACT_VS_BUD1"/>
      <sheetName val="_ACT_VS_BUD_WORKINGS(YTD)_1"/>
      <sheetName val="_ACT_VS_PR_YEA_WORKINGS(MONTH)1"/>
      <sheetName val="_ACT_VS_BUD_WORKINGS(MONTH)_1"/>
      <sheetName val="VAR_-_ACT_VS_BUD_WORKINGS1"/>
      <sheetName val="VAR_-_PREV_YR_VS_ACT1"/>
      <sheetName val="VAR_-_WORKINGS_PREV_YR_VS_ACT1"/>
      <sheetName val="exp_1"/>
      <sheetName val="grist_comp1"/>
      <sheetName val="RM_CONS1"/>
      <sheetName val="RM_CONS_YTD1"/>
      <sheetName val="CHEM_CONS1"/>
      <sheetName val="CHEM_CONS_YTD1"/>
      <sheetName val="PM_CONS1"/>
      <sheetName val="PM_CONS_YTD1"/>
      <sheetName val="consumption_1_20031"/>
      <sheetName val="WIP_workings1"/>
      <sheetName val="SALES_-monthly1"/>
      <sheetName val="OTHER_INCOME1"/>
      <sheetName val="Creditor_s1"/>
      <sheetName val="Debtors_(2)1"/>
      <sheetName val="_Creditors1"/>
      <sheetName val="cost_sheet_based_on_brew1"/>
      <sheetName val="COST_SHEET1"/>
      <sheetName val="Cost_sheet_based_on_brews_YTD1"/>
      <sheetName val="CL_STOCK1"/>
      <sheetName val="COST_SHEET_YTD1"/>
      <sheetName val="monthly_exp_1"/>
      <sheetName val="monthly__pl_01-021"/>
      <sheetName val="Monthly_pl1"/>
      <sheetName val="DEC_WAGES_1"/>
      <sheetName val="DEC__EXP_1"/>
      <sheetName val="Cash_Flow1"/>
      <sheetName val="Creditors_1"/>
      <sheetName val="Stock_Statement1"/>
      <sheetName val="ytd_adj1"/>
      <sheetName val="Reco_YTD_SEPT_021"/>
      <sheetName val="Exp-YTD_SEPT__021"/>
      <sheetName val="Int,Salary_YTD_SEPT__021"/>
      <sheetName val="TRIAL_BALANCE1"/>
      <sheetName val="Ack "/>
      <sheetName val="Page8 "/>
      <sheetName val="Page10 "/>
      <sheetName val="Re_grouped"/>
      <sheetName val="Original_format"/>
      <sheetName val="Re_grouped_(2)"/>
      <sheetName val="Re_grouped1"/>
      <sheetName val="Original_format1"/>
      <sheetName val="Re_grouped_(2)1"/>
      <sheetName val="Re grouped"/>
      <sheetName val="Original format"/>
      <sheetName val="Re grouped (2)"/>
      <sheetName val="Page1-New"/>
      <sheetName val="SubSchedules"/>
      <sheetName val="Cons&amp;_Cl_Stk"/>
      <sheetName val="Drs_&amp;_Crs"/>
      <sheetName val="DepotTB"/>
      <sheetName val="related"/>
      <sheetName val="Cons&amp;_Cl_Stk1"/>
      <sheetName val="Drs_&amp;_Crs1"/>
      <sheetName val="Cons&amp; Cl Stk"/>
      <sheetName val="Drs &amp; Crs"/>
      <sheetName val="c0-1"/>
      <sheetName val="8-9"/>
      <sheetName val="9-0"/>
      <sheetName val="0-1"/>
      <sheetName val="301-2"/>
      <sheetName val="c1-2"/>
      <sheetName val="1-2"/>
      <sheetName val="c2-3"/>
      <sheetName val="2-3"/>
      <sheetName val="NBJ"/>
      <sheetName val="s9-0"/>
      <sheetName val="s0-1"/>
      <sheetName val="s1-2"/>
      <sheetName val="s2-3"/>
      <sheetName val="medical"/>
      <sheetName val="FORM10BA"/>
      <sheetName val="P-1 "/>
      <sheetName val="Fill_this_out_first___"/>
      <sheetName val="Fill_this_out_first___1"/>
      <sheetName val="PDF_Front"/>
      <sheetName val="Simple_Letter"/>
      <sheetName val="Overall_Summary"/>
      <sheetName val="CSI_Summary"/>
      <sheetName val="Section_1_Areas"/>
      <sheetName val="Section_1_Summary"/>
      <sheetName val="Section_1"/>
      <sheetName val="Section_2_Areas"/>
      <sheetName val="Section_2_Summary"/>
      <sheetName val="Section_2"/>
      <sheetName val="Section_3_Areas"/>
      <sheetName val="Section_3_Summary"/>
      <sheetName val="Section_3"/>
      <sheetName val="Section_4_Areas"/>
      <sheetName val="Section_4_Summary"/>
      <sheetName val="Section_4"/>
      <sheetName val="Section_5_Areas"/>
      <sheetName val="Section_5_Summary"/>
      <sheetName val="Section_5"/>
      <sheetName val="Sitework_Areas"/>
      <sheetName val="Section_6_Areas"/>
      <sheetName val="Section_6_Summary"/>
      <sheetName val="Section_6"/>
      <sheetName val="Sitework_Summary"/>
      <sheetName val="Comparison_Summary"/>
      <sheetName val="Fill_this_out_first___2"/>
      <sheetName val="Salient_Features"/>
      <sheetName val="IDC_AHK_"/>
      <sheetName val="BOQ_Direct_selling_cost"/>
      <sheetName val="Monthwise_breakup"/>
      <sheetName val="Reinf_Analy"/>
      <sheetName val="Power_anal"/>
      <sheetName val="SHEET_1"/>
      <sheetName val="labour_coeff"/>
      <sheetName val="PRECAST_lightconc-II"/>
      <sheetName val="Sebtion_1_SumMary"/>
      <sheetName val="DLA_Standard_Cost_Report1"/>
      <sheetName val="IO_List"/>
      <sheetName val="Macro_custom_function"/>
      <sheetName val="TBAL9697_-group_wise__sdpl"/>
      <sheetName val="Staff_Acco_"/>
      <sheetName val="Meas_-Hotel_Part"/>
      <sheetName val="Cat_A_Change_Control"/>
      <sheetName val="Layer_Table"/>
      <sheetName val="Pacakges_split"/>
      <sheetName val="Basement_Budget"/>
      <sheetName val="Civil_Works"/>
      <sheetName val="Tender_Summary"/>
      <sheetName val="Deduction_of_assets"/>
      <sheetName val="schedule_nos"/>
      <sheetName val="INPUT_SHEET"/>
      <sheetName val="Stress_Calculation"/>
      <sheetName val="DEPTH_CHART_(ORR)_L_S_"/>
      <sheetName val="Name_List"/>
      <sheetName val="Driveway_Beams"/>
      <sheetName val="Contract_Night_Staff"/>
      <sheetName val="Contract_Day_Staff"/>
      <sheetName val="Day_Shift"/>
      <sheetName val="Night_Shift"/>
      <sheetName val="RCC,Ret__Wall"/>
      <sheetName val="Cashflow_projection"/>
      <sheetName val="PA-_Consutant_"/>
      <sheetName val="Fee_Rate_Summary"/>
      <sheetName val="1st_flr"/>
      <sheetName val="Site_Dev_BOQ"/>
      <sheetName val="Labour_productivity"/>
      <sheetName val="Capex_-_Hry"/>
      <sheetName val="LEVEL_SHEET"/>
      <sheetName val="Fin_Sum"/>
      <sheetName val="1st_Slab"/>
      <sheetName val="Order_Info"/>
      <sheetName val="Works_-_Quote_Sheet"/>
      <sheetName val="Scope_Reconciliation"/>
      <sheetName val="Sun_E_Type"/>
      <sheetName val="As_per_PCA"/>
      <sheetName val="FITZ_MORT_94"/>
      <sheetName val="SITE_OVERHEADS"/>
      <sheetName val="BLOCK-A_(MEA_SHEET)"/>
      <sheetName val="Project_Plan_-_WWW"/>
      <sheetName val="WORK_TABLE"/>
      <sheetName val="Approved_MTD_Proj_#'s"/>
      <sheetName val="Project_Budget_Worksheet"/>
      <sheetName val="GF_Columns"/>
      <sheetName val="P&amp;L_-_AD"/>
      <sheetName val="Sheet3_(2)"/>
      <sheetName val="\TCS,_NAGPUR-MANJIRI_C\PROGRESS"/>
      <sheetName val="Cement_recon_"/>
      <sheetName val="DETAILED__BOQ"/>
      <sheetName val="Deprec_"/>
      <sheetName val="Item-_Compact"/>
      <sheetName val="SPS_DETAIL"/>
      <sheetName val="PC_Master_List"/>
      <sheetName val="Field_Values"/>
      <sheetName val="Structure_Bills_Qty"/>
      <sheetName val="BASIS_-DEC_08"/>
      <sheetName val="MN_T_B_"/>
      <sheetName val="Data_Forecast"/>
      <sheetName val="final_abstract"/>
      <sheetName val="Master_Data_Sheet"/>
      <sheetName val="Data Entry"/>
      <sheetName val="Data Lists"/>
      <sheetName val="Monthly Return"/>
      <sheetName val="Age Analysis"/>
      <sheetName val="Bad Debts"/>
      <sheetName val="Generate Mail-file"/>
      <sheetName val="Header"/>
      <sheetName val="Snapshot"/>
      <sheetName val="Rings Inventory"/>
      <sheetName val="Rings Working Capital"/>
      <sheetName val="Rings Headcount"/>
      <sheetName val="Rings CAPEX"/>
      <sheetName val="Rings Cash Flow"/>
      <sheetName val="StratPlan 2004_mathematics"/>
      <sheetName val="StratPlan 2004_variances"/>
      <sheetName val="StratPlan 2004_variances_€"/>
      <sheetName val="Comp to prior Strat"/>
      <sheetName val="StratPlan 2003"/>
      <sheetName val="Strat Plan "/>
      <sheetName val="StratPlan 2003_€"/>
      <sheetName val="Overview_SF"/>
      <sheetName val="prod-rest"/>
      <sheetName val="Productivity Graph"/>
      <sheetName val="Sales_HypStruktur_adj for IC"/>
      <sheetName val="Country Information"/>
      <sheetName val="Variance Analysis_2005_€"/>
      <sheetName val="Variance Analysis_extrapol_€"/>
      <sheetName val="Variance Analysis_2005_$"/>
      <sheetName val="ROHA"/>
      <sheetName val="Fixed Assets Check"/>
      <sheetName val="HC- Sal_Hour"/>
      <sheetName val="RING_EUR $"/>
      <sheetName val="RING_EUR €"/>
      <sheetName val="GEAUTOR_2005 by country"/>
      <sheetName val="Earnings Reconc LC"/>
      <sheetName val="FMTPEUR"/>
      <sheetName val="GEAUTRA"/>
      <sheetName val="FMTPTRA"/>
      <sheetName val="GEMACH"/>
      <sheetName val="GEGZIND"/>
      <sheetName val="GEGTRAD"/>
      <sheetName val="GARENOM"/>
      <sheetName val="GARENTR"/>
      <sheetName val="DESENZR"/>
      <sheetName val="SAPANRL"/>
      <sheetName val="SAPAEG"/>
      <sheetName val="FTLE"/>
      <sheetName val="RINSALE"/>
      <sheetName val="RINEUADJ"/>
      <sheetName val="ATCRING"/>
      <sheetName val="GARETS"/>
      <sheetName val="xxx4"/>
      <sheetName val="Capital Summary by Category"/>
      <sheetName val="xxx5"/>
      <sheetName val="GEAUTOR"/>
      <sheetName val="Overall Parameters"/>
      <sheetName val="Roll to 2001"/>
      <sheetName val="Roll to 2002"/>
      <sheetName val="Beyond 2002"/>
      <sheetName val="FAS Asset Roll"/>
      <sheetName val="sec 1"/>
      <sheetName val="sec 2"/>
      <sheetName val="sec 3"/>
      <sheetName val="sec 4"/>
      <sheetName val="sec 5"/>
      <sheetName val="Schedule 1"/>
      <sheetName val="Schedule 2"/>
      <sheetName val="Schedule 3"/>
      <sheetName val="Schedule 5"/>
      <sheetName val="Balance Confirmation"/>
      <sheetName val="Direction"/>
      <sheetName val="Vol-MfgRate"/>
      <sheetName val="DirLabor"/>
      <sheetName val="mcv recon"/>
      <sheetName val="mcv"/>
      <sheetName val="subctor"/>
      <sheetName val="Performance I"/>
      <sheetName val="Performance II"/>
      <sheetName val="brand cost"/>
      <sheetName val="Effy Restate"/>
      <sheetName val="mod3_a"/>
      <sheetName val="mod3"/>
      <sheetName val="mod2"/>
      <sheetName val="modified"/>
      <sheetName val="COST CTRS"/>
      <sheetName val="INP"/>
      <sheetName val="MSUM"/>
      <sheetName val="SAL_CHC"/>
      <sheetName val="T&amp;T"/>
      <sheetName val="SW"/>
      <sheetName val="HW"/>
      <sheetName val="PUR_SVC"/>
      <sheetName val="PRF_SVC"/>
      <sheetName val="TEL_COM"/>
      <sheetName val="OTH"/>
      <sheetName val="DA&amp;IC"/>
      <sheetName val="Additional"/>
      <sheetName val="Sept Exit"/>
      <sheetName val="Sept Fresh"/>
      <sheetName val="Debt"/>
      <sheetName val="Operations"/>
      <sheetName val="Output"/>
      <sheetName val="A1- EBITDA Roll"/>
      <sheetName val="A2 - Pension"/>
      <sheetName val="A3 - NNB"/>
      <sheetName val="A4 - NonSourcing"/>
      <sheetName val="A5-Sourcing"/>
      <sheetName val="B1-Cash Flow"/>
      <sheetName val="B2 - Debt"/>
      <sheetName val="B3 -  Debt Detail"/>
      <sheetName val="Term 1"/>
      <sheetName val="Term 2"/>
      <sheetName val="Term 3"/>
      <sheetName val="Term 4"/>
      <sheetName val="B4 - Ratios"/>
      <sheetName val="C1-OP Cash"/>
      <sheetName val="C2-Working Capital"/>
      <sheetName val="C3 - Cap Ex"/>
      <sheetName val="BU Scenarios"/>
      <sheetName val="Bolt-on"/>
      <sheetName val="Exit Dates"/>
      <sheetName val="C4-Taxes"/>
      <sheetName val="Bill #1"/>
      <sheetName val="Bill #2"/>
      <sheetName val="C5 -Changes"/>
      <sheetName val="Corp Tracking Schedules"/>
      <sheetName val="HYP Export"/>
      <sheetName val="HYP Summary"/>
      <sheetName val="TB Financials"/>
      <sheetName val="MFG Cost Analysis"/>
      <sheetName val="Pushdown"/>
      <sheetName val="# Summary"/>
      <sheetName val="# Run Rate"/>
      <sheetName val="# Sale Plan Summary"/>
      <sheetName val="# FMG GA Sale"/>
      <sheetName val="# Sale Plan Details"/>
      <sheetName val="# Sale value"/>
      <sheetName val="# Production Plan Summary"/>
      <sheetName val="# Raw Material Cost (SAP)"/>
      <sheetName val="# Material Comparision"/>
      <sheetName val="# Jobbing"/>
      <sheetName val="# Steel Rings"/>
      <sheetName val="# Hump Exp &amp; Coil Spr"/>
      <sheetName val="# Power Cost"/>
      <sheetName val="# Production Plan Details"/>
      <sheetName val="# Inter_Activity Trfr."/>
      <sheetName val="# Capacity"/>
      <sheetName val="# Raw Material _ Local Supply"/>
      <sheetName val="# Raw Material Rate_Domestic"/>
      <sheetName val="# Raw Material Rate_Imported"/>
      <sheetName val="# Primary Packing"/>
      <sheetName val="# Secondary Packing"/>
      <sheetName val="# Consumable-Foundry"/>
      <sheetName val="# Consumable-M-Shop"/>
      <sheetName val="# Consumable -Common"/>
      <sheetName val="# Inter-plant Receipt"/>
      <sheetName val="# Inter-plant Transfer"/>
      <sheetName val="# Inventory"/>
      <sheetName val="INDORAMA Group June 02"/>
      <sheetName val="contrcters"/>
      <sheetName val="BvAAI"/>
      <sheetName val="P2"/>
      <sheetName val="P3"/>
      <sheetName val="P4"/>
      <sheetName val="P5"/>
      <sheetName val="P6"/>
      <sheetName val="P7"/>
      <sheetName val="P8"/>
      <sheetName val="P9"/>
      <sheetName val="For Blue Book"/>
      <sheetName val="Avg Cost"/>
      <sheetName val="YTD Revenue"/>
      <sheetName val="Charts"/>
      <sheetName val="Inputs AIR"/>
      <sheetName val="ML DRS"/>
      <sheetName val="QTD Budget"/>
      <sheetName val="MIS"/>
      <sheetName val="Monthly Budget"/>
      <sheetName val="CFS "/>
      <sheetName val="CF Adj"/>
      <sheetName val="BS(Revised)"/>
      <sheetName val="PL(revised)"/>
      <sheetName val="Note 2."/>
      <sheetName val="Note 4-5-6-7"/>
      <sheetName val="Note 8-9-10-11"/>
      <sheetName val="Note 12-13 FA console "/>
      <sheetName val="FA rental"/>
      <sheetName val="Note 15-16-17-18"/>
      <sheetName val="Note 19-20-21"/>
      <sheetName val="Note 22- 23"/>
      <sheetName val="Note 24 -28"/>
      <sheetName val="Note 25.3"/>
      <sheetName val="Others notes "/>
      <sheetName val="Related party note"/>
      <sheetName val="Related party working "/>
      <sheetName val="Loan summary"/>
      <sheetName val="comparative M-11"/>
      <sheetName val="March  2012 TB "/>
      <sheetName val="March 2011TB "/>
      <sheetName val="int in IHP"/>
      <sheetName val="Loans details &amp; intt"/>
      <sheetName val="Others details"/>
      <sheetName val="Tax status"/>
      <sheetName val="Deferred Tax New"/>
      <sheetName val="Tax Comp (IHP)"/>
      <sheetName val="Bifurcation of P&amp;L heads"/>
      <sheetName val="computation of deduction"/>
      <sheetName val="Normal provisons "/>
      <sheetName val="Revenue 801A"/>
      <sheetName val="MAT compuation "/>
      <sheetName val="payroll walk"/>
      <sheetName val="14A"/>
      <sheetName val="SEZ PB "/>
      <sheetName val="EPS "/>
      <sheetName val="Others details "/>
      <sheetName val="MD salary "/>
      <sheetName val="LRD loans &amp; Intt rate"/>
      <sheetName val="Intt Rate working - "/>
      <sheetName val="Tax workings"/>
      <sheetName val="GSG"/>
      <sheetName val="Led"/>
      <sheetName val="Cons-RPD"/>
      <sheetName val="RPD"/>
      <sheetName val="BFSL"/>
      <sheetName val="BFSL-11"/>
      <sheetName val="TB-Main"/>
      <sheetName val="FC"/>
      <sheetName val="DIL-BS"/>
      <sheetName val="DIL-PL"/>
      <sheetName val="CG"/>
      <sheetName val="Small cos"/>
      <sheetName val="Okhla"/>
      <sheetName val="POCM Cal"/>
      <sheetName val="S-FA"/>
      <sheetName val="Const"/>
      <sheetName val="Cons POCM"/>
      <sheetName val="TB-Cons"/>
      <sheetName val="Cons-Jindal"/>
      <sheetName val="Intt Inco_exp"/>
      <sheetName val="Jal"/>
      <sheetName val="AR-GL"/>
      <sheetName val="Variance"/>
      <sheetName val="Dep Sch"/>
      <sheetName val="Dep IT"/>
      <sheetName val="POCM "/>
      <sheetName val="Vari. Analy"/>
      <sheetName val="Dep. wo"/>
      <sheetName val="POCM-LCK"/>
      <sheetName val="CWIP-R"/>
      <sheetName val="COVERPAGE"/>
      <sheetName val="HIGHLIGHTS"/>
      <sheetName val="mis - reports"/>
      <sheetName val="p&amp;l  "/>
      <sheetName val="PBIDT-GROUP"/>
      <sheetName val="Trend"/>
      <sheetName val="EMP-LOAN"/>
      <sheetName val="INCENTIVE-1"/>
      <sheetName val="INITIATIVE-SUMM"/>
      <sheetName val="CANTEEN-SUM"/>
      <sheetName val="HIRD_VEH"/>
      <sheetName val="PROFF"/>
      <sheetName val="HRD&amp;GS"/>
      <sheetName val="REBATE"/>
      <sheetName val="W.CAP"/>
      <sheetName val="STK OP.SUPPLIES"/>
      <sheetName val="STK.SPARES"/>
      <sheetName val="STK.SIP"/>
      <sheetName val="DISC.ROLL"/>
      <sheetName val="DR.BAL-HSM"/>
      <sheetName val="DR.BAL-SIP"/>
      <sheetName val="LEFT-EMP "/>
      <sheetName val="FREE ISSUE"/>
      <sheetName val="DRS COM"/>
      <sheetName val="SCHE-12-SIP"/>
      <sheetName val="SCH_12-HSM"/>
      <sheetName val="SCH13HSM"/>
      <sheetName val="SCH13SIP"/>
      <sheetName val="FUND REP"/>
      <sheetName val="IIL-IMIL"/>
      <sheetName val="Emp loan"/>
      <sheetName val="RECOVERY LIST"/>
      <sheetName val="INITIATIVES"/>
      <sheetName val="NMDC Porf"/>
      <sheetName val="ByProduct Summary"/>
      <sheetName val="FG Summary"/>
      <sheetName val="Allocation of MP"/>
      <sheetName val="Trail Run"/>
      <sheetName val="Pub"/>
      <sheetName val="PL-Print"/>
      <sheetName val="Fund Flow"/>
      <sheetName val="Sch - BS"/>
      <sheetName val="Sch - PL"/>
      <sheetName val="Sch 5"/>
      <sheetName val="Sch - 8"/>
      <sheetName val="Sch 6&amp;7"/>
      <sheetName val="Reclassification"/>
      <sheetName val="Tax Cal."/>
      <sheetName val="PL-CPP"/>
      <sheetName val="DTA"/>
      <sheetName val="PL Approach"/>
      <sheetName val="A03.2 SI Cash Flow"/>
      <sheetName val="JVs"/>
      <sheetName val="A03.2b"/>
      <sheetName val="A03.2c"/>
      <sheetName val="REI"/>
      <sheetName val="Indo-Tech "/>
      <sheetName val="Intangibles Amort Sched"/>
      <sheetName val="MOR-GAP"/>
      <sheetName val="BSHEET"/>
      <sheetName val="BCOST"/>
      <sheetName val="B COST DETAIL"/>
      <sheetName val="C&amp;B DETAIL"/>
      <sheetName val="ORDERS REPORT"/>
      <sheetName val="EMPLOYMENT"/>
      <sheetName val="AGENDA"/>
      <sheetName val="Task Breakdown"/>
      <sheetName val="Cash-Flow"/>
      <sheetName val="Detailed Costs"/>
      <sheetName val="2 - RTU_HMI Eng"/>
      <sheetName val="3 - Instalation"/>
      <sheetName val="4 - Panels"/>
      <sheetName val="5 - RTU Parts"/>
      <sheetName val="6 - HMI"/>
      <sheetName val="7 - T&amp;L"/>
      <sheetName val="8 - Training"/>
      <sheetName val="9 - Transport"/>
      <sheetName val="10 - Import Taxes and Hedge"/>
      <sheetName val="11 - Spare Parts &amp; Tools"/>
      <sheetName val="12 - Special Development"/>
      <sheetName val="13 - Maintenance Agreement"/>
      <sheetName val="Price - Sheet"/>
      <sheetName val="A - Proposta"/>
      <sheetName val="B - Proposta"/>
      <sheetName val="C - Proposta"/>
      <sheetName val="Tabela de Preços"/>
      <sheetName val="Reduções de preço"/>
      <sheetName val="Cronograma de desembolso"/>
      <sheetName val="Cronograma de desembolso B"/>
      <sheetName val="5.1 - D20 Pricing - nao usar"/>
      <sheetName val="5.2 - D200 Pricing - nao usar"/>
      <sheetName val="5.3 - Redundant D200 nao usar"/>
      <sheetName val="QE31-Mar-10"/>
      <sheetName val="Bal Sheet"/>
      <sheetName val="Sch 1to4"/>
      <sheetName val="FA Sch 5"/>
      <sheetName val="Sch 6 Inv"/>
      <sheetName val="Inv Details"/>
      <sheetName val="Sch 7 CA"/>
      <sheetName val="Sch 7 LA, 8"/>
      <sheetName val="Sch 9,10,11"/>
      <sheetName val="Sch 12,13,14,15"/>
      <sheetName val="Sch 16,17"/>
      <sheetName val="Grp Sch"/>
      <sheetName val="Tax, Def Tax"/>
      <sheetName val="IT Depn"/>
      <sheetName val="Wealth Tax workings"/>
      <sheetName val="Ratio Analysis"/>
      <sheetName val="Debtors Analysis"/>
      <sheetName val="Provision for bad debts"/>
      <sheetName val="BG Status"/>
      <sheetName val="C-Form status"/>
      <sheetName val="Additions to FA"/>
      <sheetName val="Saidapet asset sale"/>
      <sheetName val="Marco template"/>
      <sheetName val="Walk"/>
      <sheetName val="TY est as of Jan"/>
      <sheetName val="PROFIT AND LOSS (2)"/>
      <sheetName val="Summary Presentation"/>
      <sheetName val="Shari's Estimates"/>
      <sheetName val="Top 25 - External"/>
      <sheetName val="FW 15 External"/>
      <sheetName val="FW15 Internal"/>
      <sheetName val="FW 15 External Workings"/>
      <sheetName val="Top 25 Orders"/>
      <sheetName val="GECARS Open Items Report - Dec"/>
      <sheetName val="Debit bal transfer - BRIO - Dec"/>
      <sheetName val="Brio - not due - Dec"/>
      <sheetName val="CRMPS raw"/>
      <sheetName val="CRMPS Summary"/>
      <sheetName val="December OFA raw"/>
      <sheetName val="December OFA summary"/>
      <sheetName val="All Data"/>
      <sheetName val="Receivable overview"/>
      <sheetName val="BHA Receivables Overview"/>
      <sheetName val="GEIS Receivables Overview"/>
      <sheetName val="xtab"/>
      <sheetName val="Cover Sheet"/>
      <sheetName val="Cashflow Workings"/>
      <sheetName val="Journals"/>
      <sheetName val="ConsSched"/>
      <sheetName val="OP TB April 10"/>
      <sheetName val="OCTOBER PROVISION"/>
      <sheetName val="Expense details"/>
      <sheetName val="contract Labour"/>
      <sheetName val="PF&amp;ESI CONT"/>
      <sheetName val="PR"/>
      <sheetName val="S2G"/>
      <sheetName val="Reconciliation"/>
      <sheetName val="Press release"/>
      <sheetName val="Sch 7 8 9"/>
      <sheetName val="Sch 10 11 12"/>
      <sheetName val="Sch 13"/>
      <sheetName val="Sch 14,15.16"/>
      <sheetName val="Sch 17"/>
      <sheetName val="TB "/>
      <sheetName val="Accruals"/>
      <sheetName val="IT Prov"/>
      <sheetName val="AS 11 "/>
      <sheetName val="Sales Register"/>
      <sheetName val="S 1"/>
      <sheetName val="S3a"/>
      <sheetName val="S 2b"/>
      <sheetName val="S 4"/>
      <sheetName val="S 5"/>
      <sheetName val="S 6 7"/>
      <sheetName val="S 8"/>
      <sheetName val="S 9 "/>
      <sheetName val="S 10"/>
      <sheetName val="S 11"/>
      <sheetName val="S 12"/>
      <sheetName val="S 13"/>
      <sheetName val="S 14"/>
      <sheetName val="s 15"/>
      <sheetName val="s16"/>
      <sheetName val="G.P."/>
      <sheetName val="Def Tax Rev"/>
      <sheetName val="IT-adj"/>
      <sheetName val="LOSS"/>
      <sheetName val="TDS-List"/>
      <sheetName val="IIC Deletion (3)"/>
      <sheetName val="MainPage"/>
      <sheetName val="DR-Anx"/>
      <sheetName val="CARO"/>
      <sheetName val="CAROApp"/>
      <sheetName val="FundFlow"/>
      <sheetName val="BSSch"/>
      <sheetName val="FASch"/>
      <sheetName val="PLSch"/>
      <sheetName val="GR-BS"/>
      <sheetName val="GR-PL"/>
      <sheetName val="AS22"/>
      <sheetName val="115JB-Anx"/>
      <sheetName val="3CA-Anx"/>
      <sheetName val="3CD"/>
      <sheetName val="145A-Exclusive"/>
      <sheetName val="145-Incusive"/>
      <sheetName val="3CD-145A-Anx"/>
      <sheetName val="3CD-Dep-Anx"/>
      <sheetName val="3CD-40A(3)-Anx"/>
      <sheetName val="3CD-40A(2)(b)-Anx"/>
      <sheetName val="3CD-269SS-T-Anx"/>
      <sheetName val="3CD-CFLoss-Anx"/>
      <sheetName val="3CD-Ratios-Anx "/>
      <sheetName val="Names"/>
      <sheetName val="Masters"/>
      <sheetName val="BS - Schedules"/>
      <sheetName val="sub-sch"/>
      <sheetName val="Part IV"/>
      <sheetName val="TRIAL-GROUPING"/>
      <sheetName val="FIXED ASSETS FINAL (Rs. lacs)"/>
      <sheetName val="FIXEDASSET-MINERALS-FINAL"/>
      <sheetName val="PRVOSNL FA 0102"/>
      <sheetName val="FA - DEP SCH - ACCTS - 0102 "/>
      <sheetName val="Related Party Disclosure"/>
      <sheetName val="Cash Flow Statement"/>
      <sheetName val="Manual"/>
      <sheetName val="Messages"/>
      <sheetName val="REFERENCES"/>
      <sheetName val="OPERATING ST"/>
      <sheetName val="CASH FLOW ST"/>
      <sheetName val="FINANCIAL SIT"/>
      <sheetName val="1. MACRO AND OS"/>
      <sheetName val="1.1. MACROECONOMIC INFO"/>
      <sheetName val="1.2. OPERATING STATEMENT"/>
      <sheetName val="1.3.A OS BUSINESS BGT"/>
      <sheetName val="1.4 SALES VARIATION BREAKDOWN"/>
      <sheetName val="1.5. MARGIN VARIATION"/>
      <sheetName val="2. VOLUMES &amp; PRICES"/>
      <sheetName val="2.1 SALES &amp; PRODUCTION VOLU"/>
      <sheetName val="2.2 CHANGES SALES PRICE"/>
      <sheetName val="3. COSTS &amp; EXPENSES"/>
      <sheetName val="2.1 SALES &amp; PRODUCTION VOLU (2)"/>
      <sheetName val="2.1 SALES &amp; PRODUCTION VOLU (3)"/>
      <sheetName val="3.1.A PERSONNEL "/>
      <sheetName val="3.1.B Org.chart "/>
      <sheetName val="3.2. PRODUCTION COSTS ALWAR"/>
      <sheetName val="Cost Kg Analisys Alwar Plant"/>
      <sheetName val="3.2. PROD. COSTS DEWAS"/>
      <sheetName val="Cost Kg Analysis Dewas Plant"/>
      <sheetName val="3.2. PROD. COSTS PERUNDURAI"/>
      <sheetName val="Cost Kg Analy Perundurai Plant"/>
      <sheetName val="3.2. PROD. COSTS RANIPET"/>
      <sheetName val="Cost Kg Analysis Ranipet"/>
      <sheetName val="3.2. PROD. COSTS ALL PLANTS"/>
      <sheetName val="3.3. OTHER COSTS"/>
      <sheetName val="3.4. GNRL.PRODUCTION alwar "/>
      <sheetName val="3.4. GNRL.PRODUCTION Dewas"/>
      <sheetName val="3.4. GNRL.PRODUCTION Ranipet "/>
      <sheetName val="3.4. GNRL.PRODUCTION Perund"/>
      <sheetName val="3.4. GNRL.PRODUCTION HO"/>
      <sheetName val="3.5 MArketing &amp; Sales"/>
      <sheetName val="3.5.B. PROM &amp; ADV"/>
      <sheetName val="3.6 Managem &amp; Admin"/>
      <sheetName val="3.7. FINANCIAL EXPENSES"/>
      <sheetName val="3.8 A.R. VALUE ADJUSTMENT "/>
      <sheetName val="3.9 ATYPICAL"/>
      <sheetName val="3.10 TAX"/>
      <sheetName val="4. CASHFLOW "/>
      <sheetName val="4.1 CASHFLOW STATEM. &amp; FIN."/>
      <sheetName val="4.2 Investment Budget"/>
      <sheetName val="4.2.A INVEST BUDGET Alwar"/>
      <sheetName val="4.2.B INVEST BUDGET DEWAS"/>
      <sheetName val="4.2.C INVEST BUDGET Ranipet"/>
      <sheetName val="4.2.D INVEST BUDGET PERUNDURAI"/>
      <sheetName val="4.2.E INVEST BUDGET ALLIED PROD"/>
      <sheetName val="4.2.E INVEST BUDGET HO"/>
      <sheetName val="4.4. Working capital details"/>
      <sheetName val="4.5 WORKING CAPITAL RATIO"/>
      <sheetName val="4.6. ASSETS"/>
      <sheetName val="4.7. EQUITY &amp; LIABILITIES"/>
      <sheetName val="5. ANNEX"/>
      <sheetName val="5. 1 DETAIL INVESTMENTS"/>
      <sheetName val="5. 2 HEADCOUNT DETAIL"/>
      <sheetName val="5.2A YE HEADCOUNT DETAIL"/>
      <sheetName val="ALESSI"/>
      <sheetName val="LIVING"/>
      <sheetName val="PALOMBA"/>
      <sheetName val="FORM"/>
      <sheetName val="CHULETA"/>
      <sheetName val="OPST"/>
      <sheetName val="Capital Expenditure"/>
      <sheetName val="WUPDATA"/>
      <sheetName val="Challan"/>
      <sheetName val="ACTIVO"/>
      <sheetName val="Cash payments _Rs_20_000"/>
      <sheetName val="Franchise Input"/>
      <sheetName val="OC5_Push Diag"/>
      <sheetName val="Settings"/>
      <sheetName val="한계원가"/>
      <sheetName val="유통망계획"/>
      <sheetName val="RELACION REFERENCIAS"/>
      <sheetName val="_____"/>
      <sheetName val="IT_FBT_DDTP"/>
      <sheetName val="Gap Analysis "/>
      <sheetName val="wHist_Data"/>
      <sheetName val="wInit_Frct_Data"/>
      <sheetName val="wFinal_Frct_Data"/>
      <sheetName val="oracleTB"/>
      <sheetName val="U2-1"/>
      <sheetName val="U3-1"/>
      <sheetName val="Waterfall"/>
      <sheetName val="Sources&amp;Apps"/>
      <sheetName val="Holdco"/>
      <sheetName val="SPV"/>
      <sheetName val="EMIR"/>
      <sheetName val="Consol FY08"/>
      <sheetName val="Consol FY09"/>
      <sheetName val="Prop.Summ"/>
      <sheetName val="Val.Sum"/>
      <sheetName val="Prop.Schedule"/>
      <sheetName val="Adjustments"/>
      <sheetName val="Depn"/>
      <sheetName val="(1) Pacific Dunes"/>
      <sheetName val="(2) Peach Tree"/>
      <sheetName val="(3) St.Andrews"/>
      <sheetName val="(4) Crystal Down"/>
      <sheetName val="(5) Augusta"/>
      <sheetName val="(6) Fairwinds"/>
      <sheetName val="(7-A) BlueBay"/>
      <sheetName val="(7-B) Fountain Head"/>
      <sheetName val="(8) Pine Valley"/>
      <sheetName val="(9) Eagle Ridge"/>
      <sheetName val="(10) Yahoo"/>
      <sheetName val="(11) Sunningdale"/>
      <sheetName val="(12) New Office"/>
      <sheetName val="(13) Cypress Point"/>
      <sheetName val="(14) Pine Hurst"/>
      <sheetName val="(15) Manyata Blk B"/>
      <sheetName val="(16) Manyata Blk D1"/>
      <sheetName val="(17) Manyata Blk D2"/>
      <sheetName val="(18) Manyata Blk D3"/>
      <sheetName val="Mkt.Rent"/>
      <sheetName val="Fitout.I"/>
      <sheetName val="Exist.RR"/>
      <sheetName val="New.RR"/>
      <sheetName val="Carpark.I"/>
      <sheetName val="Terrace.I"/>
      <sheetName val="Maint.I"/>
      <sheetName val="Misc.I"/>
      <sheetName val="Revenue by tenants"/>
      <sheetName val="Depri Rates"/>
      <sheetName val="FA on 31.12.01"/>
      <sheetName val="FA on 31.3.02-Final"/>
      <sheetName val="FA on 31.12.02-Final"/>
      <sheetName val="FA Add 1.4.02 to 31.12.02"/>
      <sheetName val="FA on 31.12.02"/>
      <sheetName val="FA on 31.12.02 v 1.0"/>
      <sheetName val="Controls"/>
      <sheetName val="Sal Break up"/>
      <sheetName val="sal cost"/>
      <sheetName val="Deferred Tax "/>
      <sheetName val="Int on TDS Disallowance"/>
      <sheetName val="IT 09-10"/>
      <sheetName val="Debtors Ageing"/>
      <sheetName val="Cash Flow working "/>
      <sheetName val="CFS Final"/>
      <sheetName val="CF workings - BSR"/>
      <sheetName val="ExistingRangeDetails"/>
      <sheetName val="IEDC"/>
      <sheetName val="FA- Sch"/>
      <sheetName val="Groupings BSR revised"/>
      <sheetName val="FA 2009 - 10"/>
      <sheetName val="IT_DEP "/>
      <sheetName val="Groupings IGAAP"/>
      <sheetName val="Depreciation  fINAL (2)"/>
      <sheetName val="Investments - 2009"/>
      <sheetName val="TB 2010"/>
      <sheetName val="Investments details"/>
      <sheetName val="bs-abs"/>
      <sheetName val="fa 000"/>
      <sheetName val="FA_Sch 07-08 (2)"/>
      <sheetName val="C Flow Final"/>
      <sheetName val="212 (1) (e) (2)"/>
      <sheetName val="217(2A)"/>
      <sheetName val="CF Lead 2010"/>
      <sheetName val="CF Work 2010"/>
      <sheetName val="short term fund"/>
      <sheetName val="Linked TB-3Unit"/>
      <sheetName val="Linked TB-EoU"/>
      <sheetName val="fa rupee"/>
      <sheetName val="Warranty"/>
      <sheetName val="note def tax"/>
      <sheetName val="IT computation 05"/>
      <sheetName val="IT computation 04"/>
      <sheetName val="Dep-28.02.2010"/>
      <sheetName val="Depreciation  fINAL"/>
      <sheetName val="Veh sale"/>
      <sheetName val="symphony-08-09"/>
      <sheetName val="IT computaion 03"/>
      <sheetName val="FBT"/>
      <sheetName val="AUDIT ISSUES"/>
      <sheetName val="IT 07-08 Final"/>
      <sheetName val="TB 2005"/>
      <sheetName val="CF Lead 2008"/>
      <sheetName val="CF Work 2008"/>
      <sheetName val="FA_Sch-link to iggap"/>
      <sheetName val="depn schedule"/>
      <sheetName val="sale deed value"/>
      <sheetName val="land cost17000"/>
      <sheetName val="sales details-13808"/>
      <sheetName val="MergerAnalysis"/>
      <sheetName val="Contribution"/>
      <sheetName val="AcqShares"/>
      <sheetName val="TgtShares"/>
      <sheetName val="Acq IS"/>
      <sheetName val="Tgt IS"/>
      <sheetName val="PFIS"/>
      <sheetName val="SumStat"/>
      <sheetName val="BlankPage"/>
      <sheetName val="Counters"/>
      <sheetName val="Alw"/>
      <sheetName val="Dew"/>
      <sheetName val="Rpt"/>
      <sheetName val="Prd"/>
      <sheetName val="Otros Costes"/>
      <sheetName val=" GGP Alw"/>
      <sheetName val=" GGP Dew"/>
      <sheetName val=" GGP Prd"/>
      <sheetName val=" GGP Rpt"/>
      <sheetName val="Gastos Comerciales"/>
      <sheetName val="Gastos Generales"/>
      <sheetName val="INDICE "/>
      <sheetName val="OPERATING SIT."/>
      <sheetName val="CASHFLOW SIT."/>
      <sheetName val="FINANCIAL SIT."/>
      <sheetName val="1. MACROECONOMIC &amp; OPERATING ST"/>
      <sheetName val="1.1. MACROEC. INDICATORS"/>
      <sheetName val="MB"/>
      <sheetName val="A.1.3.A RESULTS BY BUS. (BGT)"/>
      <sheetName val="A.1.3.B RESULTS BY BUS.(F'CAST)"/>
      <sheetName val="KALE RESULTS BY BUS.(F'CAST)"/>
      <sheetName val="1.4. COMPAR. SALES ANALYSIS"/>
      <sheetName val="1.5. GROSS MARGIN VARIATION AN."/>
      <sheetName val="2.1. SALES &amp; PRODUCT. UTS"/>
      <sheetName val="3.1.B PERSONNEL - ORG. CHART"/>
      <sheetName val="3.2.A PRODUCTION COSTS RANIPET"/>
      <sheetName val="3.2.B PRODUCTION COSTS ALWAR"/>
      <sheetName val="3.2.C PRODUCTION COSTS DEWAS"/>
      <sheetName val="3.2.D PRODUCTION COSTS PERUND"/>
      <sheetName val="3.2.B. PURCHASED COSTS"/>
      <sheetName val="3.4.A GRAL PROD COSTS RANIPET "/>
      <sheetName val="3.4.B GRAL PROD COSTS ALWAR"/>
      <sheetName val="3.4.C GRAL PROD COSTS DEWAS"/>
      <sheetName val="3.4.D GRAL PROD COSTS PERUND"/>
      <sheetName val="3.5.A MARKETING &amp; SALES"/>
      <sheetName val="3.5.B PROMOTION &amp; ADVERTISING"/>
      <sheetName val="3.6. GNRL &amp; ADMIN."/>
      <sheetName val="3.8 A.R. VALUE ADJUSTMENT"/>
      <sheetName val="3.9 NON OPERAT. INCOME &amp; EXPS"/>
      <sheetName val="3.10 TAXES"/>
      <sheetName val="4. CASHFLOW"/>
      <sheetName val="4.1 CASHFL. STATEM &amp; FIN. SIT."/>
      <sheetName val="4.2.INVESTMENT BUDGET"/>
      <sheetName val="4.3. INVESTMENT F'CAST"/>
      <sheetName val="4.4. WORKING CAPITAL DETAIL"/>
      <sheetName val="4.5.A WORKING CAPITAL RATIOS"/>
      <sheetName val="4.5.2 WORKING CAPITAL BGT"/>
      <sheetName val="4.6 ASSETS"/>
      <sheetName val="4.7.EQUITY &amp; LIABILITIES"/>
      <sheetName val="GM COMMENTS"/>
      <sheetName val="322540-StaffWelfare"/>
      <sheetName val="ARD _ BS"/>
      <sheetName val="RPT 71-VOLUME DATA-PCI "/>
      <sheetName val="BSH"/>
      <sheetName val="sch 1,2,3"/>
      <sheetName val="Interest on i-Tax"/>
      <sheetName val="Lead splm"/>
      <sheetName val="SLP Data"/>
      <sheetName val="Lead SLPM."/>
      <sheetName val="SLPM Data"/>
      <sheetName val="INDEX  (2)"/>
      <sheetName val="+ for Belaire"/>
      <sheetName val="Struc. cheek sheet"/>
      <sheetName val="Structure BOQ (SBM)"/>
      <sheetName val="STRUCTURE MATERIAL SUMMARY"/>
      <sheetName val="STRUCTURE MATERIAL ANALYSIS"/>
      <sheetName val="RMC Analysis Rename"/>
      <sheetName val="Mix Design"/>
      <sheetName val="DSR SBM New delhi"/>
      <sheetName val="BASIS -RATE"/>
      <sheetName val="SBM Variation Fin PH- I &amp; I (2)"/>
      <sheetName val="VARIATION ( Str ) (Final)"/>
      <sheetName val="VARIATION ( Str ) (without fat)"/>
      <sheetName val="VARIATION ( Str )"/>
      <sheetName val="Variation_1 with OH"/>
      <sheetName val="Variation_1"/>
      <sheetName val="Consultant BOQ"/>
      <sheetName val="Comparision working"/>
      <sheetName val="Retaining wall"/>
      <sheetName val="Builtup phase I"/>
      <sheetName val="Stru. Backup Phase III"/>
      <sheetName val="Phase-III"/>
      <sheetName val="PRW-RATE"/>
      <sheetName val="SBM Variation Fin PH- I &amp; II"/>
      <sheetName val="SBM FINISHING BOQ - I &amp; II"/>
      <sheetName val="FinDSR JAN'09 SBM (M+L)"/>
      <sheetName val="FinDSR JAN'09 SBM"/>
      <sheetName val="Finishing Analysis"/>
      <sheetName val="FinRate Analysis SBM"/>
      <sheetName val="FinMaterial analysis SBM"/>
      <sheetName val="FinPRW analysis SBM"/>
      <sheetName val="Plum FF SUMMARY"/>
      <sheetName val="Extract"/>
      <sheetName val="12111001"/>
      <sheetName val="13870000"/>
      <sheetName val="15111501"/>
      <sheetName val="15312001"/>
      <sheetName val="15312002"/>
      <sheetName val="15353000"/>
      <sheetName val="15378000"/>
      <sheetName val="15417000"/>
      <sheetName val="15433508 "/>
      <sheetName val="15513000"/>
      <sheetName val="15570000"/>
      <sheetName val="15570502"/>
      <sheetName val="15570503"/>
      <sheetName val="15570506"/>
      <sheetName val="15618000"/>
      <sheetName val="15722701"/>
      <sheetName val="15892505"/>
      <sheetName val="15892508"/>
      <sheetName val="15892509"/>
      <sheetName val="15892757"/>
      <sheetName val="15923000"/>
      <sheetName val="16155502"/>
      <sheetName val="28483501"/>
      <sheetName val="CH1031"/>
      <sheetName val="PB1035"/>
      <sheetName val="HP1033"/>
      <sheetName val="UT1034"/>
      <sheetName val="DL1041"/>
      <sheetName val="SWLDL4041"/>
      <sheetName val="SWLCH4031"/>
      <sheetName val="SWLUT4034"/>
      <sheetName val="SWLHP4033"/>
      <sheetName val="HLDL2013"/>
      <sheetName val="HLUT2034"/>
      <sheetName val="Sales return after Mar-07"/>
      <sheetName val="Opening Balance"/>
      <sheetName val="FIXASET"/>
      <sheetName val="Details 2"/>
      <sheetName val="PL Depn"/>
      <sheetName val="INTERNAL REPORT"/>
      <sheetName val="DUE DELIGENCE"/>
      <sheetName val="IPO"/>
      <sheetName val="Wdv"/>
      <sheetName val="RFDETAIL"/>
      <sheetName val="C.O."/>
      <sheetName val="pack pnl-99"/>
      <sheetName val="old_serial no."/>
      <sheetName val="tot_ass_9697"/>
      <sheetName val="MSSL-Presentation, Action,  (2)"/>
      <sheetName val="(1)B1PH"/>
      <sheetName val="(1)B2PH"/>
      <sheetName val="(1)B2-1PH"/>
      <sheetName val="(1)B3"/>
      <sheetName val="(1)B5-1PH"/>
      <sheetName val="(1)C7PH"/>
      <sheetName val="(1)C7-1PH"/>
      <sheetName val="A3PH"/>
      <sheetName val="C1PH"/>
      <sheetName val="C1-1PH"/>
      <sheetName val="C3PH"/>
      <sheetName val="E1PH"/>
      <sheetName val="E3PH"/>
      <sheetName val="E3-1PH"/>
      <sheetName val="EA1"/>
      <sheetName val="EA1-1"/>
      <sheetName val="F1PH"/>
      <sheetName val="F3PH"/>
      <sheetName val="F3-1PH"/>
      <sheetName val="F3-2PH"/>
      <sheetName val="F6PH"/>
      <sheetName val="G1PH"/>
      <sheetName val="G2PH"/>
      <sheetName val="G3PH"/>
      <sheetName val="H1PH"/>
      <sheetName val="H6PH"/>
      <sheetName val="H6-1PH"/>
      <sheetName val="I1PH"/>
      <sheetName val="I5PH"/>
      <sheetName val="J1PH"/>
      <sheetName val="J2PH"/>
      <sheetName val="J2.1PH"/>
      <sheetName val="J3PH"/>
      <sheetName val="J3-1PH"/>
      <sheetName val="J3-2PH"/>
      <sheetName val="J6PH"/>
      <sheetName val="J7PH"/>
      <sheetName val="J8PH"/>
      <sheetName val="J8-1PH"/>
      <sheetName val="J8-2PH"/>
      <sheetName val="K101PH"/>
      <sheetName val="M1PH"/>
      <sheetName val="N1PH"/>
      <sheetName val="N2PH"/>
      <sheetName val="N3PH"/>
      <sheetName val="N4PH"/>
      <sheetName val="P1PH"/>
      <sheetName val="P2PH"/>
      <sheetName val="P3PH"/>
      <sheetName val="P3.1PH"/>
      <sheetName val="R1PH"/>
      <sheetName val="R2"/>
      <sheetName val="R3PH"/>
      <sheetName val="R3.1PH"/>
      <sheetName val="R3.1.1PH"/>
      <sheetName val="R3.1.2PH"/>
      <sheetName val="R3.1.3PH"/>
      <sheetName val="R3.1.4PH"/>
      <sheetName val="R3.2"/>
      <sheetName val="R3.3"/>
      <sheetName val="R4PH"/>
      <sheetName val="R4.1PH"/>
      <sheetName val="R4.1-1PH"/>
      <sheetName val="R4.1.2PH"/>
      <sheetName val="R4.1-3PH"/>
      <sheetName val="R4.2"/>
      <sheetName val="R5PH"/>
      <sheetName val="R5-1PH"/>
      <sheetName val="R5-2PH"/>
      <sheetName val="R5.3PH"/>
      <sheetName val="R5.4PH"/>
      <sheetName val="R6PH"/>
      <sheetName val="R7PH"/>
      <sheetName val="R8PH"/>
      <sheetName val="R9PH"/>
      <sheetName val="R10PH"/>
      <sheetName val="R10.1PH"/>
      <sheetName val="V1"/>
      <sheetName val="(1)B1"/>
      <sheetName val="(1)B2"/>
      <sheetName val="(1)B2-1"/>
      <sheetName val="(1)B5-1"/>
      <sheetName val="(1)C7"/>
      <sheetName val="(1)C7-1"/>
      <sheetName val="C1-1"/>
      <sheetName val="C3"/>
      <sheetName val="E3"/>
      <sheetName val="E3-1"/>
      <sheetName val="F3-1"/>
      <sheetName val="F3-2"/>
      <sheetName val="G3"/>
      <sheetName val="H6"/>
      <sheetName val="H6-1"/>
      <sheetName val="J1"/>
      <sheetName val="J2"/>
      <sheetName val="J2.1"/>
      <sheetName val="J3"/>
      <sheetName val="J3-1"/>
      <sheetName val="J3-2"/>
      <sheetName val="J6"/>
      <sheetName val="J7"/>
      <sheetName val="J8"/>
      <sheetName val="J8-1"/>
      <sheetName val="J8-2"/>
      <sheetName val="K101"/>
      <sheetName val="M1"/>
      <sheetName val="N3"/>
      <sheetName val="P3.1"/>
      <sheetName val="R3"/>
      <sheetName val="R3.1"/>
      <sheetName val="R3.1.1"/>
      <sheetName val="R3.1.2"/>
      <sheetName val="R3.1.3"/>
      <sheetName val="R3.1.4"/>
      <sheetName val="R4"/>
      <sheetName val="R4.1"/>
      <sheetName val="R4.1-1"/>
      <sheetName val="R4.1.2"/>
      <sheetName val="R4.1-3"/>
      <sheetName val="R5"/>
      <sheetName val="R5-1"/>
      <sheetName val="R5-2"/>
      <sheetName val="R5.3"/>
      <sheetName val="R5.4"/>
      <sheetName val="R6"/>
      <sheetName val="R7"/>
      <sheetName val="R8"/>
      <sheetName val="R9"/>
      <sheetName val="R10"/>
      <sheetName val="R10.1"/>
      <sheetName val="Freezers"/>
      <sheetName val="Mach &amp; equip"/>
      <sheetName val="Building"/>
      <sheetName val="Comp equip"/>
      <sheetName val="MV"/>
      <sheetName val="FFE"/>
      <sheetName val="DEPN 2002"/>
      <sheetName val="DEPN 2001"/>
      <sheetName val="Imemo"/>
      <sheetName val="I1"/>
      <sheetName val="I1-1"/>
      <sheetName val="I1-2 ARPS"/>
      <sheetName val="I2 Interco review"/>
      <sheetName val="I1 (2)"/>
      <sheetName val="S19A(1)(HP)"/>
      <sheetName val="SCH (2)"/>
      <sheetName val="Int working"/>
      <sheetName val="R24"/>
      <sheetName val="(1)B2-2"/>
      <sheetName val="(1)B5"/>
      <sheetName val="C2"/>
      <sheetName val="C4"/>
      <sheetName val="C5"/>
      <sheetName val="D1"/>
      <sheetName val="D2"/>
      <sheetName val="D2-1"/>
      <sheetName val="E4"/>
      <sheetName val="E5"/>
      <sheetName val="E5-1"/>
      <sheetName val="F2-13"/>
      <sheetName val="F2-14"/>
      <sheetName val="H1-1"/>
      <sheetName val="I2"/>
      <sheetName val="I5"/>
      <sheetName val="J2-4"/>
      <sheetName val="L1"/>
      <sheetName val="M2"/>
      <sheetName val="R5-3"/>
      <sheetName val="R12"/>
      <sheetName val="R13"/>
      <sheetName val="R15"/>
      <sheetName val="R16"/>
      <sheetName val="R19"/>
      <sheetName val="R20"/>
      <sheetName val="R22"/>
      <sheetName val="R23"/>
      <sheetName val="LSPL08"/>
      <sheetName val="LSPL07"/>
      <sheetName val="LSIP08"/>
      <sheetName val="LSIP07"/>
      <sheetName val="LSPL07BS"/>
      <sheetName val="LSIP07BS"/>
      <sheetName val="LSPL06BS"/>
      <sheetName val="LSIP06BS"/>
      <sheetName val="96SGD"/>
      <sheetName val="96PCSGD"/>
      <sheetName val="96AUD"/>
      <sheetName val="96USD"/>
      <sheetName val="Bank Guarantee"/>
      <sheetName val="Deposit"/>
      <sheetName val="Asset"/>
      <sheetName val="A P"/>
      <sheetName val="Leave Prov"/>
      <sheetName val="R (2)"/>
      <sheetName val="AJE"/>
      <sheetName val="RJE"/>
      <sheetName val="TOD"/>
      <sheetName val="Proof Def Tax"/>
      <sheetName val="TWDV over NBV"/>
      <sheetName val="Tax Movement"/>
      <sheetName val="Z1-BS"/>
      <sheetName val="Z1-IS"/>
      <sheetName val="Z2-DPL"/>
      <sheetName val="Z3-CJE"/>
      <sheetName val="Z5-MI"/>
      <sheetName val="Z7-FA"/>
      <sheetName val="Z8-NTA"/>
      <sheetName val="Z10-IntercoTscn"/>
      <sheetName val="Z8-NTARisk"/>
      <sheetName val="Z9-Tax"/>
      <sheetName val="Z10-India"/>
      <sheetName val="Z10-CashFlow"/>
      <sheetName val="F15"/>
      <sheetName val="F17"/>
      <sheetName val="F18"/>
      <sheetName val="Ostd"/>
      <sheetName val="WJE"/>
      <sheetName val="(1)B5.1"/>
      <sheetName val="C1.1"/>
      <sheetName val="C1.2"/>
      <sheetName val="F3.1"/>
      <sheetName val="F3.2"/>
      <sheetName val="F7"/>
      <sheetName val="H1.1"/>
      <sheetName val="H2"/>
      <sheetName val="J3.1"/>
      <sheetName val="J3.2"/>
      <sheetName val="J4"/>
      <sheetName val="M2.1"/>
      <sheetName val="RSampling"/>
      <sheetName val="R5.1"/>
      <sheetName val="R5.2"/>
      <sheetName val="Payable"/>
      <sheetName val="Receivable"/>
      <sheetName val="AJE (2)"/>
      <sheetName val="CJE"/>
      <sheetName val="C6"/>
      <sheetName val="D1.2"/>
      <sheetName val="D3"/>
      <sheetName val="D5"/>
      <sheetName val="E3S"/>
      <sheetName val="E3.1"/>
      <sheetName val="EA1-HQ"/>
      <sheetName val="EA1-TG"/>
      <sheetName val="EA3-HQ"/>
      <sheetName val="EA3-TohGuan"/>
      <sheetName val="F2.1"/>
      <sheetName val="F2.2"/>
      <sheetName val="F2.3"/>
      <sheetName val="F3.3"/>
      <sheetName val="F6.1"/>
      <sheetName val="F6.2"/>
      <sheetName val="H2.1"/>
      <sheetName val="H5"/>
      <sheetName val="I2.1"/>
      <sheetName val="I2.2"/>
      <sheetName val="J2A"/>
      <sheetName val="J6.1"/>
      <sheetName val="K102.1"/>
      <sheetName val="K102.2"/>
      <sheetName val="K102.3"/>
      <sheetName val="K102.4"/>
      <sheetName val="K102.5"/>
      <sheetName val="K102.6"/>
      <sheetName val="M2.2"/>
      <sheetName val="P4.1"/>
      <sheetName val="J5"/>
      <sheetName val="TOD-P"/>
      <sheetName val="Dilution of interest"/>
      <sheetName val="Conso BS2002"/>
      <sheetName val="UW - Group CF (2005)"/>
      <sheetName val="AGT"/>
      <sheetName val="Consol BS - UW"/>
      <sheetName val="NTA -PPE"/>
      <sheetName val="TB Links"/>
      <sheetName val="(2)EA1-1"/>
      <sheetName val="B5"/>
      <sheetName val="Links"/>
      <sheetName val="NTA"/>
      <sheetName val="Conso BS Main"/>
      <sheetName val="PriceList"/>
      <sheetName val="Addresses"/>
      <sheetName val="Conso PL Main"/>
      <sheetName val="Proof of goodwill"/>
      <sheetName val="Cashflow computation"/>
      <sheetName val="Cost of Sales "/>
      <sheetName val="PPE summary"/>
      <sheetName val="(2)C1"/>
      <sheetName val="Consol PL - UW"/>
      <sheetName val="Consulting"/>
      <sheetName val="(2)R3.2 (2)"/>
      <sheetName val="Advance to GZ"/>
      <sheetName val="(2)R1"/>
      <sheetName val="E101"/>
      <sheetName val="WIP Summary"/>
      <sheetName val="Summary - System"/>
      <sheetName val="A4-1"/>
      <sheetName val="LJE"/>
      <sheetName val="SAD"/>
      <sheetName val="Blank"/>
      <sheetName val="sum-JantoJun'03"/>
      <sheetName val="BS-FOREX"/>
      <sheetName val="PL-FOREX"/>
      <sheetName val="SR"/>
      <sheetName val="SR-FOREX"/>
      <sheetName val="FA-FOREX"/>
      <sheetName val="WCJ"/>
      <sheetName val="JCJ"/>
      <sheetName val="RIES"/>
      <sheetName val="FRS39"/>
      <sheetName val="Key mgmt"/>
      <sheetName val="Cost of Investment"/>
      <sheetName val="Div"/>
      <sheetName val="SR Analysis"/>
      <sheetName val="SUB(01)"/>
      <sheetName val="SUB(02)"/>
      <sheetName val="ExchangeRates"/>
      <sheetName val="A5.101 BS"/>
      <sheetName val="A5.102 PL"/>
      <sheetName val="A5.103 SR"/>
      <sheetName val="A5.104FA"/>
      <sheetName val="A5.105 CAL"/>
      <sheetName val="A5.106 WCJ"/>
      <sheetName val="A5.107 JCJ"/>
      <sheetName val="A5.108 BS-FOREX"/>
      <sheetName val="A5.109 PL-FOREX"/>
      <sheetName val="A5.110 SR-FOREX"/>
      <sheetName val="A5.111 FA-FOREX"/>
      <sheetName val="A5.112 SUB"/>
      <sheetName val="A5.113 Cost of Investment"/>
      <sheetName val="F301-1 FX"/>
      <sheetName val="F301-2 FX"/>
      <sheetName val="F301-3 FX"/>
      <sheetName val="F302-1 FX"/>
      <sheetName val="F302-2 FX"/>
      <sheetName val="F302-3 FX"/>
      <sheetName val="F301-1 ZF"/>
      <sheetName val="F301 - 02 ZF"/>
      <sheetName val="F301-03 ZF"/>
      <sheetName val="F302 -01 ZF"/>
      <sheetName val="F302-02 ZF"/>
      <sheetName val="F302-03 ZF"/>
      <sheetName val="F OSM"/>
      <sheetName val="F101 FC"/>
      <sheetName val="F200 FX (RM)"/>
      <sheetName val="F200 ZF (RM)"/>
      <sheetName val="F201 ZF"/>
      <sheetName val="F204 ZF"/>
      <sheetName val="F704-RM"/>
      <sheetName val="F704-RM(2)"/>
      <sheetName val="F705-RM"/>
      <sheetName val="F705-RM(2)"/>
      <sheetName val="F706-RM"/>
      <sheetName val="F706-RM(2)"/>
      <sheetName val="F606 (01)"/>
      <sheetName val="Business Unit"/>
      <sheetName val="BS-new"/>
      <sheetName val="PL-new"/>
      <sheetName val="S&amp;R"/>
      <sheetName val="INV"/>
      <sheetName val="S&amp;R-forex"/>
      <sheetName val="CAL-forex"/>
      <sheetName val="A2 Cash flow"/>
      <sheetName val="***00"/>
      <sheetName val="Disclosure"/>
      <sheetName val="TAworkings"/>
      <sheetName val="TA"/>
      <sheetName val="CF-7"/>
      <sheetName val="interbal"/>
      <sheetName val="segmental"/>
      <sheetName val="seg-turnover"/>
      <sheetName val="dato-turnover"/>
      <sheetName val="dato-pbt"/>
      <sheetName val="Assoc_byco"/>
      <sheetName val="consolpl"/>
      <sheetName val="GKTJV"/>
      <sheetName val="protover"/>
      <sheetName val="GESB"/>
      <sheetName val="GMMJV"/>
      <sheetName val="protoMP"/>
      <sheetName val="presegmental"/>
      <sheetName val="J-1"/>
      <sheetName val="O_Taxmovement "/>
      <sheetName val="OSM  client"/>
      <sheetName val="Required from the client"/>
      <sheetName val="A2"/>
      <sheetName val="A2 (old)"/>
      <sheetName val="A2-1"/>
      <sheetName val="A2-1l1"/>
      <sheetName val="A2-3"/>
      <sheetName val="A2-4"/>
      <sheetName val="A2-4 (old)"/>
      <sheetName val="A7-40"/>
      <sheetName val="L-1"/>
      <sheetName val="Policy"/>
      <sheetName val="Rationalisation"/>
      <sheetName val="U (2)"/>
      <sheetName val="Sheet11"/>
      <sheetName val="Sheet12"/>
      <sheetName val="Sheet13"/>
      <sheetName val="aje98"/>
      <sheetName val="rje98"/>
      <sheetName val="exch rates"/>
      <sheetName val="purch testing"/>
      <sheetName val="sales testing"/>
      <sheetName val="rcpt testing"/>
      <sheetName val="pymt testing"/>
      <sheetName val="roundsums"/>
      <sheetName val="PBD98"/>
      <sheetName val="PBD981"/>
      <sheetName val="Tax97"/>
      <sheetName val="Draft taxcomp 97"/>
      <sheetName val="Draft taxcomp 98"/>
      <sheetName val="BONUS"/>
      <sheetName val="Capital Allowances97"/>
      <sheetName val="CA98"/>
      <sheetName val="Deferred tax97"/>
      <sheetName val="Deferredtax98"/>
      <sheetName val="Handuk Korea"/>
      <sheetName val="Korea acc97"/>
      <sheetName val="Korea Acc98"/>
      <sheetName val="epf97"/>
      <sheetName val="epf98"/>
      <sheetName val="Sales97"/>
      <sheetName val="Sales98"/>
      <sheetName val="Stock-purch97"/>
      <sheetName val="Stock-purch98"/>
      <sheetName val="nrv98"/>
      <sheetName val="nrv97"/>
      <sheetName val="E1 "/>
      <sheetName val="N-final"/>
      <sheetName val="N1-f"/>
      <sheetName val="N1l1-f"/>
      <sheetName val="N2-1-f"/>
      <sheetName val="N-F"/>
      <sheetName val="N1-1"/>
      <sheetName val="N2-F"/>
      <sheetName val="N2-1F"/>
      <sheetName val="Issue"/>
      <sheetName val="WCGW_not used"/>
      <sheetName val="valuation"/>
      <sheetName val="Rev"/>
      <sheetName val="Funding"/>
      <sheetName val="Taxation"/>
      <sheetName val="Depn1"/>
      <sheetName val="DSS1&amp;2"/>
      <sheetName val="JSN (with coupon) 15 yrs"/>
      <sheetName val="JSN (with coupon) 10 yrs"/>
      <sheetName val="New bonds"/>
      <sheetName val="BOND (with coupon)"/>
      <sheetName val="2-6"/>
      <sheetName val="EmployeeDbase"/>
      <sheetName val="Reimbursements"/>
      <sheetName val="Allowance"/>
      <sheetName val="Linked JV"/>
      <sheetName val="Alex"/>
      <sheetName val="Alan"/>
      <sheetName val="Alicia"/>
      <sheetName val="Anna"/>
      <sheetName val="Brian"/>
      <sheetName val="ChenKok"/>
      <sheetName val="ChunKiat"/>
      <sheetName val="Daphne"/>
      <sheetName val="Damien"/>
      <sheetName val="Francis"/>
      <sheetName val="David"/>
      <sheetName val="Eric"/>
      <sheetName val="FuiSuan"/>
      <sheetName val="HuaiNing"/>
      <sheetName val="Huey Shee"/>
      <sheetName val="HuiPeng"/>
      <sheetName val="Ian"/>
      <sheetName val="Jimmy"/>
      <sheetName val="Jezamin"/>
      <sheetName val="JuneHow"/>
      <sheetName val="Kwan"/>
      <sheetName val="Luanne"/>
      <sheetName val="Michelle"/>
      <sheetName val="Naomi"/>
      <sheetName val="Nic"/>
      <sheetName val="Nik"/>
      <sheetName val="Penny"/>
      <sheetName val="PooGeok"/>
      <sheetName val="Saufil"/>
      <sheetName val="Sean"/>
      <sheetName val="ShuErn"/>
      <sheetName val="SuetLI"/>
      <sheetName val="Tan"/>
      <sheetName val="Terrence"/>
      <sheetName val="Tony"/>
      <sheetName val="TzeKhay"/>
      <sheetName val="WoanNing"/>
      <sheetName val="WenSing"/>
      <sheetName val="YinSeong"/>
      <sheetName val="Zaleha"/>
      <sheetName val="F-8"/>
      <sheetName val="AP-110SUP(June)"/>
      <sheetName val="G-4-3."/>
      <sheetName val="G-4-4"/>
      <sheetName val="G-4-5."/>
      <sheetName val="G-4-6"/>
      <sheetName val="FF-2-not used"/>
      <sheetName val="SRM 1"/>
      <sheetName val="SRM 2"/>
      <sheetName val="A3-2"/>
      <sheetName val="E-1"/>
      <sheetName val="FAD"/>
      <sheetName val="M-1"/>
      <sheetName val="N-2"/>
      <sheetName val="Q-1"/>
      <sheetName val="Q-2"/>
      <sheetName val="Q-2-2"/>
      <sheetName val="O-2"/>
      <sheetName val="O-3"/>
      <sheetName val="O-4"/>
      <sheetName val="U-2-1"/>
      <sheetName val="FSA (Attach)"/>
      <sheetName val="BPR."/>
      <sheetName val="P&amp;L1 "/>
      <sheetName val="P&amp;L GHD"/>
      <sheetName val="OPEX1"/>
      <sheetName val="Cashflow1"/>
      <sheetName val="BSheet1"/>
      <sheetName val="p&amp;l 0304"/>
      <sheetName val="p&amp;l 0405"/>
      <sheetName val="p&amp;l 0506"/>
      <sheetName val="Proof of Associate"/>
      <sheetName val="BPR1"/>
      <sheetName val="BPR2"/>
      <sheetName val="OS 1(FOR CLIENT DISTRIBUTION)"/>
      <sheetName val="A3-1-1"/>
      <sheetName val="A3-1-2"/>
      <sheetName val="A3-1-3"/>
      <sheetName val="A2 - 5"/>
      <sheetName val="A2 - 6"/>
      <sheetName val="I-2"/>
      <sheetName val="Inter- Company Reconciliation"/>
      <sheetName val="Outstanding Matters (2)"/>
      <sheetName val="A2 - 5 (2)"/>
      <sheetName val="A8-6 (1)"/>
      <sheetName val="A8-2(1)"/>
      <sheetName val="A3-1-4"/>
      <sheetName val="A3 - 3"/>
      <sheetName val="A3 - 4"/>
      <sheetName val="C "/>
      <sheetName val="10-3"/>
      <sheetName val="BPR summary"/>
      <sheetName val="os client"/>
      <sheetName val="RCD 300"/>
      <sheetName val="FEM(NA)"/>
      <sheetName val="Matters for discussion(NA)"/>
      <sheetName val="FEM APPENDIX 1"/>
      <sheetName val="FEM APPENDIX 2"/>
      <sheetName val="F-1&amp;2 adj"/>
      <sheetName val="F-3 adj"/>
      <sheetName val="10-20"/>
      <sheetName val="F-9-1"/>
      <sheetName val="F-9 SS"/>
      <sheetName val="F-14"/>
      <sheetName val="A-3"/>
      <sheetName val="M|MM"/>
      <sheetName val="U Disclosure"/>
      <sheetName val="U-8"/>
      <sheetName val="U-9"/>
      <sheetName val="U-7"/>
      <sheetName val="DD-3"/>
      <sheetName val="DD-4"/>
      <sheetName val="DD-5"/>
      <sheetName val="FF-1 Tax Comp"/>
      <sheetName val="FF-2 DT"/>
      <sheetName val="FF-3 CA"/>
      <sheetName val="FF-4 Proof"/>
      <sheetName val="FF-6 (2)"/>
      <sheetName val="30-4"/>
      <sheetName val="FSA-Bloom"/>
      <sheetName val="F -4"/>
      <sheetName val="F-25"/>
      <sheetName val="J-70"/>
      <sheetName val="M|MM "/>
      <sheetName val="U-Dis"/>
      <sheetName val="U-20"/>
      <sheetName val="BB-3"/>
      <sheetName val="BB - 7"/>
      <sheetName val="FF - 6"/>
      <sheetName val="AF-Notes"/>
      <sheetName val="Adm97"/>
      <sheetName val="Key Ratios"/>
      <sheetName val="BPR (2)"/>
      <sheetName val="F-1 (2)"/>
      <sheetName val="payroll - to insert 20.11.01"/>
      <sheetName val="00000"/>
      <sheetName val="OS "/>
      <sheetName val="Sales analysis"/>
      <sheetName val="G-4-2"/>
      <sheetName val="J-71"/>
      <sheetName val="J-72"/>
      <sheetName val="J-73"/>
      <sheetName val="AP110(SUP)"/>
      <sheetName val="F-8 (FSL)"/>
      <sheetName val="F-8 (MASB)-Recon"/>
      <sheetName val="C-2"/>
      <sheetName val="M-MM"/>
      <sheetName val="G-35"/>
      <sheetName val="G-35-1"/>
      <sheetName val="G-35-2"/>
      <sheetName val="G-35-3"/>
      <sheetName val="RECON"/>
      <sheetName val="Reminder-IR"/>
      <sheetName val="G-50 -1-IR"/>
      <sheetName val="G-50 -2-IR"/>
      <sheetName val="UB-20-IR"/>
      <sheetName val="UB-21-IR"/>
      <sheetName val="RCD -401-IR"/>
      <sheetName val="RCD-402-IR"/>
      <sheetName val="Materiality-IR"/>
      <sheetName val="Cashflow-IR"/>
      <sheetName val="BPR balance sheet-IR"/>
      <sheetName val="BPR profit &amp; loss-IR"/>
      <sheetName val="BPR BS analysis-IR"/>
      <sheetName val="BPR PL analysis-IR"/>
      <sheetName val="B-1-IR"/>
      <sheetName val="BB-1-IR"/>
      <sheetName val="A8-IR"/>
      <sheetName val="F-4-IR"/>
      <sheetName val="OSM-Prefinal"/>
      <sheetName val="OSM-Feb05"/>
      <sheetName val="B7|1"/>
      <sheetName val="B7|2"/>
      <sheetName val="B10|1"/>
      <sheetName val="B10|2"/>
      <sheetName val="B11|1"/>
      <sheetName val="B11|2"/>
      <sheetName val="F-8(na)"/>
      <sheetName val="E-5"/>
      <sheetName val="E-6"/>
      <sheetName val="E-6|1"/>
      <sheetName val="E - APS Debt"/>
      <sheetName val="I-1"/>
      <sheetName val="Inter Co"/>
      <sheetName val="I-1|1"/>
      <sheetName val="M-2"/>
      <sheetName val="N (IR)"/>
      <sheetName val="N-Note"/>
      <sheetName val="O-5"/>
      <sheetName val="Sum-Proll"/>
      <sheetName val="4000"/>
      <sheetName val="P&amp;L-Co"/>
      <sheetName val="P&amp;L-Gr"/>
      <sheetName val="PRJE"/>
      <sheetName val="PAJE"/>
      <sheetName val="ConF-1"/>
      <sheetName val="ConF-2"/>
      <sheetName val="ConF-3"/>
      <sheetName val="CPAJE"/>
      <sheetName val="WRK"/>
      <sheetName val="A-MEMO"/>
      <sheetName val="C-3"/>
      <sheetName val="N-3"/>
      <sheetName val="N-4"/>
      <sheetName val="N-5"/>
      <sheetName val="U-Gr"/>
      <sheetName val="U-Sh"/>
      <sheetName val="U-ShG"/>
      <sheetName val="U-Aril"/>
      <sheetName val="U-Gen"/>
      <sheetName val="U-Fam"/>
      <sheetName val="Std Tickmarks"/>
      <sheetName val="AP (110)"/>
      <sheetName val="F-1|2"/>
      <sheetName val="Udisc"/>
      <sheetName val="AA-1"/>
      <sheetName val="UTB"/>
      <sheetName val="BIS LIST-C1 21 (2)"/>
      <sheetName val="BIS LIST-C1 20 (2)"/>
      <sheetName val="BIS LIST-C2 18"/>
      <sheetName val="BIS LIST-C2 19"/>
      <sheetName val="BIS LIST-C2 20"/>
      <sheetName val="BIS LIST-C2 21"/>
      <sheetName val="BIS LIST-NTH 18"/>
      <sheetName val="BIS LIST-NTH 19"/>
      <sheetName val="BIS LIST-NTH 20"/>
      <sheetName val="BIS LIST-NTH 21"/>
      <sheetName val="BIS LIST-NTH 19 (2)"/>
      <sheetName val="BIS LIST-NTH 18 (2)"/>
      <sheetName val="BIS LIST-STH 20 (2)"/>
      <sheetName val="BIS LIST-STH 21 (2)"/>
      <sheetName val="BIS LIST-C1 18 (2)"/>
      <sheetName val="BIS LIST-C1 19 (2)"/>
      <sheetName val="BIS LIST-C1 19 (3)"/>
      <sheetName val="BIS LIST-EC 18 (2)"/>
      <sheetName val="BIS LIST-EC 19 (2)"/>
      <sheetName val="BIS LIST-STH 18 (2)"/>
      <sheetName val="BIS LIST-EC 20 (2)"/>
      <sheetName val="BIS LIST-EC 21 (2)"/>
      <sheetName val="GVF"/>
      <sheetName val=" IB-PL-GROUP"/>
      <sheetName val=" IB-PL-YTD VS BGT"/>
      <sheetName val="DCA"/>
      <sheetName val="GFS"/>
      <sheetName val="GFA"/>
      <sheetName val=" IB-PL-MONTH"/>
      <sheetName val=" IB-PL-YTD"/>
      <sheetName val="IBBS"/>
      <sheetName val="inter-co Calculation"/>
      <sheetName val=" IB-PL-4CAST"/>
      <sheetName val="IBBS-4CAST"/>
      <sheetName val="GOPEX"/>
      <sheetName val="GMVF "/>
      <sheetName val="GPS"/>
      <sheetName val="CONSOLFULL"/>
      <sheetName val="inter-co full"/>
      <sheetName val="ITSB"/>
      <sheetName val="ADTRANTZ"/>
      <sheetName val="SPSSB"/>
      <sheetName val="GCF"/>
      <sheetName val="CF BY CO"/>
      <sheetName val="GCF BY CO"/>
      <sheetName val=" IB-PL-YTD IND"/>
      <sheetName val="271101"/>
      <sheetName val="281101"/>
      <sheetName val="Jadual 3"/>
      <sheetName val="Jadual 3A"/>
      <sheetName val="Jadual 3B"/>
      <sheetName val="Jadual 3C"/>
      <sheetName val="A2|1"/>
      <sheetName val="A3|1"/>
      <sheetName val="x"/>
      <sheetName val="F3|1"/>
      <sheetName val="FF1"/>
      <sheetName val="FF2"/>
      <sheetName val="K1-K9"/>
      <sheetName val="M4"/>
      <sheetName val="A3-1&amp;2"/>
      <sheetName val="A3-5"/>
      <sheetName val="A3-71"/>
      <sheetName val="K Disclosure"/>
      <sheetName val="K-10"/>
      <sheetName val="U10&amp;20"/>
      <sheetName val="U10-1"/>
      <sheetName val="U30"/>
      <sheetName val="U30-1"/>
      <sheetName val="RE"/>
      <sheetName val="MV of 2001"/>
      <sheetName val="MV of 2002"/>
      <sheetName val="MV of 2003"/>
      <sheetName val="O-6"/>
      <sheetName val="O-7"/>
      <sheetName val="A3-7A"/>
      <sheetName val="A-5"/>
      <sheetName val="O 1(Sche I)"/>
      <sheetName val="O 2(Sche IIa)"/>
      <sheetName val="O 2 (Sche IIb)"/>
      <sheetName val="Schedule IIc"/>
      <sheetName val="O 3(Sche III)"/>
      <sheetName val="O 4 (working)"/>
      <sheetName val="B-11"/>
      <sheetName val="4th cos"/>
      <sheetName val="For 02 tax recon purposes only"/>
      <sheetName val="Schedule I"/>
      <sheetName val="Schedule IIa"/>
      <sheetName val="Schedule IIb"/>
      <sheetName val="Schedule III"/>
      <sheetName val="indx"/>
      <sheetName val="A6-2"/>
      <sheetName val="O|1"/>
      <sheetName val="R1 (2)"/>
      <sheetName val="R1_DT Movement"/>
      <sheetName val="R2_DT Proof"/>
      <sheetName val="R|1"/>
      <sheetName val="R2|1"/>
      <sheetName val="R2|2"/>
      <sheetName val="R2|3"/>
      <sheetName val="A2_1_AJE"/>
      <sheetName val="A2_2_RJE"/>
      <sheetName val="G1|1"/>
      <sheetName val="I1|1 "/>
      <sheetName val="N|1"/>
      <sheetName val="O2"/>
      <sheetName val="P1-1"/>
      <sheetName val="U2|1"/>
      <sheetName val="U3"/>
      <sheetName val="R2R2"/>
      <sheetName val="RR2"/>
      <sheetName val="y"/>
      <sheetName val="Short term loan"/>
      <sheetName val="Trade Payables"/>
      <sheetName val="FAR"/>
      <sheetName val="Pre paid"/>
      <sheetName val="Contractors for work"/>
      <sheetName val="BRS"/>
      <sheetName val="Unbilled Revenue"/>
      <sheetName val="GP Analysis"/>
      <sheetName val="LS"/>
      <sheetName val="Obsv"/>
      <sheetName val="codes"/>
      <sheetName val="Analytical"/>
      <sheetName val="Avg Rate"/>
      <sheetName val="CN  Cut-off"/>
      <sheetName val="Cut off"/>
      <sheetName val="Sample-Monthwise"/>
      <sheetName val="Sample-Productwise"/>
      <sheetName val="Excess Calc"/>
      <sheetName val="Threshold Calc"/>
      <sheetName val="18_4_10 pm"/>
      <sheetName val="ADJ_TB"/>
      <sheetName val="Map"/>
      <sheetName val="Pub-res"/>
      <sheetName val="AR-BS"/>
      <sheetName val="AR-P&amp;L"/>
      <sheetName val="SCH 1_2"/>
      <sheetName val="SCH _3"/>
      <sheetName val="SCH_4"/>
      <sheetName val="SCH 5 (N)"/>
      <sheetName val=" SCH 6_7 "/>
      <sheetName val=" SCH 8 9 10 11"/>
      <sheetName val="SCH121314"/>
      <sheetName val="SCH 1516"/>
      <sheetName val="SCH1718"/>
      <sheetName val="SCH19"/>
      <sheetName val="CFLOW"/>
      <sheetName val="wkg cflo"/>
      <sheetName val="BS Abstract"/>
      <sheetName val="8PSCH66A-NA"/>
      <sheetName val="TRDG PROFIT"/>
      <sheetName val="Entity List"/>
      <sheetName val="Agra"/>
      <sheetName val="Udaipur"/>
      <sheetName val="Projections"/>
      <sheetName val="Sales to schenider"/>
      <sheetName val="Sales Regr 2011-12"/>
      <sheetName val="Control Chart"/>
      <sheetName val="U_Instructions CFIAT"/>
      <sheetName val="U-1_SGA BLock Reconciliation"/>
      <sheetName val="U-2_SGA Inventory Tally"/>
      <sheetName val="U-3_Depreciation Reasonability"/>
      <sheetName val="U-4_Investments &amp; FD"/>
      <sheetName val="U-5_Raw Materials Tally"/>
      <sheetName val="U-6_Yield Analysis-RMPM"/>
      <sheetName val="U-7_Finished Goods Tally"/>
      <sheetName val="U-8_Schedule VI-FG Tally &amp; RM"/>
      <sheetName val="U-9_NRV Testing-FG"/>
      <sheetName val="U-10_Container Reconciliation"/>
      <sheetName val="U-11_Finished Goods Excise Duty"/>
      <sheetName val="U-12_Accrued Expenses Turnover"/>
      <sheetName val="U-13_Excise Duty Reasonability"/>
      <sheetName val="U-14_Sales Tax Reconciliation"/>
      <sheetName val="Sales Tax Reco-Working"/>
      <sheetName val="U-15_Sales Tax Incentive"/>
      <sheetName val="U-16_OAR-Balance Sheet"/>
      <sheetName val="U-17_GP Reconciliation"/>
      <sheetName val="U-18_Qty &amp; Rate Variance_GP, NP"/>
      <sheetName val="U-19_NP Reconciliation"/>
      <sheetName val="U-20_Payroll Expense"/>
      <sheetName val="U-21_Power &amp; Fuel Expense"/>
      <sheetName val="U-22_OAR-P&amp;L Account"/>
      <sheetName val="U-23_Contingent Liabilities"/>
      <sheetName val="U-24_Ratios Chart"/>
      <sheetName val="U-25_Balance Sheet_2004"/>
      <sheetName val="U-26_P&amp;L Account_2004"/>
      <sheetName val="U-27_Schedules_2004"/>
      <sheetName val="U-28_Ross TB_2004"/>
      <sheetName val="U-29_FA Schedule_2004"/>
      <sheetName val="U-30_Additional Info_2004"/>
      <sheetName val="U-31_Miscellaneous Info_2004"/>
      <sheetName val="U-32_Inter Unit Sales-FG_2004"/>
      <sheetName val="U-33_Balance Sheet_2003"/>
      <sheetName val="U-34_P&amp;L Account_2003"/>
      <sheetName val="U-35_Schedules_2003"/>
      <sheetName val="U-36_Ross TB_2003"/>
      <sheetName val="U-37_FA Schedule_2003"/>
      <sheetName val="U-38_Additional Info_2003"/>
      <sheetName val="U-39_Miscellaneous Info_2003"/>
      <sheetName val="YS"/>
      <sheetName val="GW"/>
      <sheetName val="Head office"/>
      <sheetName val="Consolidated excl pz&amp;gw"/>
      <sheetName val="1.1 Cashflow analysis"/>
      <sheetName val="1.2 Secured loans"/>
      <sheetName val="1.3 Fixed Assets"/>
      <sheetName val="1.4 Debtors"/>
      <sheetName val="1.5 Loans and advances"/>
      <sheetName val="Shareholders fund"/>
      <sheetName val="Margin analysis"/>
      <sheetName val="Sales mfg"/>
      <sheetName val="Sales Trd"/>
      <sheetName val="3.3 Employee costs"/>
      <sheetName val="1.2 Inventory"/>
      <sheetName val="3.1 Sales mfg"/>
      <sheetName val="3.1 Sales Trd"/>
      <sheetName val="3.1 Other Income"/>
      <sheetName val="3.2 CoM"/>
      <sheetName val="3.4 Other operating expenses"/>
      <sheetName val="Payables"/>
      <sheetName val="Seg P&amp;L"/>
      <sheetName val="Seg BS"/>
      <sheetName val="XCWIP_segment"/>
      <sheetName val="Assets_segmantal"/>
      <sheetName val="PROFIT &amp; LOSS ACCOUNT"/>
      <sheetName val="COMM"/>
      <sheetName val="R&amp;d"/>
      <sheetName val="Cash Flow Workings"/>
      <sheetName val="GR SERVICES"/>
      <sheetName val="GR CAP"/>
      <sheetName val="GR MAT"/>
      <sheetName val="Prov. Others"/>
      <sheetName val="MD Office"/>
      <sheetName val="Quality"/>
      <sheetName val="Proface"/>
      <sheetName val="EE"/>
      <sheetName val="MKt"/>
      <sheetName val="HR"/>
      <sheetName val="Industry"/>
      <sheetName val="Logistics"/>
      <sheetName val="CCC"/>
      <sheetName val="BLD"/>
      <sheetName val="ISC"/>
      <sheetName val="BMS"/>
      <sheetName val="Distri"/>
      <sheetName val="PEC"/>
      <sheetName val="SISC"/>
      <sheetName val="SGBD"/>
      <sheetName val="E&amp;I"/>
      <sheetName val="IT &amp; Bridge"/>
      <sheetName val="Approval Matrix"/>
      <sheetName val="01 T"/>
      <sheetName val="03 "/>
      <sheetName val="WELCOME"/>
      <sheetName val="Q2 YTD OG Sales Analysis"/>
      <sheetName val="ER3"/>
      <sheetName val="ER11_Old"/>
      <sheetName val="ER10_Old"/>
      <sheetName val="Total Expenses"/>
      <sheetName val="Insructions"/>
      <sheetName val="Adj"/>
      <sheetName val="Coding"/>
      <sheetName val="D22TRIALCY"/>
      <sheetName val="D22TRIALPY"/>
      <sheetName val="TRIALPYE"/>
      <sheetName val="Group Code"/>
      <sheetName val="18"/>
      <sheetName val="19"/>
      <sheetName val="22"/>
      <sheetName val="23"/>
      <sheetName val="24"/>
      <sheetName val="2627"/>
      <sheetName val="28"/>
      <sheetName val="29"/>
      <sheetName val="33"/>
      <sheetName val="contgn"/>
      <sheetName val="Note output"/>
      <sheetName val="Vs."/>
      <sheetName val="Others discl"/>
      <sheetName val="SCH D 0413"/>
      <sheetName val="SCH D 0412"/>
      <sheetName val="MOP P5"/>
      <sheetName val="ABS P5"/>
      <sheetName val="Measurement Sheet-P1"/>
      <sheetName val="5M. Sheet"/>
      <sheetName val="7MS_Office"/>
      <sheetName val="Design &amp; Drwng"/>
      <sheetName val="Shaft"/>
      <sheetName val="MTBM"/>
      <sheetName val="PIPE SUPPLY"/>
      <sheetName val="JACKING"/>
      <sheetName val="TESTING"/>
      <sheetName val="commissioning"/>
      <sheetName val="Measurement Sheet-P6"/>
      <sheetName val="8MS_Drg appd. status"/>
      <sheetName val="shaft construction"/>
      <sheetName val="Detail of Alignment"/>
      <sheetName val="9MS_Shaft Const"/>
      <sheetName val="DBG SCHEDULE"/>
      <sheetName val="Computer"/>
      <sheetName val="Office Equip"/>
      <sheetName val="F&amp;F"/>
      <sheetName val="Vehicle"/>
      <sheetName val="Sale of Assets"/>
      <sheetName val="FinSchedule"/>
      <sheetName val="9 (2)"/>
      <sheetName val="2A"/>
      <sheetName val="3.1 &amp; 3.11"/>
      <sheetName val="detail3.1&amp;3.11"/>
      <sheetName val="3.2"/>
      <sheetName val="3.3 onwards-"/>
      <sheetName val="3.5"/>
      <sheetName val="3.6"/>
      <sheetName val="3.10"/>
      <sheetName val="3.12"/>
      <sheetName val="3.13"/>
      <sheetName val="3.14"/>
      <sheetName val="3.15"/>
      <sheetName val="3.16"/>
      <sheetName val="3.17"/>
      <sheetName val="3.20"/>
      <sheetName val="3.22"/>
      <sheetName val="3.23"/>
      <sheetName val="3.24"/>
      <sheetName val="3.26"/>
      <sheetName val="3.28"/>
      <sheetName val="3.33"/>
      <sheetName val="3.34"/>
      <sheetName val="3.35"/>
      <sheetName val="3.37"/>
      <sheetName val="3.38"/>
      <sheetName val="3.40"/>
      <sheetName val="3.42"/>
      <sheetName val="3B"/>
      <sheetName val="Clause 15(a)"/>
      <sheetName val="Clause 17(i)"/>
      <sheetName val="Clause 40(a)"/>
      <sheetName val="Annex. 1"/>
      <sheetName val="loan-FFSL"/>
      <sheetName val="caln of ratio"/>
      <sheetName val="calnofEMI"/>
      <sheetName val="loan-AEBL&amp;KMPL"/>
      <sheetName val="detail of credit to Preop."/>
      <sheetName val="bonuspayable"/>
      <sheetName val="9-Trash"/>
      <sheetName val="10-trash"/>
      <sheetName val="Results Consolidated"/>
      <sheetName val="Ratio computation"/>
      <sheetName val="PROFITABILITY Final"/>
      <sheetName val="Profitability-revised"/>
      <sheetName val="Sch 1 to 3"/>
      <sheetName val="sch-4"/>
      <sheetName val="Sch 5 to 11"/>
      <sheetName val="Sch 12 to 17"/>
      <sheetName val="SCH#2-3 &amp; 4"/>
      <sheetName val="SCH#6"/>
      <sheetName val="sch#7-9"/>
      <sheetName val="SCH#15-16"/>
      <sheetName val="associates bs"/>
      <sheetName val="associates pl "/>
      <sheetName val="SCH#19 "/>
      <sheetName val="SCH#20"/>
      <sheetName val="WO"/>
      <sheetName val="FA Schedule 02-03"/>
      <sheetName val="O_E"/>
      <sheetName val="Imports-useless sheet"/>
      <sheetName val="hard Furn final"/>
      <sheetName val="hard Furn- useless sheet"/>
      <sheetName val="Fur_Fix"/>
      <sheetName val="Leasehold imp A30"/>
      <sheetName val="LHI A_31"/>
      <sheetName val="LHI A_31 (2)"/>
      <sheetName val="LHI A_31 (3)"/>
      <sheetName val="Software"/>
      <sheetName val="VB_Payroll Lead"/>
      <sheetName val="VB1_Salaries, wages and bonus"/>
      <sheetName val="VB1.1_Monthwise Salary"/>
      <sheetName val="VB1.2_Employeewise Salary"/>
      <sheetName val="VB2_Cont. to PF"/>
      <sheetName val="VB2.1_PF"/>
      <sheetName val="VB2.2_ESI"/>
      <sheetName val="VB 3_Staff Welfare"/>
      <sheetName val="Original Profit"/>
      <sheetName val="TB Chennai Plant"/>
      <sheetName val="TB Bawal11"/>
      <sheetName val="TB Chennai Warehouse"/>
      <sheetName val="Inventory adjustment"/>
      <sheetName val="Combined TB (2)"/>
      <sheetName val="Exchange Rate"/>
      <sheetName val="Ad. Entries"/>
      <sheetName val="TBW09"/>
      <sheetName val="TB CP09"/>
      <sheetName val="Schedules1"/>
      <sheetName val="Schedule 4 F.Assets"/>
      <sheetName val="Pviot TB CP 09"/>
      <sheetName val="TBCW09"/>
      <sheetName val="Combined TB"/>
      <sheetName val="BS (2)"/>
      <sheetName val="3-4"/>
      <sheetName val="5-8"/>
      <sheetName val="10-13"/>
      <sheetName val="14-17"/>
      <sheetName val="18-22"/>
      <sheetName val="23-24"/>
      <sheetName val="25-26"/>
      <sheetName val="26_"/>
      <sheetName val="27"/>
      <sheetName val="27-31"/>
      <sheetName val="33-38"/>
      <sheetName val="Detail of Current Assets-CL"/>
      <sheetName val="Old_Detail of Exp. &amp; Oth. Incom"/>
      <sheetName val="Royalty rectification"/>
      <sheetName val="PM TE SAD"/>
      <sheetName val="Recovered_Sheet2"/>
      <sheetName val="Comparing Summary "/>
      <sheetName val="new Data-Labor &amp; OH -Joan"/>
      <sheetName val="Process-Gary"/>
      <sheetName val="Quote - Labor &amp; OH &amp; MU"/>
      <sheetName val="Dept Alloc pivot"/>
      <sheetName val="Costing&amp;Quoting Capacity"/>
      <sheetName val="Direct Labor  "/>
      <sheetName val="Support Allocations"/>
      <sheetName val="Support Pivot"/>
      <sheetName val="Drivers"/>
      <sheetName val="Dept Alloc"/>
      <sheetName val="Budgeted Cycle Time"/>
      <sheetName val="FA Kunshan 200911"/>
      <sheetName val="Var and Fixed cost"/>
      <sheetName val="Labor Utilization"/>
      <sheetName val="Labor Rates"/>
      <sheetName val="Data - Materials"/>
      <sheetName val="Dept Alloc pivot (2)"/>
      <sheetName val="Inventory Balance"/>
      <sheetName val="Inventory Balance (2)"/>
      <sheetName val="NVH 存货收发存汇总表"/>
      <sheetName val="Moen 存货收发存汇总表"/>
      <sheetName val="MOen FLoor value for Kingdee"/>
      <sheetName val="NVH Floor Value for Kingdee"/>
      <sheetName val="Saiyang LOC"/>
      <sheetName val="PettyCash"/>
      <sheetName val="CashBanks"/>
      <sheetName val="TradeAR"/>
      <sheetName val="AllowDbtflAcc.Domest"/>
      <sheetName val="OthAcctRec.Tooling"/>
      <sheetName val="OthAcctRec.VATRec"/>
      <sheetName val="OthAcctRec.EmployRec"/>
      <sheetName val="STRec.STNotes"/>
      <sheetName val="NETINV"/>
      <sheetName val="PpdExp.PpdInsurance&amp;Rent&amp;Other"/>
      <sheetName val="PpdExp.OtHPpdExp.Deposits"/>
      <sheetName val="AdvPayVendor"/>
      <sheetName val="FA Depreciation List"/>
      <sheetName val="CIP.Equipment"/>
      <sheetName val="NetCompSoftware.CompSoftware"/>
      <sheetName val="OtherIntang.OtherAssets"/>
      <sheetName val="ToolDies.InProcess"/>
      <sheetName val="ToolDies.NonRecov"/>
      <sheetName val="TradeAP.Domestic"/>
      <sheetName val="TradeAP.RecptNotVouch"/>
      <sheetName val="OtherAP.Other"/>
      <sheetName val="STNotePay.NotePayCur"/>
      <sheetName val="ICPAYABLE"/>
      <sheetName val="AccOthTax.VAT"/>
      <sheetName val="AccOthTax.Duties"/>
      <sheetName val="AccPropTaxReal Property Tax"/>
      <sheetName val="Accrued LiabilitiesInsurance"/>
      <sheetName val="Accrued LiabilitiesRent"/>
      <sheetName val="AccLiabOthInterest"/>
      <sheetName val="AccLiabOthWarranty &amp; Quality"/>
      <sheetName val="AccLiabOthAudit Fees"/>
      <sheetName val="OthCurLiabDeferredToolingProfit"/>
      <sheetName val="AccLiabOth.Other"/>
      <sheetName val="ICNotes"/>
      <sheetName val="STOCKEQUITY"/>
      <sheetName val="Saiyang GAPLC"/>
      <sheetName val="Saiyang BS LC"/>
      <sheetName val="Saiyang IS LC"/>
      <sheetName val="Summary-Horizontal"/>
      <sheetName val="Summary-Vertical"/>
      <sheetName val="Package-Horizontal"/>
      <sheetName val="Package-Vertical"/>
      <sheetName val="Outbound Cost"/>
      <sheetName val="Process-Full process"/>
      <sheetName val="Process Cost"/>
      <sheetName val="Costed BOM (2)"/>
      <sheetName val="Product Cost Summary"/>
      <sheetName val="Business Case"/>
      <sheetName val="Business Plan"/>
      <sheetName val="BizPlan-1"/>
      <sheetName val="BizPlan-2"/>
      <sheetName val="JIT"/>
      <sheetName val="Removal Capital"/>
      <sheetName val="Labor"/>
      <sheetName val="Roadmap"/>
      <sheetName val="人员配置表"/>
      <sheetName val="PCS-JIT Yantai"/>
      <sheetName val="审计费"/>
      <sheetName val="I_S IC Accounts"/>
      <sheetName val="ADMINISTRATION"/>
      <sheetName val="ENTITY_QUERY"/>
      <sheetName val="Instruction"/>
      <sheetName val="formula"/>
      <sheetName val="Income Stmt"/>
      <sheetName val="Cost&amp;saving"/>
      <sheetName val="Plant efficiency"/>
      <sheetName val="MVP vs prior"/>
      <sheetName val="MVP_Monthly"/>
      <sheetName val="Variable Margin"/>
      <sheetName val="Balance Sht"/>
      <sheetName val="Budget_IS"/>
      <sheetName val="Budget_expenses"/>
      <sheetName val="Unit Cost"/>
      <sheetName val="4Q02 Walk - 1f"/>
      <sheetName val="2002 Walk - 1"/>
      <sheetName val="1Q03 Walk - 2f"/>
      <sheetName val="2003 Walk - 2"/>
      <sheetName val="Fin. Summary - 3"/>
      <sheetName val="Highlights - 5f"/>
      <sheetName val="Highlights - 5"/>
      <sheetName val="Sales - 10f"/>
      <sheetName val="OpMarg - 10"/>
      <sheetName val="?????"/>
      <sheetName val="Final Projections"/>
      <sheetName val="Net Sales"/>
      <sheetName val="Transactions"/>
      <sheetName val="Units"/>
      <sheetName val="Hours"/>
      <sheetName val="Net Sales Per Hour"/>
      <sheetName val="AVG Price per Unit"/>
      <sheetName val="AVG Transaction AMT"/>
      <sheetName val="Store Numbers"/>
      <sheetName val="Income &amp; Services Overview"/>
      <sheetName val="Rent Income 2006"/>
      <sheetName val="Service Charges Income 2006 "/>
      <sheetName val="Budget 2006 Details"/>
      <sheetName val="Budget 2006 Subtotals"/>
      <sheetName val="IP operating result"/>
      <sheetName val="IP Sales &amp; COS"/>
      <sheetName val="B1038-owner's cost"/>
      <sheetName val="Rental &amp; Service Charge Income"/>
      <sheetName val="2006 Short term leases"/>
      <sheetName val="Security 2006- formatka"/>
      <sheetName val="Security Week details"/>
      <sheetName val="cleaning - formatka"/>
      <sheetName val="B620 Failure service"/>
      <sheetName val="water &amp; sewage"/>
      <sheetName val="water &amp; sewage - formatka"/>
      <sheetName val="electricity - formatka"/>
      <sheetName val="heating"/>
      <sheetName val="Budget 2006 Totals"/>
      <sheetName val="Budget 2007 Details"/>
      <sheetName val="Budget 2007 Subtotals "/>
      <sheetName val="IP operating result 2007"/>
      <sheetName val="IP Sales &amp; COS 2007"/>
      <sheetName val="B1038-owner's cost 2007"/>
      <sheetName val="CAPEX 2007"/>
      <sheetName val="Rental &amp; Service Charge Inc2007"/>
      <sheetName val="2007 Short term leases"/>
      <sheetName val="Security 2007- formatka "/>
      <sheetName val="Security Week details 2007"/>
      <sheetName val="cleaning - formatka 2007"/>
      <sheetName val="B620 Failure service 2007"/>
      <sheetName val="water &amp; sewage 2007"/>
      <sheetName val="water &amp; sewage - formatka 2007"/>
      <sheetName val="electricity 2007"/>
      <sheetName val="electricity - formatka 2007"/>
      <sheetName val="heating 2007"/>
      <sheetName val="Budget 2007 Totals "/>
      <sheetName val="2007"/>
      <sheetName val="Budget 2008 Details"/>
      <sheetName val="Budget 2008 Subtotals  "/>
      <sheetName val="IP operating result 2008"/>
      <sheetName val="IP Sales &amp; COS 2008"/>
      <sheetName val="B1038-owner's cost 2008"/>
      <sheetName val="CAPEX 2008"/>
      <sheetName val="Rental &amp; Service Charge Inc "/>
      <sheetName val="2008 Short term leases"/>
      <sheetName val="Security 2008- formatka "/>
      <sheetName val="Security Week details 2008"/>
      <sheetName val="cleaning - formatka 2008"/>
      <sheetName val="B620 Failure service 2008"/>
      <sheetName val="water &amp; sewage 2008"/>
      <sheetName val="water &amp; sewage - formatka 2008 "/>
      <sheetName val="electricity 2008"/>
      <sheetName val="electricity - formatka 2008"/>
      <sheetName val="heating 2008"/>
      <sheetName val="Budget 2008 Totals "/>
      <sheetName val="2008"/>
      <sheetName val="Budget 2009 Details"/>
      <sheetName val="Budget 2009 Subtotals"/>
      <sheetName val="IP operating result 2009"/>
      <sheetName val="IP Sales &amp; COS 2009"/>
      <sheetName val="B1038-owner's cost 2009"/>
      <sheetName val="CAPEX 2009"/>
      <sheetName val="Rental &amp; Service Charge Inc"/>
      <sheetName val="2009 Short term leases"/>
      <sheetName val="Security 2009- formatka"/>
      <sheetName val="Security Week details 2009"/>
      <sheetName val="cleaning - formatka 2009"/>
      <sheetName val="B620 Failure service 2009"/>
      <sheetName val="water &amp; sewage 2009"/>
      <sheetName val="water &amp; sewage - formatka 2009"/>
      <sheetName val="electricity 2009"/>
      <sheetName val="electricity - formatka 2009"/>
      <sheetName val="heating 2009"/>
      <sheetName val="Budget 2009 Totals"/>
      <sheetName val="2009"/>
      <sheetName val="AllYrsNOInco"/>
      <sheetName val="FY02NoInco"/>
      <sheetName val="All Yrs"/>
      <sheetName val="FY02"/>
      <sheetName val="FY03"/>
      <sheetName val="FY04"/>
      <sheetName val="FY05"/>
      <sheetName val="FY06"/>
      <sheetName val="FY07"/>
      <sheetName val="FY08"/>
      <sheetName val="FY09"/>
      <sheetName val="FY10"/>
      <sheetName val="RevConst$"/>
      <sheetName val="COGSbyReg 02"/>
      <sheetName val="GP%"/>
      <sheetName val="SeedPurch$"/>
      <sheetName val="Inv$"/>
      <sheetName val="InvKg"/>
      <sheetName val="Inv$kg01"/>
      <sheetName val="Inv$02-03"/>
      <sheetName val="InvRoll"/>
      <sheetName val="InvRollByMonth02_03"/>
      <sheetName val="CR"/>
      <sheetName val="DEBT "/>
      <sheetName val="capx"/>
      <sheetName val="FY02-11 Est v10 UBS"/>
      <sheetName val="xchg"/>
      <sheetName val="Local"/>
      <sheetName val="Hoja3"/>
      <sheetName val="Spis treści"/>
      <sheetName val="strony podziału"/>
      <sheetName val="3_1"/>
      <sheetName val="3_2"/>
      <sheetName val="3_3 "/>
      <sheetName val="3_4 "/>
      <sheetName val="3_5"/>
      <sheetName val="3_6"/>
      <sheetName val="3_7"/>
      <sheetName val="Główne Podsumowanie"/>
      <sheetName val="Cost Cutting Opportunities"/>
      <sheetName val="PRW"/>
      <sheetName val="graphs"/>
      <sheetName val="graphs (2)"/>
      <sheetName val="graphs (3)"/>
      <sheetName val="graphs (6)"/>
      <sheetName val="graphs (4)"/>
      <sheetName val="graphs (5)"/>
      <sheetName val="LKPDATA"/>
      <sheetName val="Hines France - Accrual"/>
      <sheetName val="Hines France - Cash"/>
      <sheetName val="Profit Center -- Cash"/>
      <sheetName val="Danton C2 - Deal Summary"/>
      <sheetName val="HEVAF Neuilly JATTE- BS "/>
      <sheetName val="Ls_Alert"/>
      <sheetName val="Ls_XLB_WorkbookFile"/>
      <sheetName val="Profit Center -- Accrual"/>
      <sheetName val="PC -- Accural (by Project)"/>
      <sheetName val="Accrual to Cash Reconciliation"/>
      <sheetName val="Predevelopment and Land Carry"/>
      <sheetName val="BSPJ"/>
      <sheetName val="PC -- Cash (by Project)"/>
      <sheetName val="Proj Balance Sheet(HF)"/>
      <sheetName val="Trial Balance(HF)"/>
      <sheetName val="PC -- Accrual (by Project)"/>
      <sheetName val="Hines France Variances"/>
      <sheetName val="Accrual to Cash Variances"/>
      <sheetName val="Hines France Break - Cash "/>
      <sheetName val="Hines France - Balance Sheet"/>
      <sheetName val="Hines France - Trial Balance"/>
      <sheetName val="Hines France - BS Notes"/>
      <sheetName val="HLD - Balance Sheet"/>
      <sheetName val="HLD - Balance Sheet Notes"/>
      <sheetName val="2005 Liquidity Forecast"/>
      <sheetName val="2006 Liquidity Forecast"/>
      <sheetName val="Business Commentary"/>
      <sheetName val="PB6 - Project Cash Flow"/>
      <sheetName val="PB6 - Project Notes"/>
      <sheetName val="PB6 - Balance Sheet "/>
      <sheetName val="PB6 - Balance Sheet Notes"/>
      <sheetName val="CB16 - Project Cash Flow"/>
      <sheetName val="CB16 - Project Notes"/>
      <sheetName val="CB16 - Balance Sheet"/>
      <sheetName val="CB16 - Balance Sheet Notes"/>
      <sheetName val="Suresnes - Project Cash Flow"/>
      <sheetName val="Suresnes - Project Notes"/>
      <sheetName val="Le Gauguin Balance Sheet "/>
      <sheetName val="Le Gauguin Balance Sheet Notes"/>
      <sheetName val="Danton C2 - Project Cash Flow"/>
      <sheetName val="Danton C2 - Project Notes"/>
      <sheetName val="Hines Danton LLC - BS"/>
      <sheetName val="Hines Danton LLC - BS Notes"/>
      <sheetName val="Danton Devt - Balance Sheet"/>
      <sheetName val="Danton Devt - BS Notes"/>
      <sheetName val="Danton C2 - Balance Sheet"/>
      <sheetName val="Hines Danton C2-Balance Sheet "/>
      <sheetName val="Hines Danton C2 - BS Notes"/>
      <sheetName val="Hines Danton B - Balance Sheet"/>
      <sheetName val="Hines Danton B - BS Notes"/>
      <sheetName val="Danton C1 - Project Cash Flow"/>
      <sheetName val="Danton C1 - Deal Summary"/>
      <sheetName val="Renault - Project Cash Flow"/>
      <sheetName val="Renault - Project Notes"/>
      <sheetName val="Block A1 - Project Cash Flow"/>
      <sheetName val="Block D2 - Project Cash Flow"/>
      <sheetName val="Block B3 - Project Cash Flow"/>
      <sheetName val="Block C1 - Project Cash Flow"/>
      <sheetName val="HEDF Office D2 - Balance Sheet"/>
      <sheetName val="HEDF Office A1 - Balance Sheet"/>
      <sheetName val="HEDF Resid.I - Balance Sheet"/>
      <sheetName val="HEDF Resid. II - Balance Sheet "/>
      <sheetName val="HEDF Soc.Housing -Balance Sheet"/>
      <sheetName val="HEDF Office B3 - Balance Sheet"/>
      <sheetName val="HEDF Global - Balance Sheet"/>
      <sheetName val="HEDF SPVs - BS Notes"/>
      <sheetName val="Hines Boulogne - Balance Sheet "/>
      <sheetName val="Hines DMA - Balance Sheet"/>
      <sheetName val="Hines DMA &amp; Boulogne - BS Notes"/>
      <sheetName val="Renault - Deal Summary"/>
      <sheetName val="Block EE - Project Cash Flow"/>
      <sheetName val="Block EE - Project Notes"/>
      <sheetName val="Hines Prelude - Balance Sheet"/>
      <sheetName val="Hines Prelude - BS Notes"/>
      <sheetName val="Block EE - Deal Summary "/>
      <sheetName val="Meudon - Project Cash Flow"/>
      <sheetName val="Meudon - Project Notes"/>
      <sheetName val="Hines Meudon - Balance sheet"/>
      <sheetName val="Hines Meudon - BS Notes"/>
      <sheetName val="Deal Summary - Meudon"/>
      <sheetName val="Neuilly - Project Cash Flow"/>
      <sheetName val="HEVAF Neuilly Sablons - BS"/>
      <sheetName val="HEVAF Neuilly Sablons-BS Notes"/>
      <sheetName val="HEVAF Sablons - Balance sheet"/>
      <sheetName val="HEVAF Sablons - BS Notes"/>
      <sheetName val="Deal Summary - Neuilly"/>
      <sheetName val="Project to Profit Ctr Rec"/>
      <sheetName val="PB6 - Guarantees"/>
      <sheetName val="CB16 - Guarantees"/>
      <sheetName val="Suresnes - Guarantees"/>
      <sheetName val="Danton - Guarantees"/>
      <sheetName val="Renault - Guarantees"/>
      <sheetName val="Renault Block EE - Guarantees"/>
      <sheetName val="Meudon - Guarantees"/>
      <sheetName val="Debt Maturities"/>
      <sheetName val="Tier Entities"/>
      <sheetName val="HEVAF Neuilly Sablon - BS Notes"/>
      <sheetName val="Tax worksheet"/>
      <sheetName val="Preference"/>
      <sheetName val="SUMMARY Euro"/>
      <sheetName val="Summary table (S1)"/>
      <sheetName val="Summary table (S2)"/>
      <sheetName val="CF LAND euro"/>
      <sheetName val="CF VEFA C2 euro"/>
      <sheetName val="CF SHARES C2 euro"/>
      <sheetName val="CF VEFA B euro"/>
      <sheetName val="Budget Terrain"/>
      <sheetName val="CF Terrain"/>
      <sheetName val="BILAN VEFA C2"/>
      <sheetName val="TRESO VEFA C2"/>
      <sheetName val="BILAN VEFA B"/>
      <sheetName val="TRESO VEFA B"/>
      <sheetName val="INFOS VEFA B"/>
      <sheetName val="BILAN SHARES C2"/>
      <sheetName val="TRESO SHARES C2"/>
      <sheetName val="Receivables Detail"/>
      <sheetName val="Deal Prices"/>
      <sheetName val="Cash &amp; Loan"/>
      <sheetName val=" INFO VEFA C2"/>
      <sheetName val="Hyp"/>
      <sheetName val="Graph1"/>
      <sheetName val="Hines Cash S1"/>
      <sheetName val="Hines Cash S2"/>
      <sheetName val="Guarantees S1"/>
      <sheetName val="Guarantees S2"/>
      <sheetName val="Guarantee S2 BIS"/>
      <sheetName val="Risk-Reward Analysis"/>
      <sheetName val="Rents"/>
      <sheetName val="Average Occupancy"/>
      <sheetName val="Parking"/>
      <sheetName val="Misc. Income"/>
      <sheetName val="Tenancy Schedule"/>
      <sheetName val="Rent Roll"/>
      <sheetName val="Stacking Plan"/>
      <sheetName val="Recoveries"/>
      <sheetName val="Resumen - do not print"/>
      <sheetName val="Initial Fund"/>
      <sheetName val="Recoverable Expenses 2007-2008"/>
      <sheetName val="61-Por"/>
      <sheetName val="61"/>
      <sheetName val="62-Por"/>
      <sheetName val="62 "/>
      <sheetName val="63-Por"/>
      <sheetName val="63"/>
      <sheetName val="64-Por"/>
      <sheetName val="64"/>
      <sheetName val="65-Por"/>
      <sheetName val="65"/>
      <sheetName val="66-Por"/>
      <sheetName val="66"/>
      <sheetName val="72-Por"/>
      <sheetName val="72"/>
      <sheetName val="Cap-Por"/>
      <sheetName val="Capital Expenditures"/>
      <sheetName val="Argus 2009 Annual"/>
      <sheetName val="2009 value"/>
      <sheetName val="Debt - Consolidated"/>
      <sheetName val="Debt2"/>
      <sheetName val="Cash Flow Input"/>
      <sheetName val="Step-out analysis"/>
      <sheetName val="Going Forward Leveraged IRR"/>
      <sheetName val="IRR Since Inception - Qtr"/>
      <sheetName val="HoldSell-Leveraged-Unleveraged"/>
      <sheetName val="Promote - 08 - old"/>
      <sheetName val="Promote - 08"/>
      <sheetName val="Promote -9"/>
      <sheetName val="Promote -10"/>
      <sheetName val="Promote -11"/>
      <sheetName val="Promote -12"/>
      <sheetName val="Promote -13 old"/>
      <sheetName val="Promote -13"/>
      <sheetName val="2008 Mo Cap Ex"/>
      <sheetName val="2009 Business Plan"/>
      <sheetName val="2009 BPlan Monthly"/>
      <sheetName val="5 yr plan"/>
      <sheetName val="Cash Flow 11.13"/>
      <sheetName val="TIRefor"/>
      <sheetName val="TI -19 _20_ACR"/>
      <sheetName val="TI-1505_ACR"/>
      <sheetName val="Zelman"/>
      <sheetName val="C&amp;W"/>
      <sheetName val="61.50 5 yr"/>
      <sheetName val="56.50 5 yr"/>
      <sheetName val="retail commis"/>
      <sheetName val="Zaros"/>
      <sheetName val="08 reforecast"/>
      <sheetName val="付属明細書"/>
      <sheetName val="情報通信設備"/>
      <sheetName val="TI.TOCheck"/>
      <sheetName val="INST COST"/>
      <sheetName val="FINAL REPORT含ORACLE"/>
      <sheetName val="FINAL REPORT"/>
      <sheetName val="FY0233&amp;89YTD_17Y 最終"/>
      <sheetName val="FY0233&amp;89YTD_18Y 最終"/>
      <sheetName val="CATEGORY"/>
      <sheetName val="FY0233&amp;89YTD_17Y_2"/>
      <sheetName val="FY0233&amp;89YTD_18Y_2"/>
      <sheetName val="FY0233&amp;89YTD_17Y"/>
      <sheetName val="FY0233&amp;89YTD_18Y"/>
      <sheetName val="FINAL REPORT_AGL"/>
      <sheetName val="LEGACY TB"/>
      <sheetName val="ORACLE TB"/>
      <sheetName val="33&amp;89_17最終"/>
      <sheetName val="33&amp;89_18最終"/>
      <sheetName val="33&amp;89_17"/>
      <sheetName val="33&amp;89_18"/>
      <sheetName val="加工"/>
      <sheetName val="ADDRESS"/>
      <sheetName val="FY00 AGILENT OFFICE"/>
      <sheetName val="貸出先3位ﾘｽﾄ"/>
      <sheetName val="FAWS"/>
      <sheetName val="10INTRA 残 JV"/>
      <sheetName val="11eiffel"/>
      <sheetName val="11 EIFFEL"/>
      <sheetName val="11_eiffel　"/>
      <sheetName val="11_eiffel　加工"/>
      <sheetName val="11_eiffel intra"/>
      <sheetName val="11_eiffel_JV"/>
      <sheetName val="10_eiffel　INTRA CLEAR"/>
      <sheetName val="10INTRA "/>
      <sheetName val="10EIFFEL shoho"/>
      <sheetName val="PIM"/>
      <sheetName val="10 FAWS"/>
      <sheetName val="4412&amp;4413 "/>
      <sheetName val="4414&amp;4415  "/>
      <sheetName val="441_LL"/>
      <sheetName val="4423"/>
      <sheetName val="4424"/>
      <sheetName val="442LL"/>
      <sheetName val="Jul-02 tb"/>
      <sheetName val="Trial Balance - Sum4412-4417 "/>
      <sheetName val="Trial Balance - Sum441LL"/>
      <sheetName val="Trial Balance - Sum4422-4427"/>
      <sheetName val="Trial Balance - Sum442LL"/>
      <sheetName val="EIFFEL"/>
      <sheetName val="204eiffel"/>
      <sheetName val="04YACCS"/>
      <sheetName val="04 INTRA CLEAR"/>
      <sheetName val="04 INTRA "/>
      <sheetName val="CREDIT INV2 TO BZ"/>
      <sheetName val="YACCS"/>
      <sheetName val="INTRA CLEAR"/>
      <sheetName val="EIFFEL903"/>
      <sheetName val="YACCS903"/>
      <sheetName val="05 EIFEL"/>
      <sheetName val="05YACCS"/>
      <sheetName val="05 INTRA "/>
      <sheetName val="04  INTRA clear "/>
      <sheetName val="04CREDIT INV"/>
      <sheetName val="CREDIT INV2 TO BZ (2)"/>
      <sheetName val="10eiffel"/>
      <sheetName val="10YACCS"/>
      <sheetName val="10 INTRA "/>
      <sheetName val="09  INTRA CLEAR"/>
      <sheetName val="CREDIT INV1"/>
      <sheetName val="Temp1"/>
      <sheetName val="CREDIT INV TO BZ"/>
      <sheetName val="10 INTRA  期末処理"/>
      <sheetName val="SCSTBL"/>
      <sheetName val="0007"/>
      <sheetName val="0008"/>
      <sheetName val="0009"/>
      <sheetName val="0011"/>
      <sheetName val="0012"/>
      <sheetName val="0101"/>
      <sheetName val="0102"/>
      <sheetName val="0103"/>
      <sheetName val="0104"/>
      <sheetName val="0105"/>
      <sheetName val="0106"/>
      <sheetName val="0107"/>
      <sheetName val="0108"/>
      <sheetName val="0109"/>
      <sheetName val="0110"/>
      <sheetName val="0111"/>
      <sheetName val="0112"/>
      <sheetName val="0201"/>
      <sheetName val="0202"/>
      <sheetName val="0203"/>
      <sheetName val="0204"/>
      <sheetName val="0205"/>
      <sheetName val="0206"/>
      <sheetName val="0207"/>
      <sheetName val="0208"/>
      <sheetName val="0209"/>
      <sheetName val="0210"/>
      <sheetName val="0210YAN"/>
      <sheetName val="0211"/>
      <sheetName val="0211YAN"/>
      <sheetName val="9911"/>
      <sheetName val="0001"/>
      <sheetName val="0002"/>
      <sheetName val="0003"/>
      <sheetName val="0004"/>
      <sheetName val="0006"/>
      <sheetName val="ICMARS vs GL"/>
      <sheetName val="MARS"/>
      <sheetName val="TBAL"/>
      <sheetName val="TBvsMARS  (3)"/>
      <sheetName val="AC DETAIL"/>
      <sheetName val="AC DETAIL-HP"/>
      <sheetName val="AC DETAIL-AGI"/>
      <sheetName val="DTL"/>
      <sheetName val="T_B"/>
      <sheetName val="商法決済仕訳"/>
      <sheetName val="未着品BALANCE"/>
      <sheetName val="建仮１"/>
      <sheetName val="建仮2"/>
      <sheetName val="A (2)"/>
      <sheetName val="YEAR"/>
      <sheetName val="SAPBEXqueries"/>
      <sheetName val="SAPBEXfilters"/>
      <sheetName val="BS PL"/>
      <sheetName val="dEPR"/>
      <sheetName val="Vendor Branches"/>
      <sheetName val="stock valuation"/>
      <sheetName val="Current ac"/>
      <sheetName val="operation BC"/>
      <sheetName val="Advance"/>
      <sheetName val="TB Dec-09-10"/>
      <sheetName val="ADVANCES CASH IN KIND (3)"/>
      <sheetName val="ADVANCES CASH IN KIND (2)"/>
      <sheetName val="ADVANCES CASH IN KIND"/>
      <sheetName val="memo WROK summary  (2)"/>
      <sheetName val="81"/>
      <sheetName val="Correction Require "/>
      <sheetName val="Debtor summary"/>
      <sheetName val="BS Detail Sheet"/>
      <sheetName val="INT SEC 18 "/>
      <sheetName val="BS PL "/>
      <sheetName val="memo  summary OTHER THAN IOT"/>
      <sheetName val="CWIP SECHUDELE"/>
      <sheetName val="cAPITAL adv &amp; cRS"/>
      <sheetName val="SUMMARY MEMO IOT"/>
      <sheetName val="PL Detail Sheet JSLO"/>
      <sheetName val="47"/>
      <sheetName val="Debit  1 loans"/>
      <sheetName val="DEP Sec 5 BS "/>
      <sheetName val="PL FOR HO "/>
      <sheetName val="PL Interest Paid"/>
      <sheetName val="PL SAP TB "/>
      <sheetName val="BS SAP TB "/>
      <sheetName val="P-Admin"/>
      <sheetName val="Final MEMO"/>
      <sheetName val="PL.Schedules"/>
      <sheetName val="Power Plant"/>
      <sheetName val="Exch Fluct"/>
      <sheetName val="other expens"/>
      <sheetName val="P-Sales"/>
      <sheetName val="Selling Exp "/>
      <sheetName val="Project power"/>
      <sheetName val="Contractor"/>
      <sheetName val="Raw mat cons"/>
      <sheetName val="buyers credit"/>
      <sheetName val="FREIGHT INWARD INDIGENOUS"/>
      <sheetName val="P List 870"/>
      <sheetName val="Final BS PL March 11 "/>
      <sheetName val="dEPR 10-11"/>
      <sheetName val="Fin BS Detail Sheet MARCH 11"/>
      <sheetName val="Capital  Vendor  Final"/>
      <sheetName val="Acceptance"/>
      <sheetName val="Exch Flucat"/>
      <sheetName val="IUT"/>
      <sheetName val="Trail  Pr 11.05.11 "/>
      <sheetName val="Capital Advance "/>
      <sheetName val="Stock 31.03.11"/>
      <sheetName val="Opeartion BC"/>
      <sheetName val="Trail 11.05.11"/>
      <sheetName val="Final BS PL Dec  qUATERWISD"/>
      <sheetName val="Reconciliation 4th Quarter"/>
      <sheetName val="Nov FITL Intt"/>
      <sheetName val="ECB Interest"/>
      <sheetName val="FCCB Interest Calculation "/>
      <sheetName val="P&amp;L up to Nov 10"/>
      <sheetName val="DEP "/>
      <sheetName val="Ph I Int Term Loan &amp; ECB"/>
      <sheetName val="DPS Power"/>
      <sheetName val="Selling Exp"/>
      <sheetName val="Sales Reco with TB"/>
      <sheetName val="other manufct exp"/>
      <sheetName val="wroking capital "/>
      <sheetName val="Exch Fluct "/>
      <sheetName val="Jan 08.Trial"/>
      <sheetName val="TB 30.11.10"/>
      <sheetName val="Consum Chrome Friable"/>
      <sheetName val="Memo Entry"/>
      <sheetName val="wrok rough "/>
      <sheetName val="Nov Consu"/>
      <sheetName val="Raw mat cons Nov"/>
      <sheetName val="Dep. &amp; Intt."/>
      <sheetName val="Prov Dec-09"/>
      <sheetName val="Tally"/>
      <sheetName val="Trial. Dec 07"/>
      <sheetName val="Ope_Trial"/>
      <sheetName val="FG Val"/>
      <sheetName val="SFG val"/>
      <sheetName val="Rm-TISCo"/>
      <sheetName val="material detail Indonesia"/>
      <sheetName val="PIVOT-MATERIAL INDIA"/>
      <sheetName val="Material Detail- india"/>
      <sheetName val="Material Summary"/>
      <sheetName val="Money Summary"/>
      <sheetName val="QUALITY COM"/>
      <sheetName val="Monthly P&amp;L"/>
      <sheetName val="July 03"/>
      <sheetName val="Aug 03"/>
      <sheetName val="Sep 03"/>
      <sheetName val="Oct 03"/>
      <sheetName val="Nov 03"/>
      <sheetName val="CDR Ratios "/>
      <sheetName val="Other Ratios"/>
      <sheetName val="Net Worth"/>
      <sheetName val="TOL CDR"/>
      <sheetName val="Secured Borrowings"/>
      <sheetName val="Current Ratio"/>
      <sheetName val="Interface"/>
      <sheetName val="IRR 1 year"/>
      <sheetName val="IRR with 2 years"/>
      <sheetName val="R&amp;C"/>
      <sheetName val="2008-09"/>
      <sheetName val="Qtr debt profile"/>
      <sheetName val="CONS(F)-Final"/>
      <sheetName val="Debt profile"/>
      <sheetName val="Debt 31.03.10"/>
      <sheetName val="Monthly repayments"/>
      <sheetName val="Sacrifice"/>
      <sheetName val="Existing loan sch"/>
      <sheetName val="Lender wise 2"/>
      <sheetName val="Lender-wise"/>
      <sheetName val="Sacrifice backup"/>
      <sheetName val="Rs Crore-JSL Ratios"/>
      <sheetName val="Presentation slides"/>
      <sheetName val="try"/>
      <sheetName val="sbicap"/>
      <sheetName val="JSL - Financials"/>
      <sheetName val="phase II"/>
      <sheetName val="PPT"/>
      <sheetName val="Consolidated (Try)"/>
      <sheetName val="OSL - Financials"/>
      <sheetName val="Inv. Sch."/>
      <sheetName val="CONS(F)"/>
      <sheetName val="Capacity &amp; Cost"/>
      <sheetName val="consolidated IT Cal"/>
      <sheetName val="CMA (rough)"/>
      <sheetName val="Old DP"/>
      <sheetName val="Selling Prices"/>
      <sheetName val="Sales Mix"/>
      <sheetName val="Raw Material Costs"/>
      <sheetName val="Consolidated Qtr"/>
      <sheetName val="Spec. Consumptions"/>
      <sheetName val="ProcessYields"/>
      <sheetName val="Chemistry"/>
      <sheetName val="Utilization"/>
      <sheetName val="R&amp;C Impact"/>
      <sheetName val="Capital Cost"/>
      <sheetName val="addon4"/>
      <sheetName val="addon3"/>
      <sheetName val="addon2"/>
      <sheetName val="addon1"/>
      <sheetName val="Ration"/>
      <sheetName val="JSS-STOCK TALLY"/>
      <sheetName val="JSW-STOCK TALLY"/>
      <sheetName val="B. Sheet Abstract "/>
      <sheetName val="JSN-STOCK TALLY"/>
      <sheetName val="B. S. 2009-2010 "/>
      <sheetName val="JSN-Ageing"/>
      <sheetName val="JSW-Ageing"/>
      <sheetName val="JSS-Cust-Ageing"/>
      <sheetName val="JSS-FG Valuation"/>
      <sheetName val="JSS-Scrap"/>
      <sheetName val="(JSS) Inc-Dec. "/>
      <sheetName val="JSN-WIP Valuation"/>
      <sheetName val="JSN-Scrap Valuation"/>
      <sheetName val="JSN INC-DEC WORKING"/>
      <sheetName val="Notes to ac part B"/>
      <sheetName val="Gratuity P.no 12"/>
      <sheetName val="B. S. 09-10"/>
      <sheetName val="Ann B"/>
      <sheetName val="F.Assets Consolidated"/>
      <sheetName val="Working Cash flow"/>
      <sheetName val="Cap. Commitment"/>
      <sheetName val="CIF VALUE DETAIL"/>
      <sheetName val="JSN- Vendor"/>
      <sheetName val="JSW-Vendor"/>
      <sheetName val="JSS-VENDOR"/>
      <sheetName val="Schedule-5(Consolidated)"/>
      <sheetName val="JSN-DEP"/>
      <sheetName val="JSW-DEP"/>
      <sheetName val="JSS-DEP"/>
      <sheetName val="JSSS_Dep"/>
      <sheetName val="TB Chennai"/>
      <sheetName val="TB Mumbai"/>
      <sheetName val="TB Gurgaon"/>
      <sheetName val="D. Tax Liability Cal. 09-10"/>
      <sheetName val="I. Tax Prov. 09-10"/>
      <sheetName val="JSN-Cons. Sheet"/>
      <sheetName val="JSW-Cons. Sheet"/>
      <sheetName val="JSS-Cons. Sheet"/>
      <sheetName val="JSN-FG Valuation"/>
      <sheetName val="JSN-Sales Return"/>
      <sheetName val="JSW-FG (31.03.10)"/>
      <sheetName val="JSW-Scrap(31.03.10)"/>
      <sheetName val="JSW-Sales Return"/>
      <sheetName val="JSS-Sales Return"/>
      <sheetName val="INT RECD. JSW"/>
      <sheetName val="JSW-Inc-Dec. Working"/>
      <sheetName val="JSN-Interest Received Detail"/>
      <sheetName val="I T Provision 08"/>
      <sheetName val="UNAUDITED RESULTS MONTHWISE"/>
      <sheetName val="UNAUDITED RESULTS QTR. WISE"/>
      <sheetName val="CONSOLIDATED 300908"/>
      <sheetName val="Fin. Result upto July"/>
      <sheetName val="UNAUDITED RESULT 300908"/>
      <sheetName val="Bird View"/>
      <sheetName val="Figure in Lacs"/>
      <sheetName val="Figure in Millions"/>
      <sheetName val="Unaudited Result 2008-09"/>
      <sheetName val="JULY JSN 2008 (2)"/>
      <sheetName val="FG 301108"/>
      <sheetName val="SCRAP 301108"/>
      <sheetName val="FG 311008"/>
      <sheetName val="SCRAP 311008"/>
      <sheetName val="FG 300908"/>
      <sheetName val="SCRAP 300908"/>
      <sheetName val="SCRAP 310808"/>
      <sheetName val="SCRAP 310708"/>
      <sheetName val="SCRAP 300608"/>
      <sheetName val="FG 310808"/>
      <sheetName val="FG 310708"/>
      <sheetName val="FG 30.06.08"/>
      <sheetName val="TRIAL BALANCE 31.03.2008 "/>
      <sheetName val="TRIAL BALANCE 31.12.2007"/>
      <sheetName val="STOCK VALUATION SHEET"/>
      <sheetName val="Unaudited 30.09.07"/>
      <sheetName val="Unaudited 31.08.07JSL"/>
      <sheetName val="Unaudited 31.03.08(New Format)"/>
      <sheetName val="F.Statement31.03.2008"/>
      <sheetName val="GRADE WISE"/>
      <sheetName val="Monthly WC Requirement"/>
      <sheetName val="Sales vs Purchase MIS"/>
      <sheetName val="JSSL RESULT UPTO JAN-09"/>
      <sheetName val="UNAUDITED RESULT JAN.09 (2)"/>
      <sheetName val="REVENUE EXP. ANALYSIS %"/>
      <sheetName val="Break even"/>
      <sheetName val="Financial Summay (Qtr. Wise)"/>
      <sheetName val="JSSL Result (Sept.-2009)"/>
      <sheetName val="Unaudited Result (30.09.09)"/>
      <sheetName val="FG (31.08.09)&amp;(30.09.09)"/>
      <sheetName val="SCRAP(31.08.2009)&amp;(30.09.09)"/>
      <sheetName val="(Increase-Decrease Stock)"/>
      <sheetName val="FG Valuation(31.07.09)"/>
      <sheetName val="FG Valuation(310709"/>
      <sheetName val="Scrap Valuation (31.07.2009)"/>
      <sheetName val="ADDITIONAL  WIP VALUATION "/>
      <sheetName val="Grade Wise(WIP)"/>
      <sheetName val="FG Valuation (June)"/>
      <sheetName val="FG Valuation (April)"/>
      <sheetName val="Scrap Valuation (april)"/>
      <sheetName val="Qtr. Wise Highlights"/>
      <sheetName val="Qtr. Result 2008-09 (3)"/>
      <sheetName val="Qtr. Result 2008-09"/>
      <sheetName val="UNAUDITED RESULT MARCH 09"/>
      <sheetName val="Service Centre Wise Sales Repor"/>
      <sheetName val="Revenue Figure 2009-10"/>
      <sheetName val="Distribution Activicty"/>
      <sheetName val="Job Work 4(6) Activicty"/>
      <sheetName val="Job Work 4(5) Activcty"/>
      <sheetName val="Miscellanous Sales"/>
      <sheetName val="Balance Sheet Mar 09"/>
      <sheetName val="Associate JSS Steel italia"/>
      <sheetName val="Balance Sheet Abstract"/>
      <sheetName val="Consolidated Balance Sheet08-09"/>
      <sheetName val="Unit Wise Balance Sheet"/>
      <sheetName val="Consolidated Schecule V"/>
      <sheetName val="Deferred Tax Liability Cal.  09"/>
      <sheetName val="Income Tax Provision 09"/>
      <sheetName val="Details of Schedules Gurgaon"/>
      <sheetName val="Details of Schedules Mumbai"/>
      <sheetName val="CUST JSN 31.03.09"/>
      <sheetName val="CUST JSW 31.03.09"/>
      <sheetName val="Vendor Gurgaon"/>
      <sheetName val="Vendor Detail JSW"/>
      <sheetName val="chennai unit"/>
      <sheetName val="VADODARA UNIT"/>
      <sheetName val="trail 9 june JSN"/>
      <sheetName val="trail 9 june JSW"/>
      <sheetName val="tb jss 6 june"/>
      <sheetName val="FG VALUATION (31.03.09)-JSN (2)"/>
      <sheetName val="FG VALUATION (31.03.09)-JSW"/>
      <sheetName val="WIP VALUATION (2008-09)"/>
      <sheetName val="SCRAP VALUATION JSW"/>
      <sheetName val="SCRAP VALUATION JSN"/>
      <sheetName val="WIP VALUATION (2008-09) JSN"/>
      <sheetName val="STOCK TALLY (GURGAON)"/>
      <sheetName val="STOCK TALLY (MUMBAI)"/>
      <sheetName val="MOVING PRICE (CR DIV.)"/>
      <sheetName val="MOVING PRICE (HR DIV.)"/>
      <sheetName val="Summary stock tally"/>
      <sheetName val="Trial Balance vadodra"/>
      <sheetName val="SCHEDULE FIVE Vadodara"/>
      <sheetName val="SCHEDULE FIVE GURGAON"/>
      <sheetName val="SCHEDULE FIVE MUMBAI"/>
      <sheetName val="SCHEDULE FIVE CHENNAI"/>
      <sheetName val="CONSOLIDATE DEP. IT(31.03.09)"/>
      <sheetName val="Sheet17"/>
      <sheetName val="TB JSSL"/>
      <sheetName val="Sheet25"/>
      <sheetName val="FG VALUATION"/>
      <sheetName val="SCRAP"/>
      <sheetName val="Unaudited 31.12.07(New Format)"/>
      <sheetName val="JSSL Result (Qtr.-1)Exe."/>
      <sheetName val="JSSL Result (Qtr.-1)"/>
      <sheetName val="F.Statement31.06.2008"/>
      <sheetName val="SCRAP VALUATION"/>
      <sheetName val="FG VALUATION GURGAON"/>
      <sheetName val="SALES RETURN"/>
      <sheetName val="FG"/>
      <sheetName val="RG-1 Register"/>
      <sheetName val="CLOSING FG OWN "/>
      <sheetName val="WIP Valuation"/>
      <sheetName val="4(6) "/>
      <sheetName val="STOCK TALLY (FORMAT)"/>
      <sheetName val="4(5)a Desp"/>
      <sheetName val="4(5)a Party wise clos"/>
      <sheetName val="4(5)a receipt"/>
      <sheetName val="COSTING FOR CR"/>
      <sheetName val="FG SHEET"/>
      <sheetName val="RM SHEET"/>
      <sheetName val="Closing Stock Scrap Mumbai"/>
      <sheetName val="Scrap Valuation JSSL Chennai"/>
      <sheetName val="stock tally"/>
      <sheetName val="closing stock "/>
      <sheetName val="ram material"/>
      <sheetName val="Finish Goods"/>
      <sheetName val="sales  return"/>
      <sheetName val="consumptionvs production"/>
      <sheetName val="closing stock"/>
      <sheetName val="rm "/>
      <sheetName val="STOCK TALLY  consol"/>
      <sheetName val="STOCK TALLY  Gurgaon "/>
      <sheetName val="STOCK TALLY Chennai"/>
      <sheetName val="POP Sch."/>
      <sheetName val="HSBC"/>
      <sheetName val="DHS"/>
      <sheetName val="DB"/>
      <sheetName val="DBD"/>
      <sheetName val="STC"/>
      <sheetName val="DSTC"/>
      <sheetName val="AWB"/>
      <sheetName val="TAB"/>
      <sheetName val="KEN"/>
      <sheetName val="DDNM"/>
      <sheetName val="DNM"/>
      <sheetName val="MG"/>
      <sheetName val="FMG"/>
      <sheetName val="Scenario-Summary"/>
      <sheetName val="Global Steel prod"/>
      <sheetName val="Presentation"/>
      <sheetName val="Operational cost"/>
      <sheetName val="Scenarios buildup"/>
      <sheetName val="Capital cost sch"/>
      <sheetName val="Yearly sum"/>
      <sheetName val="Assumption1"/>
      <sheetName val="Assumption2"/>
      <sheetName val="power utility Co."/>
      <sheetName val="Water Utility Co."/>
      <sheetName val="Govt Revenue"/>
      <sheetName val="operation -PP"/>
      <sheetName val="Financials - PP"/>
      <sheetName val="Project Cost-old"/>
      <sheetName val="Key Assumptions"/>
      <sheetName val="Orissa PhII revised"/>
      <sheetName val="Capex flexibility"/>
      <sheetName val="Mecon"/>
      <sheetName val="2008 BS"/>
      <sheetName val="EBIDAT reco"/>
      <sheetName val="SBI-1"/>
      <sheetName val="SBI-2"/>
      <sheetName val="SBI-3"/>
      <sheetName val="Capital Cost - PP"/>
      <sheetName val="D-E Yearly"/>
      <sheetName val="D-E Summary"/>
      <sheetName val="D-E Required"/>
      <sheetName val="CMA-II"/>
      <sheetName val="CMA"/>
      <sheetName val="ITW"/>
      <sheetName val="Store data Dec-07"/>
      <sheetName val="line wise"/>
      <sheetName val="INTERLEAVING PAP"/>
      <sheetName val="PIVOT MILL WISE"/>
      <sheetName val="PIVOT ALL LINE WISE"/>
      <sheetName val="Indiirect store"/>
      <sheetName val="MONTHWISE ID"/>
      <sheetName val="ALLOCATION ID "/>
      <sheetName val="REPAIR Data"/>
      <sheetName val="Gen Repair Allocation"/>
      <sheetName val="LINE PRODUCTION"/>
      <sheetName val="PIVOT LINE WISE CRD1"/>
      <sheetName val="C Norms (Others)"/>
      <sheetName val="C Norms (Main)"/>
      <sheetName val="crd1 mis"/>
      <sheetName val="PIVOT LINE WISE CRD2"/>
      <sheetName val="crd 2 mis"/>
      <sheetName val="PIVOT LINE WISE SPD"/>
      <sheetName val="spd"/>
      <sheetName val="PIVOT LINE WISE AP4"/>
      <sheetName val="AP4"/>
      <sheetName val="PIVOT LINE WISE Z4"/>
      <sheetName val="Z4"/>
      <sheetName val="Coin Blanking"/>
      <sheetName val="PIVOT LINE COIN BLANKING"/>
      <sheetName val="Store Consumption Dec-2007"/>
      <sheetName val="Final Refund Summary"/>
      <sheetName val="Annexure G"/>
      <sheetName val="Asset Acquisition &amp; Physicl Ver"/>
      <sheetName val="Capitalisation"/>
      <sheetName val="US Engg"/>
      <sheetName val="US"/>
      <sheetName val="CT"/>
      <sheetName val="Merlin"/>
      <sheetName val="nMR"/>
      <sheetName val="Horizon"/>
      <sheetName val="C&amp;B"/>
      <sheetName val="T&amp;L"/>
      <sheetName val="Exchange"/>
      <sheetName val="Julie's Request Form"/>
      <sheetName val="SCR L_E 2002"/>
      <sheetName val="BIMP 13th August"/>
      <sheetName val="LOCAL XRAY (2)"/>
      <sheetName val="CARM"/>
      <sheetName val="LOCAL XRAY"/>
      <sheetName val="NKSC"/>
      <sheetName val="AGILENT"/>
      <sheetName val="EPSG"/>
      <sheetName val="CSG"/>
      <sheetName val="ATG"/>
      <sheetName val="TMO SEGMENT (EPSG, CSG and ATG)"/>
      <sheetName val="SPG"/>
      <sheetName val="CAG"/>
      <sheetName val="Work Book Basics"/>
      <sheetName val="Instructions Spread Sheet"/>
      <sheetName val="PIVOTS"/>
      <sheetName val="GIO Refunctionalization"/>
      <sheetName val="Inventory Capitalization"/>
      <sheetName val="JV Consolidation"/>
      <sheetName val="NQ_ISO"/>
      <sheetName val="SARS"/>
      <sheetName val="Restricted"/>
      <sheetName val="LTPP"/>
      <sheetName val="ESPP"/>
      <sheetName val="DCP"/>
      <sheetName val="NatAccts"/>
      <sheetName val="MU"/>
      <sheetName val="Instructions JV"/>
      <sheetName val="JV Pivot"/>
      <sheetName val="SmartJV"/>
      <sheetName val="SARS PIVOT"/>
      <sheetName val="CH20"/>
      <sheetName val="US00"/>
      <sheetName val="workOnIt"/>
      <sheetName val="Div adjustment05"/>
      <sheetName val="503 0510 LL BS"/>
      <sheetName val="503 0510 LL PL"/>
      <sheetName val="TAX-28"/>
      <sheetName val="CAS"/>
      <sheetName val="CA1 "/>
      <sheetName val="FA Addition"/>
      <sheetName val="Addition Listing"/>
      <sheetName val="FA Disposal"/>
      <sheetName val="Disposal Listing"/>
      <sheetName val="PL-notes"/>
      <sheetName val="cos"/>
      <sheetName val="RD"/>
      <sheetName val="FS"/>
      <sheetName val="Adm"/>
      <sheetName val="interest remit(503)"/>
      <sheetName val="PL-details"/>
      <sheetName val="621011-final"/>
      <sheetName val="PL-ICTrans"/>
      <sheetName val="Form C info"/>
      <sheetName val="CTO "/>
      <sheetName val="Div adjustment"/>
      <sheetName val="Captura"/>
      <sheetName val="Shirley"/>
      <sheetName val="FAA"/>
      <sheetName val="FACTO"/>
      <sheetName val="CA Sch"/>
      <sheetName val="O&amp;E"/>
      <sheetName val="forexA5"/>
      <sheetName val="Pro royalty"/>
      <sheetName val="bad dbts prov"/>
      <sheetName val="prov RB"/>
      <sheetName val="prov vacation"/>
      <sheetName val="pay for results "/>
      <sheetName val="621011PIVOT FINAL"/>
      <sheetName val="Staff Cost "/>
      <sheetName val="WFM Responsibilities"/>
      <sheetName val="NEW NAMES 1.31.09"/>
      <sheetName val="CURRENT NAMES eff dt 1.30.09"/>
      <sheetName val="Differences with GHRMS file"/>
      <sheetName val="Currency"/>
      <sheetName val="CONSOLIDATED NEW NAMES for FIN"/>
      <sheetName val="MRU Division Table"/>
      <sheetName val="EIBU Lvl3 2006-2009 Rollup"/>
      <sheetName val="EIBU Lvl3Q3 2006"/>
      <sheetName val="EIBU Lvl3Q4 2006"/>
      <sheetName val="EIBU Lvl3Q1 2007"/>
      <sheetName val="EIBU Lvl3Q2 2007"/>
      <sheetName val="EIBU Lvl3Q3 2007"/>
      <sheetName val="EIBU Lvl3Q4 2007"/>
      <sheetName val="EIBU Lvl3 2006"/>
      <sheetName val="EIBU Lvl3 2007"/>
      <sheetName val="EIBU Lvl3 2008"/>
      <sheetName val="EIBU Lvl3 2009"/>
      <sheetName val="retire"/>
      <sheetName val="Ownership &amp; Change Control"/>
      <sheetName val="Documentation"/>
      <sheetName val="T- Agilent &amp; Varian"/>
      <sheetName val="T1 - Pretax and Pro forma"/>
      <sheetName val="T2 - Non-GAAP ETR Summary"/>
      <sheetName val="T3 - GAAP ETR Summary"/>
      <sheetName val="T3F - Cont Ops Tax Rate"/>
      <sheetName val="T4 - Forecast Summary by Q"/>
      <sheetName val="B - Varian GAAP Forecast"/>
      <sheetName val="T5 - Rate Application"/>
      <sheetName val="T6-1 - World Tax - Non-GAAP"/>
      <sheetName val="T6-2 - World Tax - GAAP"/>
      <sheetName val="T-7 - ITM Summary"/>
      <sheetName val="Subconsolidations"/>
      <sheetName val="T14 - CFR Forecast"/>
      <sheetName val="T7A - FY09 Tax Adjustment "/>
      <sheetName val="T8-1 - Foreign Tax Variance"/>
      <sheetName val="T8-2 - Subpart F &amp; GrossUp"/>
      <sheetName val="T9 - OCI Tax Benefit"/>
      <sheetName val="T10 - ARB 51 Tax Adj"/>
      <sheetName val="T10D - ATIS IP Transfer"/>
      <sheetName val="T11 - PF Items - July"/>
      <sheetName val="T11-1 ProForma by Country"/>
      <sheetName val="T12 - GAAP Jurisdiction Tax"/>
      <sheetName val="T13 - Jun '10 YTD Cash Payments"/>
      <sheetName val="T15 - July FLASH"/>
      <sheetName val="T16-State Tax Liability - Q3'10"/>
      <sheetName val="T17-State ETR - Q3'10"/>
      <sheetName val="T19 - Federal R&amp;D Calc - Q3'10"/>
      <sheetName val="T23 - Perms - Domestic"/>
      <sheetName val="T-26 - 9709 LOM Q3'10"/>
      <sheetName val="Supporting Wkprs to the right "/>
      <sheetName val="T14A - CFR Forecast"/>
      <sheetName val="T10A - YAN IP Transfer"/>
      <sheetName val="T10B - Acqiris IP Trsfr wCl"/>
      <sheetName val="T10C - Adaptif IP Transfer"/>
      <sheetName val="T23A - Perms - Fgn not used"/>
      <sheetName val="QuarterView"/>
      <sheetName val="Consolidated Table"/>
      <sheetName val="GIO Ops"/>
      <sheetName val="Labs"/>
      <sheetName val="Notes for JV Data Tab"/>
      <sheetName val="Back-end Instructions"/>
      <sheetName val="Drop-Downs"/>
      <sheetName val="HC"/>
      <sheetName val="Summary by $"/>
      <sheetName val="Summary by headcount"/>
      <sheetName val="Pushdown Pivot"/>
      <sheetName val="Pushdown Rank"/>
      <sheetName val="Q2_By Group"/>
      <sheetName val="Q1Accrual by group"/>
      <sheetName val="Q1Pivot"/>
      <sheetName val="Q1FX"/>
      <sheetName val="LNP"/>
      <sheetName val="Country"/>
      <sheetName val="US_NONUS Key"/>
      <sheetName val="Q2Pivot"/>
      <sheetName val="Q2FX"/>
      <sheetName val="Q2_Unpaid_Enhancement"/>
      <sheetName val="June05Sheet1"/>
      <sheetName val="june05_pivot2"/>
      <sheetName val="June_payouts_pivot1"/>
      <sheetName val="July_Pivot"/>
      <sheetName val="July2_Final_List"/>
      <sheetName val="Q2Profor_wfm_terms_detail.rpt"/>
      <sheetName val="expense guidelines"/>
      <sheetName val="comet cur act"/>
      <sheetName val="LastYr"/>
      <sheetName val="actual_scale qtd compare "/>
      <sheetName val="Q4_accrual_Pivot"/>
      <sheetName val="MU table"/>
      <sheetName val="Notes from BU's for 10.26.07"/>
      <sheetName val="NEW NAMES 10.25.07"/>
      <sheetName val="CURRENT NAMES eff dt 10.25.07"/>
      <sheetName val="Current"/>
      <sheetName val="From Tamara C "/>
      <sheetName val="Deferral"/>
      <sheetName val="LTPP Susy F"/>
      <sheetName val="Data Calcs Filtered for 8213"/>
      <sheetName val="Data and Calcs From Susy F."/>
      <sheetName val="TTU"/>
      <sheetName val="Board check"/>
      <sheetName val="TTU &amp; Spectrian"/>
      <sheetName val="T3F - DiscOps&amp;Cont Ops Tax Rate"/>
      <sheetName val="T6-3 - World Tax Compare"/>
      <sheetName val="T7A - FY'06 Tax Adjust"/>
      <sheetName val="T8-2 - Subpart F Income"/>
      <sheetName val="T10 - Vaud Foreign Tax Proj"/>
      <sheetName val="T10B - Acqiris IP Transfer"/>
      <sheetName val="T11 - PF Items - Sept Flash"/>
      <sheetName val="T12 - Jurisdiction Tax"/>
      <sheetName val="T13 - Oct'07 YTD Csh Pymts"/>
      <sheetName val="T14 - Corp Dvlmt Forecast"/>
      <sheetName val="T14A - Oct '07 Oracle"/>
      <sheetName val="T15 - Sept Flash"/>
      <sheetName val="T16-State Tax Liability"/>
      <sheetName val="T17-State ETR"/>
      <sheetName val="T18 - EIE - Q4'07"/>
      <sheetName val="T19 - FED R&amp;D Credit - Q4'07"/>
      <sheetName val="T19A - R&amp;D Credit - FY'06"/>
      <sheetName val="T20 - Federal AMT"/>
      <sheetName val="T21 - Valuation Allow Analysis"/>
      <sheetName val="T21-A - Valuation Allow - US"/>
      <sheetName val="T21-B - Valuation Allow - UK"/>
      <sheetName val="T21-C - Val Allow - Netherlands"/>
      <sheetName val="T22 - APB 23 Analysis"/>
      <sheetName val="T23 - Other Perm Difference"/>
      <sheetName val="T24 - Goodwill"/>
      <sheetName val="T-26 -9709  LOM Inventory"/>
      <sheetName val="Done"/>
      <sheetName val="Sheets to right not used"/>
      <sheetName val="ETR Information Requests"/>
      <sheetName val="Accrual Calc"/>
      <sheetName val="Intl Only Oct 29"/>
      <sheetName val="Pivot Oct 29"/>
      <sheetName val="Jan27 research"/>
      <sheetName val="市区町村別"/>
      <sheetName val="送付先"/>
      <sheetName val="FY99 HPJOFFICE"/>
      <sheetName val="ALL DATA (2)"/>
      <sheetName val="Report-O-Matic"/>
      <sheetName val="ReportsbyFunction"/>
      <sheetName val="-Seller Reference"/>
      <sheetName val="-Seller Reference (2)"/>
      <sheetName val="HIT Grp to Grp (EPSG)"/>
      <sheetName val="SQF Eng Services (EPSG) "/>
      <sheetName val="Rook2 Manufacture (EPSG)"/>
      <sheetName val="Contract Mgmt (OSSG)"/>
      <sheetName val="BBN MFG-R&amp;D (EPSG)"/>
      <sheetName val="EU Logistics (EPSG BBN to ATG)"/>
      <sheetName val="EU Logistics (EPSG)"/>
      <sheetName val="Bulk Gases (EPSG)"/>
      <sheetName val="Business Center - (EPSG)"/>
      <sheetName val="CMD (EPSG) "/>
      <sheetName val="Commercial Services (CSG)"/>
      <sheetName val="Business Solutions (EPSG)"/>
      <sheetName val="Call Center EU (EPSG)"/>
      <sheetName val="Call Center Japan (EPSG)"/>
      <sheetName val="Call Center NA (EPSG) "/>
      <sheetName val="Call Center Asia (EPSG) "/>
      <sheetName val="Cross Selling (EPSG)"/>
      <sheetName val="Demo Management  (EPSG) "/>
      <sheetName val="Engineering Services (EPSG) "/>
      <sheetName val="Everest Central Team (EPSG) "/>
      <sheetName val="Factory Logistics  (ATG) "/>
      <sheetName val="Field eBusiness (EPSG) "/>
      <sheetName val="Field Quality Assurance (EPSG)"/>
      <sheetName val="GSDC (CSG) "/>
      <sheetName val="LAR HC (EPSG) "/>
      <sheetName val="MFG (CSG)"/>
      <sheetName val="Penang Site Service (SPG)"/>
      <sheetName val="Quality (ATG)  "/>
      <sheetName val="SPO (EPSG)"/>
      <sheetName val="Supply Base Management (EPSG)"/>
      <sheetName val="Tech Center (EPSG)"/>
      <sheetName val="IO Products MAST (EPSG) "/>
      <sheetName val="Test Dev (LSCA)  "/>
      <sheetName val="US Logistics (EPSG) "/>
      <sheetName val="US Operations (EPSG)  "/>
      <sheetName val="WPTC COS Residual (EPSG)"/>
      <sheetName val="WPTC R&amp;D Projects (EPSG) "/>
      <sheetName val="WPTC Model Shop (EPSG)"/>
      <sheetName val="-Revision Control"/>
      <sheetName val="-Setup"/>
      <sheetName val="Output 1"/>
      <sheetName val="Outputs - 33 Income Before Tax"/>
      <sheetName val="ICO&amp;ITM Comments"/>
      <sheetName val="Graph by SOB"/>
      <sheetName val="Factory SOBs"/>
      <sheetName val="Field SOBs"/>
      <sheetName val="Field SOBs - Actual"/>
      <sheetName val="Other SOBs"/>
      <sheetName val="Consols &amp; Inactive"/>
      <sheetName val="Exception Time Series"/>
      <sheetName val="Brio Time Series"/>
      <sheetName val="Factory Ratios"/>
      <sheetName val="Field Fund Matrix"/>
      <sheetName val="CU-SOB"/>
      <sheetName val="SOB-CAT"/>
      <sheetName val="Avago"/>
      <sheetName val="Verigy"/>
      <sheetName val="Variables Sheet"/>
      <sheetName val="APB23"/>
      <sheetName val="FY98 Pretax Earnings"/>
      <sheetName val="FY97 Pretax Earnings"/>
      <sheetName val="P&amp;L (EN-32)"/>
      <sheetName val="Low Tax"/>
      <sheetName val="99 Earnings"/>
      <sheetName val="98 Earnings"/>
      <sheetName val="97 Earnings"/>
      <sheetName val="Germany 99 Revenue"/>
      <sheetName val="Japan 99 Revenue"/>
      <sheetName val="99 Contingency Analysis"/>
      <sheetName val="Sing-Malay 94-96"/>
      <sheetName val="FY98 Goodwill"/>
      <sheetName val="Goodwill 98"/>
      <sheetName val="C_Trend"/>
      <sheetName val="J_Trend"/>
      <sheetName val="FY99 IC Carveout"/>
      <sheetName val="DTA Balances"/>
      <sheetName val="ICPE"/>
      <sheetName val="ICPE Rate"/>
      <sheetName val="Tax Account At FY99"/>
      <sheetName val="TaxCO"/>
      <sheetName val="TaxMO"/>
      <sheetName val="TaxTotal"/>
      <sheetName val="DeferCO"/>
      <sheetName val="DeferMO"/>
      <sheetName val="DeferTotal"/>
      <sheetName val="Tax Holiday 98"/>
      <sheetName val="Tax Holiday 97"/>
      <sheetName val="Tax Holiday 96"/>
      <sheetName val="Untaxed Earnings"/>
      <sheetName val="Chart-Phoenix Eff"/>
      <sheetName val="Chart-CO Eff"/>
      <sheetName val="Chart-MO Eff"/>
      <sheetName val="Chart-Eff Tax Rate"/>
      <sheetName val="Chart-Struct Tax Rate"/>
      <sheetName val="1998 Earnings"/>
      <sheetName val="1997 Earnings"/>
      <sheetName val="1997 Earnings - Superceded"/>
      <sheetName val="1999 Earnings"/>
      <sheetName val="94-99 Earnings"/>
      <sheetName val="RESERVE"/>
      <sheetName val="234BC"/>
      <sheetName val="Annexure C - adv tax"/>
      <sheetName val="Annexure D - ListDir"/>
      <sheetName val="BS - R"/>
      <sheetName val="BS &amp; P&amp;L"/>
      <sheetName val="Sch 1 and 2"/>
      <sheetName val="Sch 3"/>
      <sheetName val="Sch 4,5 and 6"/>
      <sheetName val="Sch 7, 8"/>
      <sheetName val="ECB Interest &amp; ECB Exchange"/>
      <sheetName val="FA-DEP"/>
      <sheetName val="DEP'N-31-03-07"/>
      <sheetName val="ITR"/>
      <sheetName val="Journal"/>
      <sheetName val="factor "/>
      <sheetName val="G.P. Provision - Jan05"/>
      <sheetName val="Summary -Jan05"/>
      <sheetName val="Provision - Dec04"/>
      <sheetName val="Parked Actual"/>
      <sheetName val="Parked Bhawna"/>
      <sheetName val="9中ｖｓ基本予算委託研・経費（業務管理BL）"/>
      <sheetName val="Code表"/>
      <sheetName val="☆81連結☆"/>
      <sheetName val="☆82連結☆"/>
      <sheetName val="HM_81ki"/>
      <sheetName val="HM_82ki"/>
      <sheetName val="ASH_82ki"/>
      <sheetName val="TH_82ki"/>
      <sheetName val="ASH_81ki"/>
      <sheetName val="TH_81ki"/>
      <sheetName val="タイ単独元ネタ"/>
      <sheetName val="HVN 04 BrD"/>
      <sheetName val="HVN_2005"/>
      <sheetName val="HVN_2006"/>
      <sheetName val="HVN_2007"/>
      <sheetName val="9MT_ASH_model"/>
      <sheetName val="9MT_ash_PL"/>
      <sheetName val="81Asean配賦"/>
      <sheetName val="81HMまとめ"/>
      <sheetName val="81HM"/>
      <sheetName val="船積台数"/>
      <sheetName val="コスト"/>
      <sheetName val="ﾓﾃﾞﾙ別収益"/>
      <sheetName val="まとめ表"/>
      <sheetName val="枠外・設備・技指料・CBU"/>
      <sheetName val="差異分析"/>
      <sheetName val="差異分析 (3)"/>
      <sheetName val="JM MORGAN -JAN"/>
      <sheetName val="Kotak Liquid-JANM"/>
      <sheetName val="PRUDENTIAL LIQUID-JAN"/>
      <sheetName val="DSP ML LIQUID-JAN"/>
      <sheetName val="Birla Liquid-jan"/>
      <sheetName val="Prudential Floater"/>
      <sheetName val="PP_TOTAL _ ALLIED % increase"/>
      <sheetName val="ALLIED_cash flow"/>
      <sheetName val="ALLIED_WC"/>
      <sheetName val="PP_TOTAL _ ALLIED"/>
      <sheetName val="AHC_PP_FINAL (HO)"/>
      <sheetName val="DGN _ P P"/>
      <sheetName val="RFCL _ PP"/>
      <sheetName val="Barr Laboratories"/>
      <sheetName val="King"/>
      <sheetName val="Pliva USD"/>
      <sheetName val="Pliva - HRK"/>
      <sheetName val="Mylan Labs"/>
      <sheetName val="Watson Pharma"/>
      <sheetName val="Consolidated Sheet"/>
      <sheetName val="Teva"/>
      <sheetName val="FA Register"/>
      <sheetName val="depreciation Summary"/>
      <sheetName val="FA Register (2)"/>
      <sheetName val="indus"/>
      <sheetName val="Veh (Alto)"/>
      <sheetName val="Motor Cycle"/>
      <sheetName val="Veh (WR)"/>
      <sheetName val="Veh (Zen)"/>
      <sheetName val="Veh (Esteem)"/>
      <sheetName val="Veh (M 800) 1"/>
      <sheetName val="Veh (M 800) 2"/>
      <sheetName val="Veh (SX4)"/>
      <sheetName val="Veh (DZire)"/>
      <sheetName val="Veh (AStar)"/>
      <sheetName val="EECO"/>
      <sheetName val="RITZ"/>
      <sheetName val="VERSA (MSV)"/>
      <sheetName val="Swift"/>
      <sheetName val="Veh (MOS)"/>
      <sheetName val="UPS"/>
      <sheetName val="Sign Board"/>
      <sheetName val="Elec Equip"/>
      <sheetName val="Generator"/>
      <sheetName val="Bldgs"/>
      <sheetName val="Digi Cam"/>
      <sheetName val="Low Temp Drier"/>
      <sheetName val="Auto Lift"/>
      <sheetName val="Display Board"/>
      <sheetName val="Paint Booth"/>
      <sheetName val="Water Cooler"/>
      <sheetName val="Remarks"/>
      <sheetName val="Offer"/>
      <sheetName val="Product Costing Format"/>
      <sheetName val="931Mh based"/>
      <sheetName val="CS14"/>
      <sheetName val="933Mh based"/>
      <sheetName val="936Mh based"/>
      <sheetName val="BS Schdl-3-Fixed Assets"/>
      <sheetName val="MAINT,QP,COMM"/>
      <sheetName val="SUPPORTING"/>
      <sheetName val="PLAN 01-02"/>
      <sheetName val="Price updates"/>
      <sheetName val="LANGUAGE"/>
      <sheetName val="PART_DISCOUNT"/>
      <sheetName val="7470 MSP (1)"/>
      <sheetName val="7470 MSP (2)"/>
      <sheetName val="7470 MSP (3)"/>
      <sheetName val="7470 MSP (4)"/>
      <sheetName val="7470 MSP (5)"/>
      <sheetName val="7470 MSP (6)"/>
      <sheetName val="7470 MSP (7)"/>
      <sheetName val="7470 MSP (8)"/>
      <sheetName val="7470 MSP (9)"/>
      <sheetName val="7470 MSP (10)"/>
      <sheetName val="7470 MSP (11)"/>
      <sheetName val="7470 MSP (12)"/>
      <sheetName val="7470 MSP (13)"/>
      <sheetName val="7470 MSP (14)"/>
      <sheetName val="7470 MSP (15)"/>
      <sheetName val="7470 MSP (16)"/>
      <sheetName val="7470 MSP (17)"/>
      <sheetName val="7470 MSP (18)"/>
      <sheetName val="7470 MSP (19)"/>
      <sheetName val="7470 MSP (20)"/>
      <sheetName val="7470 MSP Matrix"/>
      <sheetName val="CATEGORY_DISCOUNT"/>
      <sheetName val="Volume"/>
      <sheetName val="Data Graph"/>
      <sheetName val="MIS-PL"/>
      <sheetName val="gn-div"/>
      <sheetName val="UB-p&amp;L"/>
      <sheetName val="ub"/>
      <sheetName val="cogs"/>
      <sheetName val="prestn"/>
      <sheetName val="Data File"/>
      <sheetName val="publi"/>
      <sheetName val="Inc Dec - Stock"/>
      <sheetName val="MIS-OH"/>
      <sheetName val="C-COHs"/>
      <sheetName val="ub-BS"/>
      <sheetName val="C-Misc Income"/>
      <sheetName val="Presnt-2"/>
      <sheetName val="Raw TB"/>
      <sheetName val="consTB"/>
      <sheetName val="TBrow"/>
      <sheetName val="PC "/>
      <sheetName val="progrs"/>
      <sheetName val="LLCMIS"/>
      <sheetName val="Q03-04"/>
      <sheetName val="c f Final"/>
      <sheetName val="Q04-05"/>
      <sheetName val="mainBS"/>
      <sheetName val="sc3,4,5 (New)"/>
      <sheetName val="sch-21-mbi1"/>
      <sheetName val="sch-21-mbi2"/>
      <sheetName val="SC-21(1)"/>
      <sheetName val="SC21(2)"/>
      <sheetName val="sc1,2"/>
      <sheetName val="sc3,4"/>
      <sheetName val="sc5"/>
      <sheetName val="sc6,7,8,9"/>
      <sheetName val="sc10,11,12"/>
      <sheetName val="sc13,14,15"/>
      <sheetName val="sc16,17,18,19"/>
      <sheetName val="pwc-cash flow"/>
      <sheetName val="Dep-CON"/>
      <sheetName val="dep-GN"/>
      <sheetName val="dep-A164"/>
      <sheetName val="dep-RTDM"/>
      <sheetName val="dep-HO"/>
      <sheetName val="dep-NEPZ"/>
      <sheetName val="dep-AV"/>
      <sheetName val="dep-B17"/>
      <sheetName val="dep-TR"/>
      <sheetName val="dep-B4"/>
      <sheetName val="dep-MET"/>
      <sheetName val="a164"/>
      <sheetName val="gn"/>
      <sheetName val="av"/>
      <sheetName val="ho"/>
      <sheetName val="rtd"/>
      <sheetName val="nepz"/>
      <sheetName val="B17"/>
      <sheetName val="met"/>
      <sheetName val="tr"/>
      <sheetName val="In-De GN"/>
      <sheetName val="IU"/>
      <sheetName val="Q02-03"/>
      <sheetName val="PreQs"/>
      <sheetName val="working03-04"/>
      <sheetName val="Cons-working03-04"/>
      <sheetName val="Optical PL-04-05"/>
      <sheetName val="Eurooptic05-06 PL"/>
      <sheetName val="Eurooptic05-06BS"/>
      <sheetName val="Eurooptic OpticalBS-04-05"/>
      <sheetName val="GDM 0506"/>
      <sheetName val="GDM 0405"/>
      <sheetName val="MBPVL-BS"/>
      <sheetName val="P&amp;L (2)"/>
      <sheetName val="GDM Reco AM"/>
      <sheetName val="ConsBS"/>
      <sheetName val="ConsP&amp;L"/>
      <sheetName val="Conssc1,2"/>
      <sheetName val="Conssc3,4"/>
      <sheetName val="Conssc5"/>
      <sheetName val="Conssc6,7,8,9"/>
      <sheetName val="Conssc10,11,12"/>
      <sheetName val="Conssc13,14,15"/>
      <sheetName val="Conssc16,17,18"/>
      <sheetName val="Cons-pwc-cash flow"/>
      <sheetName val="Cons-Working"/>
      <sheetName val="GDM0405"/>
      <sheetName val="trial balance 30092003"/>
      <sheetName val="Old Sep-03TB"/>
      <sheetName val="Yen Loan-Original"/>
      <sheetName val="Monthwise sale"/>
      <sheetName val="LTA PROVISON AUGUST'10"/>
      <sheetName val="Med. AUGUST'10"/>
      <sheetName val="Transmittal Front Page"/>
      <sheetName val="valn"/>
      <sheetName val="#"/>
      <sheetName val="new summary"/>
      <sheetName val="Pilotage"/>
      <sheetName val="Agency BS"/>
      <sheetName val="MENO"/>
      <sheetName val="Dep 01-02 (2)"/>
      <sheetName val="DEP AS PER I.TAX"/>
      <sheetName val="DEP-BUILD-ADMN"/>
      <sheetName val="Dep 02-03"/>
      <sheetName val="Dep 03-04"/>
      <sheetName val="Add  03-04"/>
      <sheetName val="deletion 03-04"/>
      <sheetName val="deletion"/>
      <sheetName val="Add  02-03"/>
      <sheetName val="Linked.BS"/>
      <sheetName val="Linked.P&amp;L"/>
      <sheetName val="Linked.Schedules"/>
      <sheetName val="sub schedules"/>
      <sheetName val="def tax (2)"/>
      <sheetName val="PFT"/>
      <sheetName val="234 B C INT 06"/>
      <sheetName val="234 B C INT 06 _Final"/>
      <sheetName val="Apr.99"/>
      <sheetName val="C.Pdn"/>
      <sheetName val="C. Mill R.HRS"/>
      <sheetName val="CLINKER PRODN"/>
      <sheetName val="RAW MEAL PRODN "/>
      <sheetName val="R. MTRLS. RECPT &amp; CONSN."/>
      <sheetName val="Comp. R.Hrs"/>
      <sheetName val="Ele. &amp; Fuel"/>
      <sheetName val="Sen.analysis"/>
      <sheetName val="Helping Hand"/>
      <sheetName val="03.01.2002"/>
      <sheetName val="Limestone"/>
      <sheetName val="Earth moving eq."/>
      <sheetName val="Other raw materials"/>
      <sheetName val="F.usage"/>
      <sheetName val="F.Rec&amp;Cons"/>
      <sheetName val="F.Cost"/>
      <sheetName val="F.Value"/>
      <sheetName val="LS wrkg"/>
      <sheetName val="EM Depn"/>
      <sheetName val="Electricity-consn.workings"/>
      <sheetName val="Per unit cost"/>
      <sheetName val="Total Elec.chrgs.-Fy,Clny&amp;Ntm."/>
      <sheetName val="Monthwise power cost"/>
      <sheetName val="G.Media"/>
      <sheetName val="Other var exp"/>
      <sheetName val="Factor"/>
      <sheetName val="Ele.per MT"/>
      <sheetName val="Ele.per MT-Actual"/>
      <sheetName val="VCost-Pr.file"/>
      <sheetName val="Sheet2 (2)"/>
      <sheetName val="G media"/>
      <sheetName val="G-Aid"/>
      <sheetName val="Fuel mix economics"/>
      <sheetName val="Wind power gen."/>
      <sheetName val="VCost-Pr.file (2)"/>
      <sheetName val="Basic Assumptions"/>
      <sheetName val="Incentives"/>
      <sheetName val="Jawahar Sugar P&amp;L"/>
      <sheetName val="nig_sugar_ P&amp;L"/>
      <sheetName val="Jawahar Cogen P&amp;L"/>
      <sheetName val="nigohi cogen P&amp;L"/>
      <sheetName val="nigohi cogen base P&amp;L"/>
      <sheetName val="Consolidated Profitability "/>
      <sheetName val="Projected Balance Sheet"/>
      <sheetName val="Projected Cash Flow"/>
      <sheetName val="XIRR"/>
      <sheetName val="Depreciation "/>
      <sheetName val="IT Computations"/>
      <sheetName val="Basic Assumptions - Year-wise"/>
      <sheetName val="Loan Schedule-FI-Sugar"/>
      <sheetName val="Loan Schedule-SDF-Sugar"/>
      <sheetName val="Loan Schedule-FI-Power"/>
      <sheetName val="Loan Schedule-SDF-Power"/>
      <sheetName val="Interest Schedule"/>
      <sheetName val="Cane Allocation"/>
      <sheetName val="Ramnagar Sugar P&amp;L"/>
      <sheetName val="Ramnagar Cogen P&amp;L"/>
      <sheetName val="distillery"/>
      <sheetName val="incin cogen"/>
      <sheetName val="rcm cogen p&amp;l"/>
      <sheetName val="scenario"/>
      <sheetName val="rcm expansion"/>
      <sheetName val="ramnagar"/>
      <sheetName val="khalilabad"/>
      <sheetName val="cogen new "/>
      <sheetName val="cogen khalilabad"/>
      <sheetName val="Depreciation - Sugar"/>
      <sheetName val="Scenarios"/>
      <sheetName val="Profitability Statement - Sugar"/>
      <sheetName val="Production &amp; Revenue - Power"/>
      <sheetName val="Profitability Statement - Power"/>
      <sheetName val="Depreciation - Power"/>
      <sheetName val="Tube Details"/>
      <sheetName val="Comparative"/>
      <sheetName val="Revised Estimates"/>
      <sheetName val="XIRR (100% Own Funding)"/>
      <sheetName val="Production &amp; Revenue - Sugar"/>
      <sheetName val="Cane Cost"/>
      <sheetName val="EBITDA"/>
      <sheetName val="Loan Schedule-FI"/>
      <sheetName val="Loan Schedule-SDF"/>
      <sheetName val="Exportable Power"/>
      <sheetName val="Steam Requirement"/>
      <sheetName val="Summary Sheet"/>
      <sheetName val="Allocated Cost "/>
      <sheetName val="Repayment Interest Schedule-FI "/>
      <sheetName val="Repayment Interest Schedule-SDF"/>
      <sheetName val="Production &amp; Sales"/>
      <sheetName val="Profitability Statement"/>
      <sheetName val="XIRR1"/>
      <sheetName val="XIRR2 "/>
      <sheetName val="Fibrizor Drive"/>
      <sheetName val="Bought-out Bagasse"/>
      <sheetName val="13.02.13"/>
      <sheetName val="12.02.13"/>
      <sheetName val="11.02.13"/>
      <sheetName val="10.02.13"/>
      <sheetName val="09.02.13"/>
      <sheetName val="08.02.13"/>
      <sheetName val="07.02.13"/>
      <sheetName val="06.02.13"/>
      <sheetName val="05.02.13"/>
      <sheetName val="04.02.13"/>
      <sheetName val="02.02.13"/>
      <sheetName val="01.02.13"/>
      <sheetName val="31.01.13"/>
      <sheetName val="30.01.13"/>
      <sheetName val="29.01.13"/>
      <sheetName val="28.01.13"/>
      <sheetName val="25.01.13"/>
      <sheetName val="24.01.13"/>
      <sheetName val="23.01.13 "/>
      <sheetName val="22.01.13"/>
      <sheetName val="21.01.13"/>
      <sheetName val="20.01.13"/>
      <sheetName val="concast-castable salary"/>
      <sheetName val="miscellaneous parameters"/>
      <sheetName val="qry exps"/>
      <sheetName val="vrs-03-04"/>
      <sheetName val="Working 2"/>
      <sheetName val="Working 1 (Pr)"/>
      <sheetName val="Page 4"/>
      <sheetName val="Page 3 (Pr)"/>
      <sheetName val="Page 3"/>
      <sheetName val="Page 2"/>
      <sheetName val="Page 1"/>
      <sheetName val="Page 1 (Pr)"/>
      <sheetName val="rev contrib"/>
      <sheetName val="bep_conc_castb"/>
      <sheetName val="DPR 30.11.11"/>
      <sheetName val="30.11.11"/>
      <sheetName val="DPR 29.11.11"/>
      <sheetName val="29.11.11"/>
      <sheetName val="DPR 28.11.11"/>
      <sheetName val="28.11.11"/>
      <sheetName val="DPR 27.11.11"/>
      <sheetName val="27.11.11"/>
      <sheetName val="DPR 26.11.11"/>
      <sheetName val="26.11.11"/>
      <sheetName val="DPR 25.11.11"/>
      <sheetName val="25.11.11"/>
      <sheetName val="DPR 24.11.11"/>
      <sheetName val="24.11.11"/>
      <sheetName val="DPR 23.11.11"/>
      <sheetName val="23.11.11"/>
      <sheetName val="DPR 22.11.11"/>
      <sheetName val="22.11.11"/>
      <sheetName val="DPR 21.11.11"/>
      <sheetName val="21.11.11"/>
      <sheetName val="DPR 20.11.11"/>
      <sheetName val="20.11.11"/>
      <sheetName val="DPR19.11.11"/>
      <sheetName val="19.11.11"/>
      <sheetName val="DPR 18.11.11"/>
      <sheetName val="18.11.11"/>
      <sheetName val="DPR 17.11.11"/>
      <sheetName val="17.11.11"/>
      <sheetName val="16.11.11"/>
      <sheetName val="15.11.11"/>
      <sheetName val="02.11.11"/>
      <sheetName val="01.11.11"/>
      <sheetName val="Nov.11"/>
      <sheetName val="Energy 16.05.11"/>
      <sheetName val="DPR 16.05.11"/>
      <sheetName val="16.05.11"/>
      <sheetName val="Energy 15.05.11"/>
      <sheetName val="DPR 15.05.11"/>
      <sheetName val="15.05.11"/>
      <sheetName val="Energy 14.05.11"/>
      <sheetName val="DPR 14.05.11"/>
      <sheetName val="14.05.11"/>
      <sheetName val="Energy 13.05.11"/>
      <sheetName val="DPR 13.05.11"/>
      <sheetName val="13.05.11"/>
      <sheetName val="Energy 12.05.11"/>
      <sheetName val="DPR 12.05.11"/>
      <sheetName val="12.05.11"/>
      <sheetName val="Energy 11.05.11"/>
      <sheetName val="DPR 11.05.11"/>
      <sheetName val="11.05.11"/>
      <sheetName val="Energy 10.05.11"/>
      <sheetName val="DPR 10.05.11"/>
      <sheetName val="10.05.11"/>
      <sheetName val="Energy 09.05.11"/>
      <sheetName val="DPR 09.05.11"/>
      <sheetName val="09.05.11"/>
      <sheetName val="Energy 08.05.11"/>
      <sheetName val="DPR 08.05.11"/>
      <sheetName val="08.05.11"/>
      <sheetName val="Energy 07.05.11"/>
      <sheetName val="DPR 07.05.11"/>
      <sheetName val="07.05.11"/>
      <sheetName val="Energy 06.05.11"/>
      <sheetName val="DPR 06.05.11"/>
      <sheetName val="06.05.11"/>
      <sheetName val="Energy 05.05.11"/>
      <sheetName val="DPR 05.05.11"/>
      <sheetName val="05.05.11"/>
      <sheetName val="Energy 04.05.11"/>
      <sheetName val="DPR 04.05.11"/>
      <sheetName val="04.05.11"/>
      <sheetName val="Energy 03.05.11"/>
      <sheetName val="DPR 03.05.11"/>
      <sheetName val="03.05.11"/>
      <sheetName val="Energy 02.05.11"/>
      <sheetName val="DPR 02.05.11"/>
      <sheetName val="02.05.11"/>
      <sheetName val="Energy 01.05.11"/>
      <sheetName val="DPR 01.05.11"/>
      <sheetName val="01.05.11"/>
      <sheetName val="May 11"/>
      <sheetName val="Energy 30.04.11"/>
      <sheetName val="DPR 30.04.11"/>
      <sheetName val="30.04.11"/>
      <sheetName val="Energy 29.04.11"/>
      <sheetName val="DPR 29.04.11"/>
      <sheetName val="29.04.11"/>
      <sheetName val="Energy 28.04.11"/>
      <sheetName val="DPR 28.04.11"/>
      <sheetName val="28.04.11"/>
      <sheetName val="Energy 27.04.11"/>
      <sheetName val="DPR 27.04.11"/>
      <sheetName val="27.04.11"/>
      <sheetName val="Energy 26.04.11"/>
      <sheetName val="DPR 26.04.11"/>
      <sheetName val="26.04.11"/>
      <sheetName val="Energy 25.04.11"/>
      <sheetName val="DPR 25.04.11"/>
      <sheetName val="25.04.11"/>
      <sheetName val="Energy 24.04.11"/>
      <sheetName val="DPR 24.04.11"/>
      <sheetName val="24.04.11"/>
      <sheetName val="Energy 23.04.11"/>
      <sheetName val="DPR 23.04.11"/>
      <sheetName val="23.04.11"/>
      <sheetName val="Energy 22.04.11"/>
      <sheetName val="DPR 22.04.11"/>
      <sheetName val="22.04.11"/>
      <sheetName val="Energy 21.04.11"/>
      <sheetName val="DPR 21.04.11"/>
      <sheetName val="21.04.11"/>
      <sheetName val="Energy 20.04.11"/>
      <sheetName val="DPR 20.04.11"/>
      <sheetName val="20.04.11"/>
      <sheetName val="Energy 19.04.11"/>
      <sheetName val="DPR19.04.11"/>
      <sheetName val="19.04.11"/>
      <sheetName val="Energy 18.04.11"/>
      <sheetName val="DPR 18.0411"/>
      <sheetName val="18.04.11"/>
      <sheetName val="Energy 17.04.11"/>
      <sheetName val="DPR 17.04.11"/>
      <sheetName val="17.04.11"/>
      <sheetName val="Energy 16.04.11"/>
      <sheetName val="DPR 16.04.11"/>
      <sheetName val="16.04.11"/>
      <sheetName val="Energy 15.04.11"/>
      <sheetName val="DPR 15.04.11"/>
      <sheetName val="15.04.11"/>
      <sheetName val="Energy 14.04.11"/>
      <sheetName val="DPR 14.04.11"/>
      <sheetName val="14.04.11"/>
      <sheetName val="Energy 13.04.11"/>
      <sheetName val="DPR 13.04.11"/>
      <sheetName val="13.04.11"/>
      <sheetName val="Energy 12.04.11"/>
      <sheetName val="DPR 12.04.11"/>
      <sheetName val="12.04.11"/>
      <sheetName val="Energy 11.04.11 "/>
      <sheetName val="DPR 11.04.11"/>
      <sheetName val="11.04.11"/>
      <sheetName val="Energy 10.04.11"/>
      <sheetName val="DPR 10.04.11"/>
      <sheetName val="10.04.11"/>
      <sheetName val="Energy 09.04.11"/>
      <sheetName val="DPR 09.04.11"/>
      <sheetName val="09.04.11"/>
      <sheetName val="Energy 08.04.11"/>
      <sheetName val="DPR 08.04.11"/>
      <sheetName val="08.04.11"/>
      <sheetName val="Energy 07.04.11"/>
      <sheetName val="DPR 07.04.11"/>
      <sheetName val="07.04.11"/>
      <sheetName val="Energy 06.04.11"/>
      <sheetName val="DPR 06.04.11"/>
      <sheetName val="06.04.11"/>
      <sheetName val="Energy 05.04.11"/>
      <sheetName val="DPR 05.04.11"/>
      <sheetName val="05.04.11"/>
      <sheetName val="Energy 04.04.11"/>
      <sheetName val="DPR 04.04.11"/>
      <sheetName val="04.04.11"/>
      <sheetName val="Energy 03.04.11"/>
      <sheetName val="DPR 03.04.11"/>
      <sheetName val="03.04.11"/>
      <sheetName val="Energy 02.04.11"/>
      <sheetName val="DPR 02.04.11"/>
      <sheetName val="02.04.11"/>
      <sheetName val="Energy 01.04.11"/>
      <sheetName val="DPR 01.04.11"/>
      <sheetName val="01.04.11"/>
      <sheetName val="Apr 11"/>
      <sheetName val="DPR 10.12.11"/>
      <sheetName val="10.12.11"/>
      <sheetName val="DPR 09.12.11"/>
      <sheetName val="09.12.11"/>
      <sheetName val="DPR 08.12.11"/>
      <sheetName val="08.12.11"/>
      <sheetName val="DPR 07.12.11"/>
      <sheetName val="07.12.11"/>
      <sheetName val="DPR 06.12.11"/>
      <sheetName val="06.12.11"/>
      <sheetName val="DPR 05.12.11"/>
      <sheetName val="05.12.11"/>
      <sheetName val="DPR 04.12.11"/>
      <sheetName val="04.12.11"/>
      <sheetName val="DPR 03.12.11"/>
      <sheetName val="03.12.11"/>
      <sheetName val="DPR 02.12.11"/>
      <sheetName val="02.12.11"/>
      <sheetName val="DPR 01.12.11"/>
      <sheetName val="01.12.11"/>
      <sheetName val="December-11"/>
      <sheetName val="17.12.11"/>
      <sheetName val="DPR 16.12.11"/>
      <sheetName val="16.12.11"/>
      <sheetName val="DPR 15.12.11"/>
      <sheetName val="15.12.11"/>
      <sheetName val="DPR 14.12.11"/>
      <sheetName val="14.12.11"/>
      <sheetName val="DPR 13.12.11"/>
      <sheetName val="13.12.11"/>
      <sheetName val="DPR 12.12.11"/>
      <sheetName val="12.12.11"/>
      <sheetName val="DPR 11.12.11"/>
      <sheetName val="11.12.11"/>
      <sheetName val="DPR 20.12.11"/>
      <sheetName val="20.12.11"/>
      <sheetName val="DPR19.12.11"/>
      <sheetName val="19.12.11"/>
      <sheetName val="DPR 18.12.11"/>
      <sheetName val="18.12.11"/>
      <sheetName val="DPR 17.12.11"/>
      <sheetName val="inputondt"/>
      <sheetName val="MTD-DEC 11"/>
      <sheetName val="MTD-NOV 11"/>
      <sheetName val="YTD 2011 "/>
      <sheetName val="STD"/>
      <sheetName val="Nov-11"/>
      <sheetName val="Dec-11"/>
      <sheetName val="Jan-10"/>
      <sheetName val="Feb-10"/>
      <sheetName val="Mar10"/>
      <sheetName val="Power Export -Cons."/>
      <sheetName val="Bagasse Saved"/>
      <sheetName val="Poss pow "/>
      <sheetName val="CERs"/>
      <sheetName val="Steam Power &amp; Crush"/>
      <sheetName val="Stoppages"/>
      <sheetName val="Av Gen 20 MW"/>
      <sheetName val="Banking"/>
      <sheetName val="Esic Reconicaltions"/>
      <sheetName val="ESIC GOA"/>
      <sheetName val="Dewas"/>
      <sheetName val="352403_ESIC PAYBALE"/>
      <sheetName val="K SWARUP"/>
      <sheetName val="Raw Sheet"/>
      <sheetName val="PHYSICAL"/>
      <sheetName val="Consol FA sch"/>
      <sheetName val="SYS &amp; LAPTOP SALE"/>
      <sheetName val="Con-Dep"/>
      <sheetName val="Sale P&amp;LQ1-Q2-Q3-Q4 "/>
      <sheetName val="Veh"/>
      <sheetName val="S-w"/>
      <sheetName val="Helicopter"/>
      <sheetName val="Com"/>
      <sheetName val="Fur"/>
      <sheetName val="Con-Cost"/>
      <sheetName val="AC"/>
      <sheetName val="Off"/>
      <sheetName val="LAND"/>
      <sheetName val="FA SH5-6 "/>
      <sheetName val="Trans to"/>
      <sheetName val="detail "/>
      <sheetName val="Con-Dep without wm"/>
      <sheetName val="Con-Cost without wm"/>
      <sheetName val="FORM3-FF"/>
      <sheetName val="FORM3 - MAIN-OLD"/>
      <sheetName val="FROM2"/>
      <sheetName val="Form2 - letter"/>
      <sheetName val="Form3 - letter"/>
      <sheetName val="CMA-REGISTER"/>
      <sheetName val="FORM-I"/>
      <sheetName val="jan'04"/>
      <sheetName val="Intermix"/>
      <sheetName val="Blender"/>
      <sheetName val="TST"/>
      <sheetName val="CV"/>
      <sheetName val="AA2"/>
      <sheetName val="newexpected"/>
      <sheetName val="Summary-mixing"/>
      <sheetName val="SUMMARYline"/>
      <sheetName val="COMPOUNDING"/>
      <sheetName val="prod3(val)"/>
      <sheetName val="Renault"/>
      <sheetName val="CVtrend"/>
      <sheetName val="OCT06"/>
      <sheetName val="SALE7C"/>
      <sheetName val="Coversheet"/>
      <sheetName val="Sales Customer (CCI)"/>
      <sheetName val="Gap Analysis (CCI)"/>
      <sheetName val="P&amp;L Sub"/>
      <sheetName val="DCF(CCI)"/>
      <sheetName val="WACC (CCI)"/>
      <sheetName val="BETA(CCI)"/>
      <sheetName val="CFS (CCI)"/>
      <sheetName val="IL&amp;FS"/>
      <sheetName val="P&amp;L (CCI)"/>
      <sheetName val="BS (CCI)"/>
      <sheetName val="Revised Logistics (2)"/>
      <sheetName val="Revised Logistics"/>
      <sheetName val="Logistics (CCI)"/>
      <sheetName val="Assumption (CCI)"/>
      <sheetName val="FF Business (CCI)"/>
      <sheetName val="Deprn FF (CCI)"/>
      <sheetName val="Loan Schedule (CCI)"/>
      <sheetName val="Deprn Logistics (CCI)"/>
      <sheetName val="Future Income (2)"/>
      <sheetName val="UILP Sales FY11"/>
      <sheetName val="UILP Expense FY11"/>
      <sheetName val="Warehouse (CCI)"/>
      <sheetName val="Oper Exps"/>
      <sheetName val="GP from Audited Nos"/>
      <sheetName val="Oper Income"/>
      <sheetName val="Fin Yr 10-11"/>
      <sheetName val="Final GP &amp; Projections (CCI)"/>
      <sheetName val="Fin Yr 09 - 10"/>
      <sheetName val="OT FY10"/>
      <sheetName val="OT R FY10"/>
      <sheetName val="OT FY11"/>
      <sheetName val="OT R FY11"/>
      <sheetName val="Employee Cost"/>
      <sheetName val="S&amp;A Expenses"/>
      <sheetName val="Interest &amp; Finance Charges"/>
      <sheetName val="Taxes (CCI)"/>
      <sheetName val="Investments (CCI)"/>
      <sheetName val="Loans &amp; Advances (CCI)"/>
      <sheetName val="Current Liabilities (CCI)"/>
      <sheetName val="Provision (CCI)"/>
      <sheetName val="Reserve &amp; Surplus (CCI)"/>
      <sheetName val="Secured Loan (CCI)"/>
      <sheetName val="Unsecured Loan (CCI)"/>
      <sheetName val="Proj Freight"/>
      <sheetName val="Depreciation (CCI)"/>
      <sheetName val="Sched"/>
      <sheetName val="FA_Final"/>
      <sheetName val="Groupings-final"/>
      <sheetName val="prov"/>
      <sheetName val="gain.loss"/>
      <sheetName val="sap trial"/>
      <sheetName val="Scheme Area Details_Block__ C2"/>
      <sheetName val="New33KVSS_E3"/>
      <sheetName val="Prop aug of Ex 33KVSS_E3a"/>
      <sheetName val="SIN"/>
      <sheetName val="CREV"/>
      <sheetName val="DREV"/>
      <sheetName val="IDCCALHYD_GOO"/>
      <sheetName val="Degreasing"/>
      <sheetName val="wip-Dec."/>
      <sheetName val="Primer"/>
      <sheetName val="Sandblasting"/>
      <sheetName val="TB Jan-Dec96"/>
      <sheetName val="Managerial Remuneration-Dec96"/>
      <sheetName val="BS&amp;PL_DEC96"/>
      <sheetName val="Diagramm1"/>
      <sheetName val="Daten für Diagramm"/>
      <sheetName val="SAP 01_02 bis 30.04.03"/>
      <sheetName val="Eingabe"/>
      <sheetName val="Print out"/>
      <sheetName val="HGB Bilanz Eingabe"/>
      <sheetName val="Balance Sheet Permira"/>
      <sheetName val="Investitionen"/>
      <sheetName val="Invest DPC"/>
      <sheetName val="Headcount"/>
      <sheetName val="Deckblatt"/>
      <sheetName val="Steuerung"/>
      <sheetName val="Gesamt 2000-03"/>
      <sheetName val="Planung-Ö 2000-03"/>
      <sheetName val="Planung-D 2000-03"/>
      <sheetName val="Zugänge 2000-03"/>
      <sheetName val="Zugänge 2000-2003 Handel"/>
      <sheetName val="list of changes"/>
      <sheetName val="segment split"/>
      <sheetName val="Group NTA 25 Jun 04"/>
      <sheetName val="NTA &amp; NAV &amp; revaluation"/>
      <sheetName val="PPE 25 Jun 04"/>
      <sheetName val="2004 P&amp;L projections"/>
      <sheetName val="IS"/>
      <sheetName val=" CF"/>
      <sheetName val="DepreciationAmor"/>
      <sheetName val="DCF Group"/>
      <sheetName val="DCF Liner"/>
      <sheetName val="DCF Others"/>
      <sheetName val="Firm Value"/>
      <sheetName val="Premium (2)"/>
      <sheetName val="Premium"/>
      <sheetName val="Comps - Gp"/>
      <sheetName val="Comps - SOTP"/>
      <sheetName val="Share price in SGD and USD"/>
      <sheetName val="share px &amp; vol 1993-YTD weekly"/>
      <sheetName val="share px &amp; vol 2003-YTD"/>
      <sheetName val="freight rates - from Nikhil"/>
      <sheetName val="football field - Eqty value"/>
      <sheetName val="freight rates"/>
      <sheetName val="P&amp;L Detail"/>
      <sheetName val="Profit &amp; Loss Statement"/>
      <sheetName val="Income Statements"/>
      <sheetName val="Output Debt"/>
      <sheetName val="Calculation Debt"/>
      <sheetName val="Input Financing Assumptions"/>
      <sheetName val="INPUT Investments-Deprec."/>
      <sheetName val="INPUT KEY PARAMETER SUBSCRIBER"/>
      <sheetName val="SUBSCRIBER TOTAL"/>
      <sheetName val="SUBSCRIBER-DTH"/>
      <sheetName val="SUBSCRIBER-CABLE"/>
      <sheetName val="INPUT PACKAGE PARAMETER"/>
      <sheetName val="OUTPUT PACKAGES "/>
      <sheetName val="PACKAGES FOR PAYMENTS"/>
      <sheetName val="Revenues_Subscription PPC"/>
      <sheetName val="REVENUES PREMIERE PLUS"/>
      <sheetName val="Revenues_Subscription PPV"/>
      <sheetName val="Revenues Sublicencing"/>
      <sheetName val="Revenues_Decoder and others"/>
      <sheetName val=" Revenues Others"/>
      <sheetName val="OVERVIEW PROGRAMM"/>
      <sheetName val="MOVIE CALCULATION"/>
      <sheetName val="INPUT MOVIE SUBS "/>
      <sheetName val="INPUT MINIMUMGARANTEE "/>
      <sheetName val="INPUT ESCALATOR"/>
      <sheetName val="INPUT CPS "/>
      <sheetName val="INPUT MOVIE TITLES"/>
      <sheetName val="INPUT PPV MOVIE"/>
      <sheetName val="OUTPUT SPORT"/>
      <sheetName val="INPUT SPORT LICENCES"/>
      <sheetName val="INPUT SPORT PROD."/>
      <sheetName val="EVENTCALENDER"/>
      <sheetName val="BACKUP BUNDESLIGA"/>
      <sheetName val="INPUT PPV BL"/>
      <sheetName val="INPUT LIBRARY"/>
      <sheetName val="INPUT THIRD PARTY"/>
      <sheetName val="INPUT OTHER PROGRAMME"/>
      <sheetName val="Programming costs royalties"/>
      <sheetName val="Decoder Costs"/>
      <sheetName val="Transmission DTH"/>
      <sheetName val="Transmission Cable"/>
      <sheetName val="PLAY OUT-TRANSPONDER"/>
      <sheetName val="Subscriber Marketing Costs"/>
      <sheetName val="Selling-Costs"/>
      <sheetName val="G&amp;A"/>
      <sheetName val="ÜA"/>
      <sheetName val="Kursübersicht"/>
      <sheetName val="Übersicht(SV)"/>
      <sheetName val="Lizenzen Fiction rollierend"/>
      <sheetName val="Lizenzen Indies rollierend"/>
      <sheetName val="Kabel_Sat rollierend (SV)"/>
      <sheetName val="Kabel_Sat Berech. (SV)"/>
      <sheetName val="Sum. lease commitments 311203"/>
      <sheetName val="Receiver rollierend"/>
      <sheetName val="Berechnung Receiver"/>
      <sheetName val="Sport Prod. roll. (SV)"/>
      <sheetName val="Sport Prod. Berech. (SV)"/>
      <sheetName val="Sport Honorar rollierend (SV)"/>
      <sheetName val="Sport Honorar Berech. (SV)"/>
      <sheetName val="Sport Lizenzen rollierend (SV)"/>
      <sheetName val="Sport Lizenzen Berechnung (SV)"/>
      <sheetName val="Marketing rollierend ÜA "/>
      <sheetName val="Berechnung Marketing ÜA "/>
      <sheetName val="Vertrieb rollierend ÜA "/>
      <sheetName val="Berechnung Vertrieb ÜA"/>
      <sheetName val="Verwaltung rollierend ÜA"/>
      <sheetName val="Berechnung Verwaltung ÜA"/>
      <sheetName val="Buchungen"/>
      <sheetName val="Zuordnung Goodwill u Zinssätze"/>
      <sheetName val="Verprobung Goodwill"/>
      <sheetName val="Tax Amortization Benefit"/>
      <sheetName val="Assembled Workforce"/>
      <sheetName val="UB und Lat. Steuern"/>
      <sheetName val="Markenzeichen"/>
      <sheetName val="Planzahlen"/>
      <sheetName val="Planung PBC"/>
      <sheetName val="Contributory Asset Charges"/>
      <sheetName val="Kundenliste"/>
      <sheetName val="Order Backlog"/>
      <sheetName val="Daily graph"/>
      <sheetName val="Comb daily"/>
      <sheetName val="NOL Chart- weekly"/>
      <sheetName val="Comb weekly"/>
      <sheetName val="PE EV charts"/>
      <sheetName val="intrinsic value field"/>
      <sheetName val="market football field"/>
      <sheetName val="Revalued Fleet"/>
      <sheetName val="Shipping key historic metrics"/>
      <sheetName val="Margin charts"/>
      <sheetName val="football field"/>
      <sheetName val="2003 Margin charts"/>
      <sheetName val="liquidity analysis"/>
      <sheetName val="Comp descriptions"/>
      <sheetName val="Asset Revaluation"/>
      <sheetName val="2004 Margin charts"/>
      <sheetName val="Historical"/>
      <sheetName val="Linked"/>
      <sheetName val="Conservative"/>
      <sheetName val="Aggressive"/>
      <sheetName val="Brand Allocation Template"/>
      <sheetName val="Consolidated Old"/>
      <sheetName val="Allocations"/>
      <sheetName val="HGTV"/>
      <sheetName val="FOOD"/>
      <sheetName val="DIY"/>
      <sheetName val="FL"/>
      <sheetName val="ONLINE"/>
      <sheetName val="VOD"/>
      <sheetName val="HISPANIC"/>
      <sheetName val="BROADBAND"/>
      <sheetName val="SAH"/>
      <sheetName val="HDTV"/>
      <sheetName val="SNU"/>
      <sheetName val="Telval"/>
      <sheetName val="PanEuro"/>
      <sheetName val="New structure"/>
      <sheetName val="SoP"/>
      <sheetName val="Revenue drivers"/>
      <sheetName val="Cost drivers"/>
      <sheetName val="DeleteMe"/>
      <sheetName val="Backsheet"/>
      <sheetName val="Net debt"/>
      <sheetName val="1H"/>
      <sheetName val="EV"/>
      <sheetName val="Turkcell"/>
      <sheetName val="B.S."/>
      <sheetName val="Debt payments"/>
      <sheetName val="interconnection charges"/>
      <sheetName val="legal disputes"/>
      <sheetName val="Qtrly cashflow"/>
      <sheetName val="Result table"/>
      <sheetName val="scenario Mrket share ARPU"/>
      <sheetName val="WACC"/>
      <sheetName val="Valuation comparable"/>
      <sheetName val="Fair values_Scenarios"/>
      <sheetName val="Valuation Custom. Rel. Service"/>
      <sheetName val="Client Customer Rel. Service"/>
      <sheetName val="Bearbeitet_25"/>
      <sheetName val="Pivot25"/>
      <sheetName val="assembled workforce IST"/>
      <sheetName val="Universe"/>
      <sheetName val="HGTV Affil"/>
      <sheetName val="Food Affil"/>
      <sheetName val="DIY Affil"/>
      <sheetName val="FL Affil"/>
      <sheetName val="GAC Affil"/>
      <sheetName val="HGTV Linked"/>
      <sheetName val="Food Linked"/>
      <sheetName val="DIY Linked"/>
      <sheetName val="FL Linked"/>
      <sheetName val="GAC Linked"/>
      <sheetName val="Überleitung Konzern"/>
      <sheetName val="Kabel_Sat rollierend (SV)."/>
      <sheetName val="Kabel_Sat Berech. (SV)."/>
      <sheetName val="Sum. lease commitments 300604"/>
      <sheetName val="Sport Prod. roll. (SV)."/>
      <sheetName val="Sport Prod. Berech. (SV)."/>
      <sheetName val="Sport Honorar rollierend (SV)."/>
      <sheetName val="Sport Honorar Berech. (SV)."/>
      <sheetName val="Sport Lizenzen rollierend (SV)."/>
      <sheetName val="Sport Lizenzen Berechnung (SV)."/>
      <sheetName val="Marketing rollierend ÜA. "/>
      <sheetName val="Berechnung Marketing ÜA. "/>
      <sheetName val="Vertrieb rollierend ÜA. "/>
      <sheetName val="Berechnung Vertrieb ÜA."/>
      <sheetName val="Verwaltung rollierend ÜA."/>
      <sheetName val="Berechnung Verwaltung ÜA."/>
      <sheetName val="sonstige rollierend"/>
      <sheetName val="Berechnung sonstige"/>
      <sheetName val="Capital Purchase Guidelines"/>
      <sheetName val="Capital Worksheet"/>
      <sheetName val="Capital Spending Summary"/>
      <sheetName val="Depreciation Expense - Total"/>
      <sheetName val="Depreciation Expense - All"/>
      <sheetName val="Depreciation Expense - HGTV"/>
      <sheetName val="Depreciation Expense - FOOD"/>
      <sheetName val="Depreciation Expense - DIY"/>
      <sheetName val="Depreciation Expense - FL"/>
      <sheetName val="Depreciation Expense - GAC"/>
      <sheetName val="Depreciation Expense - SP"/>
      <sheetName val="Depreciation Expense - BB"/>
      <sheetName val="Depreciation Expense - VOD"/>
      <sheetName val="Depreciation Expense - HD HGTV"/>
      <sheetName val="Depreciation Expense - HD FOOD"/>
      <sheetName val="Depreciation Expense - SNA"/>
      <sheetName val="R. Johnson_5130"/>
      <sheetName val="T. Killoy"/>
      <sheetName val="D. Metz"/>
      <sheetName val="J. Ajamie"/>
      <sheetName val="R. Johnson_5132"/>
      <sheetName val="R. Feinbaum"/>
      <sheetName val="M. Donovan"/>
      <sheetName val="P. Crowley"/>
      <sheetName val="B. Fails"/>
      <sheetName val="2004 Strat Plan Capital "/>
      <sheetName val="Expense Items"/>
      <sheetName val="Depreciation Expense - HDTV"/>
      <sheetName val="Depreciation Expense - HDTV HG"/>
      <sheetName val="Depreciation Expense - HDTV FD"/>
      <sheetName val="DCF"/>
      <sheetName val="DCFHEMA"/>
      <sheetName val="DCFVD"/>
      <sheetName val="DCFBijenkorf"/>
      <sheetName val="DCFDIY"/>
      <sheetName val="DCFFashion"/>
      <sheetName val="DCFCE"/>
      <sheetName val="DCFSC"/>
      <sheetName val="DCFITS"/>
      <sheetName val="DCFTHoll"/>
      <sheetName val="DCFCFS"/>
      <sheetName val="DCFProperty"/>
      <sheetName val="DCFHolding"/>
      <sheetName val="DCFContingency"/>
      <sheetName val="Hema"/>
      <sheetName val="VD"/>
      <sheetName val="Bijenkorf"/>
      <sheetName val="Praxis"/>
      <sheetName val="Brico"/>
      <sheetName val="Formido"/>
      <sheetName val="Keur"/>
      <sheetName val="LeroyM"/>
      <sheetName val="Fashion"/>
      <sheetName val="ClStr"/>
      <sheetName val="Hunk"/>
      <sheetName val="M&amp;S"/>
      <sheetName val="CE"/>
      <sheetName val="Dixons"/>
      <sheetName val="Impact"/>
      <sheetName val="SchaapCitroen"/>
      <sheetName val="ITServices"/>
      <sheetName val="TechoHolland"/>
      <sheetName val="Property"/>
      <sheetName val="FAInvestments"/>
      <sheetName val="Neptune Assumptions"/>
      <sheetName val="Neptune IS"/>
      <sheetName val="Neptune BS"/>
      <sheetName val="Neptune CF"/>
      <sheetName val="Neptune Debt"/>
      <sheetName val="LBO - Neptune"/>
      <sheetName val="Buyback Analysis"/>
      <sheetName val="Virgo Assumptions"/>
      <sheetName val="Virgo IS"/>
      <sheetName val="Virgo BS"/>
      <sheetName val="Aquarius BS"/>
      <sheetName val="Virgo CF"/>
      <sheetName val="Virgo Debt"/>
      <sheetName val="Merged Assumptions"/>
      <sheetName val="Transaction Terms"/>
      <sheetName val="Merged Debt"/>
      <sheetName val="Merged IS"/>
      <sheetName val="Merged BS"/>
      <sheetName val="Merged CF"/>
      <sheetName val="CSFB - Sensitivity"/>
      <sheetName val="CSFB - EPS Impact"/>
      <sheetName val="CSFB - Transaction"/>
      <sheetName val="CSFB - Financials"/>
      <sheetName val="CSFB - Credit Analysis"/>
      <sheetName val="CSFB - Merger Savings"/>
      <sheetName val="Neptune - UFCF"/>
      <sheetName val="Neptune - PVM(EBITDA) 10Y"/>
      <sheetName val="Neptune - PVM(Growth) 10Y"/>
      <sheetName val="Neptune - Valuation Summary"/>
      <sheetName val="Virgo - UFCF"/>
      <sheetName val="Virgo - PVM(EBITDA) 10Y"/>
      <sheetName val="Virgo - PVM(Growth) 10Y"/>
      <sheetName val="Virgo_valuation"/>
      <sheetName val="Neptune_valuation"/>
      <sheetName val="Merged_valuation"/>
      <sheetName val="WACC (CSFB)"/>
      <sheetName val="WACC (OLD)"/>
      <sheetName val="Comps"/>
      <sheetName val="ReturnMeasures"/>
      <sheetName val="RV"/>
      <sheetName val="RV2"/>
      <sheetName val="CreditSummary"/>
      <sheetName val="CreditPresentation"/>
      <sheetName val="Neptune_2003Fleet"/>
      <sheetName val="Virgo Fleet"/>
      <sheetName val="Virgo EPS Impact"/>
      <sheetName val="Godzilla_Fleet - OLD"/>
      <sheetName val="EquityGraphs"/>
      <sheetName val="Acquisition assumptions"/>
      <sheetName val="Acquirer financing"/>
      <sheetName val="Acquirer Input"/>
      <sheetName val="Target Input"/>
      <sheetName val="Target (Acquiror FYE)"/>
      <sheetName val="Target proforma"/>
      <sheetName val="Acquirer proforma"/>
      <sheetName val="Ratings"/>
      <sheetName val="Debt finance schedule"/>
      <sheetName val="Opl adjustment"/>
      <sheetName val="Anleitung"/>
      <sheetName val="wp_HGB"/>
      <sheetName val="wp_IAS"/>
      <sheetName val="F-6-1"/>
      <sheetName val="Steuersatz_Berechnung QRC"/>
      <sheetName val="F-15_IAS"/>
      <sheetName val="F-15_1_IAS"/>
      <sheetName val="F-15_2_IAS"/>
      <sheetName val="F-15_3_IAS"/>
      <sheetName val="F-12_IAS"/>
      <sheetName val="FF-51_IAS"/>
      <sheetName val="L-40_IAS"/>
      <sheetName val="L-41_IAS"/>
      <sheetName val="F-32-1_IAS"/>
      <sheetName val="F-32-4_IAS"/>
      <sheetName val="F-121"/>
      <sheetName val="J-4"/>
      <sheetName val="J-5"/>
      <sheetName val="A-15"/>
      <sheetName val="A-16"/>
      <sheetName val="B-20"/>
      <sheetName val="B-21"/>
      <sheetName val="B-22"/>
      <sheetName val="L-10-1-1"/>
      <sheetName val="L-10-1-2"/>
      <sheetName val="L-10-2"/>
      <sheetName val="L-11"/>
      <sheetName val="L-11-1-1"/>
      <sheetName val="L-11-1-2"/>
      <sheetName val="L-11-1-3"/>
      <sheetName val="L-11-1-4"/>
      <sheetName val="L-11-2-1"/>
      <sheetName val="L-11-2-2"/>
      <sheetName val="L-11-2-3"/>
      <sheetName val="L-11-2-4"/>
      <sheetName val="L-13"/>
      <sheetName val="L-20"/>
      <sheetName val="L-30"/>
      <sheetName val="M-28"/>
      <sheetName val="M-29"/>
      <sheetName val="M-31-1"/>
      <sheetName val="N-30"/>
      <sheetName val="N-50"/>
      <sheetName val="N-110_IAS"/>
      <sheetName val="U-80_IAS"/>
      <sheetName val="U-81_IAS"/>
      <sheetName val="U-82_IAS"/>
      <sheetName val="BB-22"/>
      <sheetName val="CC-5_1_IAS"/>
      <sheetName val="CC-5"/>
      <sheetName val="DD-10-1"/>
      <sheetName val="DD-10-2"/>
      <sheetName val="DD-30_IAS"/>
      <sheetName val="FF-50_IAS"/>
      <sheetName val="SS-10"/>
      <sheetName val="SS-10_IAS"/>
      <sheetName val="40-1"/>
      <sheetName val="80"/>
      <sheetName val="90"/>
      <sheetName val="90-1_IAS"/>
      <sheetName val="100"/>
      <sheetName val="100-1"/>
      <sheetName val="110"/>
      <sheetName val="130"/>
      <sheetName val="Eingabe_IAS"/>
      <sheetName val="F-1-FINAL-2001"/>
      <sheetName val="F-2-FINAL-2001"/>
      <sheetName val="F-3-CF-2001"/>
      <sheetName val="F-1-FINAL-2002"/>
      <sheetName val="F-2-FINAL-2002"/>
      <sheetName val="F-3-CF-2002"/>
      <sheetName val="F-1-FINAL-2001-OLD"/>
      <sheetName val="F-2-FINAL-2001-OLD"/>
      <sheetName val="F-1-FINAL-2002-OLD"/>
      <sheetName val="F-2-FINAL-2002-OLD"/>
      <sheetName val="Tabelle5"/>
      <sheetName val="BILANZ-NOTES"/>
      <sheetName val="CHECKSUM"/>
      <sheetName val="NOTES-GuV"/>
      <sheetName val="NOTES-BILANZ"/>
      <sheetName val="NOTES-CF-I"/>
      <sheetName val="NOTES-CF-II"/>
      <sheetName val="NOTES-EK"/>
      <sheetName val="NOTES-EA-Tools"/>
      <sheetName val="wp-EPS"/>
      <sheetName val="KONSO"/>
      <sheetName val="KAPKO"/>
      <sheetName val="AKQUISITION-AEM"/>
      <sheetName val="AKQUISITION"/>
      <sheetName val="AUEKO"/>
      <sheetName val="SCHUKO"/>
      <sheetName val="ZWERG"/>
      <sheetName val="UMGLIEDERUNG"/>
      <sheetName val="wp_CF-I"/>
      <sheetName val="wp_CF"/>
      <sheetName val="BET.ERTRÄGE"/>
      <sheetName val="CASH FLOW 03-08"/>
      <sheetName val="Summary SAP vs Legacy"/>
      <sheetName val="SAP vs Legacy Deails"/>
      <sheetName val="SAP Data 291204"/>
      <sheetName val="As per Legacy"/>
      <sheetName val="Scenrerion Testing Revaluation"/>
      <sheetName val="S C H E M A"/>
      <sheetName val="1 Sites and Lines"/>
      <sheetName val="2 Revenue"/>
      <sheetName val="3 Minutes"/>
      <sheetName val="4 Summary"/>
      <sheetName val="Inputs from PSTN Model"/>
      <sheetName val="All Codes"/>
      <sheetName val=".BS"/>
      <sheetName val="BA_1"/>
      <sheetName val="BA_2"/>
      <sheetName val="BA_3"/>
      <sheetName val="LineMacros"/>
      <sheetName val="Summary Macros"/>
      <sheetName val="BuildGroup"/>
      <sheetName val="BuildBook"/>
      <sheetName val="GroupMod"/>
      <sheetName val="GBDialog"/>
      <sheetName val="PrintDialog"/>
      <sheetName val="LineDialog"/>
      <sheetName val="PCodeDialog"/>
      <sheetName val="Splash"/>
      <sheetName val="PCs"/>
      <sheetName val="MCL"/>
      <sheetName val="PrintCommands"/>
      <sheetName val="Model"/>
      <sheetName val="Revenue Breakout"/>
      <sheetName val="valn2"/>
      <sheetName val="capex-BWA"/>
      <sheetName val="capex-NWA"/>
      <sheetName val="capex-ISP+CLEC"/>
      <sheetName val="capex-other"/>
      <sheetName val="Inter_Menu"/>
      <sheetName val="interconnect"/>
      <sheetName val="opex-it"/>
      <sheetName val="opex-custSvc"/>
      <sheetName val="opex-G&amp;A"/>
      <sheetName val="opex-S&amp;Mktg"/>
      <sheetName val="cos-Urguay"/>
      <sheetName val="deprec"/>
      <sheetName val="by_city"/>
      <sheetName val="rev-BWA"/>
      <sheetName val="rev-BWA (Uruguay)"/>
      <sheetName val="Uruguay"/>
      <sheetName val="rev-NWA"/>
      <sheetName val="rev-ISP+CLEC"/>
      <sheetName val="DSL"/>
      <sheetName val="Int2_2001"/>
      <sheetName val="Int2_traf_2001"/>
      <sheetName val="Int2_tra_2001_2"/>
      <sheetName val="Prices_Interurban"/>
      <sheetName val="C-TM1"/>
      <sheetName val="SendToTM1"/>
      <sheetName val="PeriodFunction"/>
      <sheetName val="auto"/>
      <sheetName val="sOFTWARE 1"/>
      <sheetName val="SOFTWARE 2"/>
      <sheetName val="0405 vs 0506"/>
      <sheetName val="MSSL India"/>
      <sheetName val="MSSL Japan"/>
      <sheetName val="MSSL Thailand"/>
      <sheetName val="MSSL GB"/>
      <sheetName val="MSSL ME"/>
      <sheetName val="MSSL M1A"/>
      <sheetName val="Harness Wise Breakup- India"/>
      <sheetName val="Harness Wise Breakup- Thailand"/>
      <sheetName val="Reduzierter CBD"/>
      <sheetName val="Empfohlener CBD"/>
      <sheetName val="XLS Avg Rev"/>
      <sheetName val="価格一覧表"/>
      <sheetName val="TJC - Total"/>
      <sheetName val="CBD Kolben"/>
      <sheetName val="Brush Assembly"/>
      <sheetName val="LOAD"/>
      <sheetName val="HKKalk280100 modifiziert"/>
      <sheetName val="Definitions"/>
      <sheetName val="Opdata (2)"/>
      <sheetName val="207 "/>
      <sheetName val="SAFARI"/>
      <sheetName val="LCV MCV HCV"/>
      <sheetName val="HRD"/>
      <sheetName val="ENGG."/>
      <sheetName val="MARKETING+bonded"/>
      <sheetName val="COMMERCIAL+stores"/>
      <sheetName val="QP&amp;S "/>
      <sheetName val="SUMMARY REPORT"/>
      <sheetName val="Obser. W.C"/>
      <sheetName val="Entries (2)"/>
      <sheetName val="Preops."/>
      <sheetName val="Machine Rate"/>
      <sheetName val="Pers."/>
      <sheetName val="Cost Allocation"/>
      <sheetName val="-"/>
      <sheetName val="Equip."/>
      <sheetName val="Purch."/>
      <sheetName val="Mixing Plant"/>
      <sheetName val="zus. Artikel"/>
      <sheetName val="Manpower Cost"/>
      <sheetName val="COP"/>
      <sheetName val="Quant Raw M"/>
      <sheetName val="Market Data"/>
      <sheetName val="Detailed COP"/>
      <sheetName val="Raw Material"/>
      <sheetName val="Installed capacity"/>
      <sheetName val="Capacity Utilization"/>
      <sheetName val="Consumables"/>
      <sheetName val="R&amp;M"/>
      <sheetName val="Funds Flow"/>
      <sheetName val="Depreciation-IT"/>
      <sheetName val="TermLoan"/>
      <sheetName val="Hire-purchase"/>
      <sheetName val="PATNA"/>
      <sheetName val="TB oct"/>
      <sheetName val="COMMONSIZE BS"/>
      <sheetName val="Summary TB (2)"/>
      <sheetName val="COMMONSIZE P&amp;L"/>
      <sheetName val="SSB BS"/>
      <sheetName val="Summary TB"/>
      <sheetName val="cash Flow BS"/>
      <sheetName val="CASH FLOW DIRECT"/>
      <sheetName val="CASH FLOW INDIRECT"/>
      <sheetName val="DTA 08"/>
      <sheetName val="Trial updated"/>
      <sheetName val="Dept WISE Exp"/>
      <sheetName val="IT Depr"/>
      <sheetName val="40 a"/>
      <sheetName val="Revenue &amp; Backlog "/>
      <sheetName val="Sc 3 2008"/>
      <sheetName val="Allocation S&amp;M"/>
      <sheetName val="Def tax in tax jurisdiction 1"/>
      <sheetName val="Def tax in tax juris. 2 (rare) "/>
      <sheetName val="Summary &amp; Additional Disclosure"/>
      <sheetName val="MainModule"/>
      <sheetName val="Internal Data"/>
      <sheetName val="Indian Depreciation NOV"/>
      <sheetName val="Ind. Dep Saj"/>
      <sheetName val="Master List"/>
      <sheetName val="old compare"/>
      <sheetName val="Sc 3 new"/>
      <sheetName val="FOR OPENING"/>
      <sheetName val="RECAP."/>
      <sheetName val="Category wise Summary"/>
      <sheetName val="Year Wise Reconciliation"/>
      <sheetName val="TAX AUDIT "/>
      <sheetName val="ESI - ws and sr"/>
      <sheetName val="Observations"/>
      <sheetName val="Salary Summary-sr"/>
      <sheetName val="books vs computation-sr"/>
      <sheetName val="Salary Summary-ws"/>
      <sheetName val="books vs computation-ws"/>
      <sheetName val="CY"/>
      <sheetName val="PY FA"/>
      <sheetName val="Employee List"/>
      <sheetName val="GROSS PAY"/>
      <sheetName val="L - Insurance"/>
      <sheetName val="M - HR"/>
      <sheetName val="O - Employee Projection"/>
      <sheetName val="Account info"/>
      <sheetName val="Testing traits"/>
      <sheetName val="All"/>
      <sheetName val="Consultants"/>
      <sheetName val="Promotions"/>
      <sheetName val="Revisions"/>
      <sheetName val="Ref. Sheet"/>
      <sheetName val="Sch 1 to 2"/>
      <sheetName val="Sch 4 to 11 "/>
      <sheetName val="Sch 12 to 16"/>
      <sheetName val="Admin. Exp"/>
      <sheetName val="TRIAL with adjustment"/>
      <sheetName val="adjustment entries"/>
      <sheetName val="Investments"/>
      <sheetName val="SDebtors"/>
      <sheetName val="Cash"/>
      <sheetName val="Loans&amp;Adv"/>
      <sheetName val="O4 Accrued expenses"/>
      <sheetName val="O4.1 PROV"/>
      <sheetName val="O4.1.1 SALE_APR-DEC'04"/>
      <sheetName val="O4.2 travel"/>
      <sheetName val="O4.3 MED FINAL"/>
      <sheetName val="O4.4 LTA FINAL"/>
      <sheetName val="O4.5 Bonus"/>
      <sheetName val="O4.5.1 Resigned emp"/>
      <sheetName val="O4.6 BONUS-MARSHAL"/>
      <sheetName val="O4.6.1 BONUS-SINGH"/>
      <sheetName val="Excise Payable"/>
      <sheetName val="MED FINAL"/>
      <sheetName val="LTA FINAL"/>
      <sheetName val=" Employee Bonus"/>
      <sheetName val="FSE &amp; ASM Travelling"/>
      <sheetName val="Provision FSE &amp; ASM"/>
      <sheetName val="Actual Expense FSE I"/>
      <sheetName val="Actual Expense FSE II"/>
      <sheetName val="Sundry Debtorwith -Mar'10"/>
      <sheetName val="3. Unbilled Debtors"/>
      <sheetName val="2. Sundry Debtorwith -Mar'10"/>
      <sheetName val="Sch3 "/>
      <sheetName val="Sch4 &amp; 5"/>
      <sheetName val="Sch6 &amp; 7"/>
      <sheetName val="Sch8"/>
      <sheetName val="Sch9 &amp; 10"/>
      <sheetName val="Sch11&amp;12"/>
      <sheetName val="TB-15042010"/>
      <sheetName val="Consolidated Lead"/>
      <sheetName val="summary Trial"/>
      <sheetName val="Computation Final"/>
      <sheetName val="10A"/>
      <sheetName val="Reconciliation of Profit"/>
      <sheetName val="Day Book Audit Enteries"/>
      <sheetName val="Audit Enteries"/>
      <sheetName val="Enteries Passed After BS"/>
      <sheetName val="Enteries to be passed"/>
      <sheetName val="Monthly Variance Sheet"/>
      <sheetName val="HRA Analytical"/>
      <sheetName val="staff-welfare"/>
      <sheetName val="Profile"/>
      <sheetName val="Directexp"/>
      <sheetName val="Monthly Reim Var."/>
      <sheetName val="Reason"/>
      <sheetName val="Summ Reim"/>
      <sheetName val="Reim-Dec'08"/>
      <sheetName val="Reim-Jan'09"/>
      <sheetName val="Reim-Feb'09"/>
      <sheetName val="Reimb-Mar'09"/>
      <sheetName val="Smaples for Reimb check"/>
      <sheetName val="Details for making Memo"/>
      <sheetName val="ProfitandLoss"/>
      <sheetName val="1-8"/>
      <sheetName val="9-10"/>
      <sheetName val="for challans"/>
      <sheetName val="Summary Trial Final (2)"/>
      <sheetName val="Pnl"/>
      <sheetName val="Sc 1&amp;2"/>
      <sheetName val="Sc 3"/>
      <sheetName val="SC 4 &amp; 5"/>
      <sheetName val="SC 6,7 , 8 &amp; 9 "/>
      <sheetName val="Debtors 08"/>
      <sheetName val="Computation (2)"/>
      <sheetName val="Sale &amp; Purchase"/>
      <sheetName val="Summary Trial Final"/>
      <sheetName val="FBT 08"/>
      <sheetName val="Cash  WCR"/>
      <sheetName val="Breakeven Data"/>
      <sheetName val="OPPORTUNITIES"/>
      <sheetName val="Order Intake"/>
      <sheetName val="Order Intake Update"/>
      <sheetName val="Orders Graph"/>
      <sheetName val="Key Figures (2)"/>
      <sheetName val="Orders GM"/>
      <sheetName val="OI MATRIX"/>
      <sheetName val="Proposal Register"/>
      <sheetName val="REVENUE CURVE"/>
      <sheetName val="Sales GM"/>
      <sheetName val="Sales Graph"/>
      <sheetName val="Sales GM Graph"/>
      <sheetName val="Sales Breakup"/>
      <sheetName val="Sales GM Breakup"/>
      <sheetName val="Expense Graph"/>
      <sheetName val="Expenses Brealup"/>
      <sheetName val="Graph Detail"/>
      <sheetName val="Sales GM Summary"/>
      <sheetName val="HOSTING CHARGES"/>
      <sheetName val="Key Figures"/>
      <sheetName val="EL- 31-Mar-06"/>
      <sheetName val="PF Admin exp reconciliation"/>
      <sheetName val="PF reconciliation"/>
      <sheetName val="Input Form"/>
      <sheetName val="Memo"/>
      <sheetName val="Jan'08"/>
      <sheetName val="Feb'08"/>
      <sheetName val="Mar'08"/>
      <sheetName val="Apr'08"/>
      <sheetName val="May'08"/>
      <sheetName val="June-final"/>
      <sheetName val="Aug"/>
      <sheetName val="Sep"/>
      <sheetName val="Oct"/>
      <sheetName val="Nov"/>
      <sheetName val="Salary Advance"/>
      <sheetName val="Staff Lunch"/>
      <sheetName val="Referral Bonus"/>
      <sheetName val="Special Allowance"/>
      <sheetName val="Educ. Allow."/>
      <sheetName val="Transport Allow."/>
      <sheetName val="Ex-Gratia"/>
      <sheetName val="EPF"/>
      <sheetName val="Car Maint.Reim."/>
      <sheetName val="GYM Expenses"/>
      <sheetName val="Advance given"/>
      <sheetName val="Amount recoverable"/>
      <sheetName val="Segment Reporting"/>
      <sheetName val="TCF"/>
      <sheetName val="TAAPL"/>
      <sheetName val="service - import"/>
      <sheetName val="KMP remuneration"/>
      <sheetName val="Creditors balances"/>
      <sheetName val="2008-Dec"/>
      <sheetName val="2008-Dec (2)"/>
      <sheetName val="Rendering of Services 07"/>
      <sheetName val="rendering of services"/>
      <sheetName val="DVAT-30"/>
      <sheetName val="Reimburse jan-mar 08"/>
      <sheetName val="Reimburse apr-dec"/>
      <sheetName val="Balance payable 2007"/>
      <sheetName val="CAPEX &amp; amort"/>
      <sheetName val="result FINANCIER &amp; NET"/>
      <sheetName val="DB - Actuals"/>
      <sheetName val="DB - Budget"/>
      <sheetName val="Variables"/>
      <sheetName val="DB - F'cast 06"/>
      <sheetName val="DB - F'cast 12"/>
      <sheetName val="Formating"/>
      <sheetName val="Prevcom"/>
      <sheetName val="OI_Partner"/>
      <sheetName val="OI_Country"/>
      <sheetName val="OI_Family"/>
      <sheetName val="Comments"/>
      <sheetName val="Lookups"/>
      <sheetName val="AS"/>
      <sheetName val="1. Work done &amp; Observations"/>
      <sheetName val="2. FBT Summary"/>
      <sheetName val="2. FBT audited"/>
      <sheetName val="3. Master rates for FBT 2008-09"/>
      <sheetName val="5. Not used"/>
      <sheetName val="6. FBT client computation"/>
      <sheetName val="4. Interest calculation"/>
      <sheetName val="previous year"/>
      <sheetName val="IT  DEPRICIATION 08"/>
      <sheetName val="Income Tax Act showroom"/>
      <sheetName val="Income tax Act workshop"/>
      <sheetName val="Tax audit schedule"/>
      <sheetName val="Admin work"/>
      <sheetName val="Admin show"/>
      <sheetName val="EMPLOYER CONT TO PF work"/>
      <sheetName val="Employer Contribution EPF Show"/>
      <sheetName val="LA Inter Branch"/>
      <sheetName val="Sum - Old Struct"/>
      <sheetName val="Sum - New Struct"/>
      <sheetName val="Sum - Thales BGs"/>
      <sheetName val="Sum - Thales BGs (2)"/>
      <sheetName val="Major Orders 03-06 old struct"/>
      <sheetName val="Major Orders 03-06 NEW struc"/>
      <sheetName val="Variances 03-05"/>
      <sheetName val="Variances 03-05 (2)"/>
      <sheetName val="Comparison BU"/>
      <sheetName val="Variance Selling doc"/>
      <sheetName val="Vs Selling doc"/>
      <sheetName val="C4ISR"/>
      <sheetName val="MP"/>
      <sheetName val="SER"/>
      <sheetName val="ORD"/>
      <sheetName val="E&amp;V"/>
      <sheetName val="ELECRONICS &amp; Ae"/>
      <sheetName val="NAVAL"/>
      <sheetName val="SER &amp; SEC"/>
      <sheetName val="LAND - ORD"/>
      <sheetName val="LAND - E&amp;V"/>
      <sheetName val="BGNAV"/>
      <sheetName val="BGCOM"/>
      <sheetName val="BGAD"/>
      <sheetName val="BGAV"/>
      <sheetName val="BGO"/>
      <sheetName val="THINT"/>
      <sheetName val="Intra Thales orders"/>
      <sheetName val="P3 analysis (Ext)"/>
      <sheetName val="P3 analysis (Ext) - New Struct"/>
      <sheetName val="Total orders 03-06"/>
      <sheetName val="Pivot per Country_Region"/>
      <sheetName val="Exports By BU"/>
      <sheetName val="P&amp;L INR (alt)"/>
      <sheetName val="P&amp;L Crores (alt)"/>
      <sheetName val="Vgl 0706 with 1107"/>
      <sheetName val="Vgl Claims Ratio"/>
      <sheetName val="Summary(in crores.)"/>
      <sheetName val="BC Nov_2007"/>
      <sheetName val="Overview products"/>
      <sheetName val="p&amp;l EUR"/>
      <sheetName val="p&amp;l INR"/>
      <sheetName val="Solvency"/>
      <sheetName val="Sales planing "/>
      <sheetName val="assumption sales plan "/>
      <sheetName val="sales plan"/>
      <sheetName val="Technical Result Products "/>
      <sheetName val="G&amp;A costs A-DKV"/>
      <sheetName val="fixed assets A-DKV Comp."/>
      <sheetName val="Security Deposits,Rentals &amp; Tax"/>
      <sheetName val="RO,BO&amp;SO"/>
      <sheetName val="Asset valuation for solvency"/>
      <sheetName val="fixed assets A-DKV Tax"/>
      <sheetName val="salaries+fringe A-DKV "/>
      <sheetName val="salaries+fringe A-DKV HO"/>
      <sheetName val="Salary comparison"/>
      <sheetName val="salaries list A-DKV HO"/>
      <sheetName val="productivity operations"/>
      <sheetName val="Salary structure HO"/>
      <sheetName val="salaries+fringe RO_BO"/>
      <sheetName val="salaries list A-DKV RO_BO"/>
      <sheetName val=" paym. structure sales"/>
      <sheetName val="DCF_standalone"/>
      <sheetName val="DCF_Group"/>
      <sheetName val="IRRalt"/>
      <sheetName val="2. TDS"/>
      <sheetName val="1. Summary"/>
      <sheetName val="TBAL Dahej"/>
      <sheetName val="TBAL DAP"/>
      <sheetName val="Net Trial"/>
      <sheetName val="comp."/>
      <sheetName val="guest-house-expenses (2)"/>
      <sheetName val="TB-DOWNLOAD-OCT-DEC05"/>
      <sheetName val="SUPERANNUATION"/>
      <sheetName val="guest-house-expenses"/>
      <sheetName val="expat-inpat-benefits"/>
      <sheetName val="recruitment"/>
      <sheetName val="STAFF-FUNCTIONS"/>
      <sheetName val="telecommunication"/>
      <sheetName val="tax depr vehicle"/>
      <sheetName val="Ann B1"/>
      <sheetName val="Form 16"/>
      <sheetName val="Form12BA"/>
      <sheetName val="INT "/>
      <sheetName val="Ann A"/>
      <sheetName val="Ann B2"/>
      <sheetName val="Ann C"/>
      <sheetName val="overseas wkg"/>
      <sheetName val="Co 04"/>
      <sheetName val="Co 01"/>
      <sheetName val="standard"/>
      <sheetName val="INDEPENDENT"/>
      <sheetName val="Transaction_Tables"/>
      <sheetName val="Reports"/>
      <sheetName val="CutOff_Dates"/>
      <sheetName val="Holidays"/>
      <sheetName val="Emp_Master"/>
      <sheetName val="Contract_Master"/>
      <sheetName val="Client_Master"/>
      <sheetName val="GT_Role_Master"/>
      <sheetName val="Practice_Master"/>
      <sheetName val="Prog_Master"/>
      <sheetName val="Location_Master"/>
      <sheetName val="Project_Master"/>
      <sheetName val="Planner 2006_DBFormat"/>
      <sheetName val="Summary Sheet T"/>
      <sheetName val="Order 2006"/>
      <sheetName val="Planner 2006"/>
      <sheetName val="Employee_Project_Table"/>
      <sheetName val="Msg"/>
      <sheetName val="Korrelationsmatrix"/>
      <sheetName val="Konvarianzmatrix"/>
      <sheetName val="HM"/>
      <sheetName val="Vic_L"/>
      <sheetName val="DKV"/>
      <sheetName val="Vic_Kr"/>
      <sheetName val="Konsolidierung_ERGO"/>
      <sheetName val="GVV"/>
      <sheetName val="Kapitalanlagen"/>
      <sheetName val="NW110"/>
      <sheetName val="NW213"/>
      <sheetName val="Aktiva"/>
      <sheetName val="Passiva"/>
      <sheetName val="GVR"/>
      <sheetName val="Prüfung"/>
      <sheetName val="Res_Area"/>
      <sheetName val="entitlements"/>
      <sheetName val="Pre and Post"/>
      <sheetName val="On Assignment"/>
      <sheetName val="New format Comparison"/>
      <sheetName val="2. Monthly Variance Sheet"/>
      <sheetName val="1. Inhaltsverzeichnis"/>
      <sheetName val="2. Informationen zum Teilnehmer"/>
      <sheetName val="3. Zinsstruktur"/>
      <sheetName val="4.1 Leben Risikoklasse 1"/>
      <sheetName val="4.2 Leben Risikoklasse 2"/>
      <sheetName val="4.3 Leben Risikoklasse 3"/>
      <sheetName val="4.4 Leben Risikoklasse 4"/>
      <sheetName val="4.5 Leben Risikoklasse 5"/>
      <sheetName val="4.6 Leben Risikoklasse 6"/>
      <sheetName val="4.7 Leben Risikoklasse 7"/>
      <sheetName val="4.8 Leben Risikoklasse 8"/>
      <sheetName val="4.9 Leben Risikoklasse 9"/>
      <sheetName val="5. Leben Zusammenfassung"/>
      <sheetName val="Sカーブ"/>
      <sheetName val="社内工数，出図実績カーブ"/>
      <sheetName val="外注工数カーブ"/>
      <sheetName val="設計外注実績"/>
      <sheetName val="実行予算"/>
      <sheetName val="単価"/>
      <sheetName val="C&amp;N for PTTphase2"/>
      <sheetName val="สารบัญ(2)"/>
      <sheetName val="ข้อเด่น-ด้อย(3)"/>
      <sheetName val="การใช้ IF-COUNT(4)"/>
      <sheetName val="Trigone(5)"/>
      <sheetName val="Round-GoalSeek(6)"/>
      <sheetName val="VLOOK(7)"/>
      <sheetName val="PHOTOCALL(8)"/>
      <sheetName val="PHOTO(9)"/>
      <sheetName val="พักเทีย่ง"/>
      <sheetName val="Distance(13)"/>
      <sheetName val="Area(14)"/>
      <sheetName val="Volume(15)"/>
      <sheetName val="Weight(16)"/>
      <sheetName val="Flow Rate(17)"/>
      <sheetName val="Conversion 1(18)"/>
      <sheetName val="Conversion2(19)"/>
      <sheetName val="Mix Design(20)"/>
      <sheetName val="กราฟปริมาณน้ำ(21)"/>
      <sheetName val="Mix Backup(22)"/>
      <sheetName val="Survey 1(23)"/>
      <sheetName val="Survey2(24)"/>
      <sheetName val="Straight Pipe(25)"/>
      <sheetName val="ELBO(26)"/>
      <sheetName val="90 Degree(27)"/>
      <sheetName val="Pump(28)"/>
      <sheetName val="Test.P.1(29)"/>
      <sheetName val="Tes.P2(30)"/>
      <sheetName val="ภาคผนวก"/>
      <sheetName val="Condition Format(32)"/>
      <sheetName val="COUNTIF(33)"/>
      <sheetName val="DB STOCK(34)"/>
      <sheetName val="Bar-Data(35)"/>
      <sheetName val="3 Phase(36)"/>
      <sheetName val="Short Comand(37)"/>
      <sheetName val="รวมFront(38)"/>
      <sheetName val="Breakdown"/>
      <sheetName val="direct cost -BoQ"/>
      <sheetName val="Payment_Schedule"/>
      <sheetName val="Sparepart"/>
      <sheetName val="2 staff"/>
      <sheetName val="3 - Material"/>
      <sheetName val="4-Local transport (2)"/>
      <sheetName val="4-Local transport"/>
      <sheetName val="5 Spare part"/>
      <sheetName val="6 - Track EP"/>
      <sheetName val="7.1- Purchase EP "/>
      <sheetName val="7.2-Tamping"/>
      <sheetName val="8 consume"/>
      <sheetName val="9 Premium"/>
      <sheetName val="10 Duty fee"/>
      <sheetName val="Indirect"/>
      <sheetName val="Certif"/>
      <sheetName val="SD"/>
      <sheetName val="Abs."/>
      <sheetName val="Esc."/>
      <sheetName val="A1"/>
      <sheetName val="A2i"/>
      <sheetName val="A6a"/>
      <sheetName val="A6b"/>
      <sheetName val="B1 "/>
      <sheetName val="B2"/>
      <sheetName val="B8"/>
      <sheetName val="B9a"/>
      <sheetName val="F1a-Pile"/>
      <sheetName val="F1a-PC"/>
      <sheetName val="cashflow to JV"/>
      <sheetName val="BoQ J1620"/>
      <sheetName val="Sum Final 09"/>
      <sheetName val="final Forecast Jun 09"/>
      <sheetName val="Budget (Jun 07)"/>
      <sheetName val="1-LABOUR"/>
      <sheetName val="2-STAFF"/>
      <sheetName val="4 - LOCAL TRANSPORT"/>
      <sheetName val="5 - Spare-parts"/>
      <sheetName val="6 - MISC. EQUIP."/>
      <sheetName val="7 - PURCHASE MAIN EQUIP."/>
      <sheetName val="8 - MAIN EQUIPMENT SALE"/>
      <sheetName val="9 - EQUIP. RENTAL"/>
      <sheetName val="10 - EQUIP. MAINTE."/>
      <sheetName val="11- INDIRECT"/>
      <sheetName val="ปะหน้า"/>
      <sheetName val="ราคาF6 chack"/>
      <sheetName val="ราคาF6"/>
      <sheetName val="SPK1"/>
      <sheetName val="NBR2"/>
      <sheetName val="PM7"/>
      <sheetName val="BPU 2"/>
      <sheetName val="KBN"/>
      <sheetName val="SLG"/>
      <sheetName val="PCT"/>
      <sheetName val="STW"/>
      <sheetName val="MAG"/>
      <sheetName val="BKW"/>
      <sheetName val="BLN"/>
      <sheetName val="KTN"/>
      <sheetName val="BBT2"/>
      <sheetName val="BMRC-Projected Margin"/>
      <sheetName val="BMRC-CTC Q 3,2010"/>
      <sheetName val="Up Side"/>
      <sheetName val="BMRCTW-Est."/>
      <sheetName val="BMRC-Basic"/>
      <sheetName val="Breakdown CIP"/>
      <sheetName val="BMRC-ONCOST"/>
      <sheetName val="6 - Misc. EP"/>
      <sheetName val="BMRC-CostFlow"/>
      <sheetName val="BMRC-BOQ "/>
      <sheetName val="BMRC-PNM"/>
      <sheetName val="Detail Esc Cal."/>
      <sheetName val="BMRC-BOQ-ESC "/>
      <sheetName val="Indirect R1"/>
      <sheetName val="Variation Indirect cost"/>
      <sheetName val="BG Commision"/>
      <sheetName val="BMRC-Machines,Tools,Spares"/>
      <sheetName val="Variation Material "/>
      <sheetName val="Variation in Material cost"/>
      <sheetName val="BMRC-Final BoQ"/>
      <sheetName val="MONTHLY SALARY-THAI"/>
      <sheetName val="Staff details"/>
      <sheetName val="G.3-S.5"/>
      <sheetName val="GS-Curve"/>
      <sheetName val="GS-Curve S.5 (Weekly Meeting)"/>
      <sheetName val="Problem"/>
      <sheetName val="ความก้าวหน้า"/>
      <sheetName val="BarC1"/>
      <sheetName val="AC REDUCED 1"/>
      <sheetName val="SAN REDUCED 1"/>
      <sheetName val="สรุป"/>
      <sheetName val="เตรียมการ"/>
      <sheetName val="โครงสร้าง"/>
      <sheetName val="สถาปัตย์"/>
      <sheetName val="Summaryไฟฟ้า"/>
      <sheetName val="งานระบบไฟฟ้า"/>
      <sheetName val="san"/>
      <sheetName val="ใบปะหน้า"/>
      <sheetName val="แผนงานรวม"/>
      <sheetName val="ขั้นตอนการทำงาน"/>
      <sheetName val="ผังองค์กร"/>
      <sheetName val="ผังสำนักงาน&amp;Site"/>
      <sheetName val="แผนตำแหน่ง Site Office"/>
      <sheetName val="เครื่องมือเครื่องจักร"/>
      <sheetName val="ผู้รับเหมาช่วง"/>
      <sheetName val="มาตราการป้องกันความปลอดภัย"/>
      <sheetName val="LT-COV-016"/>
      <sheetName val="สรุป COV.016"/>
      <sheetName val="cov-016"/>
      <sheetName val="ES"/>
      <sheetName val="LT-COV-019"/>
      <sheetName val="สรุป COV.019"/>
      <sheetName val="cov-019"/>
      <sheetName val="backup  "/>
      <sheetName val="LT-COV-004"/>
      <sheetName val="สรุป COV.004"/>
      <sheetName val="cov-013"/>
      <sheetName val="LT-COV-AR-003 "/>
      <sheetName val="สรุป COV.AR-003 "/>
      <sheetName val="cov-AR003 "/>
      <sheetName val="ES-CEILING "/>
      <sheetName val="LT-COV-AR-004"/>
      <sheetName val="สรุป COV.AR-004"/>
      <sheetName val="cov-AR004"/>
      <sheetName val="ES.Skirt"/>
      <sheetName val="0.2M&amp;L"/>
      <sheetName val="Arch"/>
      <sheetName val="Struc"/>
      <sheetName val="San "/>
      <sheetName val="Eletric"/>
      <sheetName val="AirCon"/>
      <sheetName val="4สรุปงบประมาณSub"/>
      <sheetName val="A_BOQ_เตรียมการ"/>
      <sheetName val="B1_BOQ_St.อาคาร A"/>
      <sheetName val="B2_BOQ_ARTCH A"/>
      <sheetName val="C1_BOQ_St.อาคาร B"/>
      <sheetName val="C2_BOQ_ARTCH B"/>
      <sheetName val="D1_BOQ_St.อาคาร C"/>
      <sheetName val="D2_BOQ_ARTCH C"/>
      <sheetName val="BOQ งานระบบ อาคาร A     "/>
      <sheetName val="BOQ งานระบบ อาคาร B"/>
      <sheetName val="BOQ งานระบบ อาคาร C"/>
      <sheetName val="BOQ งานระบบ ส่วนกลาง"/>
      <sheetName val="E_BOQ_รั้ว"/>
      <sheetName val="F_BOQ_ถนน"/>
      <sheetName val="Update"/>
      <sheetName val="Driver Linac Layout"/>
      <sheetName val="BOX Cryostat Details"/>
      <sheetName val="Magnet Details"/>
      <sheetName val="Pricing"/>
      <sheetName val="Worksheet"/>
      <sheetName val="Warn-User"/>
      <sheetName val="Equip Hire"/>
      <sheetName val="Bricklayer"/>
      <sheetName val="Carpenter"/>
      <sheetName val="Plumber"/>
      <sheetName val="Glazier"/>
      <sheetName val="Plasterer"/>
      <sheetName val="Tiler"/>
      <sheetName val="Paint"/>
      <sheetName val="Cabinets"/>
      <sheetName val="Landscape"/>
      <sheetName val="Finish"/>
      <sheetName val="Vary"/>
      <sheetName val="SH-A"/>
      <sheetName val="SH-B"/>
      <sheetName val="SH-C"/>
      <sheetName val="SH-D"/>
      <sheetName val="SH-E"/>
      <sheetName val="SH-F"/>
      <sheetName val="SH-G"/>
      <sheetName val="SH_A"/>
      <sheetName val="SH_B"/>
      <sheetName val="SH_C"/>
      <sheetName val="SH_D"/>
      <sheetName val="SH_E"/>
      <sheetName val="SH_F"/>
      <sheetName val="SH_G"/>
      <sheetName val="สรุปราคา"/>
      <sheetName val="A-หมวดค่าใช้จ่ายฯ"/>
      <sheetName val="B-หมวดงานรื้อถอน"/>
      <sheetName val="C-หมวดงานตกแต่งภายใน"/>
      <sheetName val="FR"/>
      <sheetName val="EE-ยกเลิก"/>
      <sheetName val="boqair"/>
      <sheetName val="Bill No.1"/>
      <sheetName val="BIG-C"/>
      <sheetName val="VITHEETHEP"/>
      <sheetName val="EXTERNAL"/>
      <sheetName val="Bill No. 2 - Carpark"/>
      <sheetName val="resource1"/>
      <sheetName val="R.C. sum"/>
      <sheetName val="structure steel"/>
      <sheetName val="R.C."/>
      <sheetName val="Section_1 "/>
      <sheetName val="Plysheet_Section_2"/>
      <sheetName val="5_ MES System_PR28"/>
      <sheetName val="5_ MES System_PR30"/>
      <sheetName val="1_PI"/>
      <sheetName val="2_MBW"/>
      <sheetName val="3_1_EW"/>
      <sheetName val="3_2_EWP"/>
      <sheetName val="3_3_AL"/>
      <sheetName val="4_1_ID_Resi"/>
      <sheetName val="4_2_ID_Resi_Semi"/>
      <sheetName val="4_3_ID_Resi_Full"/>
      <sheetName val="4_4_ID_Public"/>
      <sheetName val="4_5_Retail_Area"/>
      <sheetName val="6_1_Lifts (PR28)"/>
      <sheetName val="6_1_Lifts (PR30)"/>
      <sheetName val="9_NSC"/>
      <sheetName val="10_Direct"/>
      <sheetName val="Cover_2"/>
      <sheetName val="6_2"/>
      <sheetName val="Pil"/>
      <sheetName val="ราคาต่อตร.ม."/>
      <sheetName val="T.1.S(2)"/>
      <sheetName val="T.2.S(2)"/>
      <sheetName val="T.1.A"/>
      <sheetName val="T.1.A (2)"/>
      <sheetName val="T.1.B"/>
      <sheetName val="T.1.B (2)"/>
      <sheetName val="sum-ac"/>
      <sheetName val="boq-ac"/>
      <sheetName val="Sum-SAN"/>
      <sheetName val="sum-ee"/>
      <sheetName val="boq-ee"/>
      <sheetName val="ใบปะขออนุมัติ "/>
      <sheetName val="แยก PS KS"/>
      <sheetName val="Input Summary"/>
      <sheetName val="ที่ดินเซ็นต์สัญญาปี 53"/>
      <sheetName val="Cash Flow PFB"/>
      <sheetName val="Finance_PFB"/>
      <sheetName val="Fin Ratio"/>
      <sheetName val="Fin App (2)"/>
      <sheetName val="K PFB"/>
      <sheetName val="Construction Cost_KS 2.0%"/>
      <sheetName val="แผนที่"/>
      <sheetName val="Conclusion"/>
      <sheetName val="GD 20.5.54"/>
      <sheetName val="ปก."/>
      <sheetName val="ชนิดเหล็ก"/>
      <sheetName val="ประเภทฐานราก+เสาเข็ม-ตัวบ้าน"/>
      <sheetName val="เสา-เหล็ก คอนกรีต ไม้แบบ"/>
      <sheetName val="Take off "/>
      <sheetName val="Sum 1 - column"/>
      <sheetName val="ความสูงเสาวัดแล้ว"/>
      <sheetName val="Sum 2"/>
      <sheetName val="Sum-C1"/>
      <sheetName val="เสา C1"/>
      <sheetName val="Sum-C2"/>
      <sheetName val="เสา C2"/>
      <sheetName val="Sum-C3"/>
      <sheetName val="เสา C3"/>
      <sheetName val="Sum-C4"/>
      <sheetName val="เสา C4"/>
      <sheetName val="Sum-C5"/>
      <sheetName val="เสา C5"/>
      <sheetName val="Sum-C6"/>
      <sheetName val="เสา C6"/>
      <sheetName val="Sum-C7"/>
      <sheetName val="เสา C7"/>
      <sheetName val="Sum-C8"/>
      <sheetName val="เสา C8"/>
      <sheetName val="Sum-C9"/>
      <sheetName val="เสา C9"/>
      <sheetName val="Sum-CA"/>
      <sheetName val="เสา CA"/>
      <sheetName val="Sum-CB"/>
      <sheetName val="เสา CB"/>
      <sheetName val="เสา CX"/>
      <sheetName val="เสา CY"/>
      <sheetName val="Take off"/>
      <sheetName val="สรุปโครงสร้าง-ตัวบ้าน"/>
      <sheetName val="ฐานราก"/>
      <sheetName val="เหล็กฐานราก 1"/>
      <sheetName val="Detail เหล็กฐานราก"/>
      <sheetName val="Condition"/>
      <sheetName val="1-summary"/>
      <sheetName val="2-P หมวดงานเตรียมการ"/>
      <sheetName val="3-A หมวดงานโครงสร้าง"/>
      <sheetName val="4-B หมวดงานสถาปัตยกรรม "/>
      <sheetName val="5-C หมวดงานไฟฟ้า"/>
      <sheetName val="6-D หมวดงานระบบปรับอากาศ"/>
      <sheetName val="7-E หมวดงานระบบสุขาภิบาล"/>
      <sheetName val="วัสดุ"/>
      <sheetName val="01- summary"/>
      <sheetName val="02- BBOQ_S"/>
      <sheetName val="03-BBOQ_A"/>
      <sheetName val="04-BBOQ_EE"/>
      <sheetName val="05- BBOQ_SN"/>
      <sheetName val="06- BBOQ Mechanical"/>
      <sheetName val="07-BBOQ_Lift"/>
      <sheetName val="Store"/>
      <sheetName val="토공집계표"/>
      <sheetName val="sum "/>
      <sheetName val="LITF"/>
      <sheetName val="EE-SIMC (2)"/>
      <sheetName val="covert CA"/>
      <sheetName val="sum CA"/>
      <sheetName val="covert CO"/>
      <sheetName val="sum CO"/>
      <sheetName val="CO"/>
      <sheetName val="covert CS"/>
      <sheetName val="sum CS"/>
      <sheetName val="CS"/>
      <sheetName val="covert GI"/>
      <sheetName val="sum GI"/>
      <sheetName val="GI"/>
      <sheetName val="covert ICU"/>
      <sheetName val="sum ICU"/>
      <sheetName val="ICU"/>
      <sheetName val="covert LAB"/>
      <sheetName val="sum LAB"/>
      <sheetName val="covert R"/>
      <sheetName val="sum R"/>
      <sheetName val="covert 8"/>
      <sheetName val="sum 8"/>
      <sheetName val="สรุป "/>
      <sheetName val="งานเตรียมงาน"/>
      <sheetName val="งานสถาปัตยกรรม"/>
      <sheetName val="งานโครงสร้าง"/>
      <sheetName val="งานอาคารประกอบ"/>
      <sheetName val="DATA Link"/>
      <sheetName val="DW"/>
      <sheetName val="อาคาร"/>
      <sheetName val="ภูมิทัศน์"/>
      <sheetName val="เครื่องเสียง"/>
      <sheetName val="ปร.5  (2)"/>
      <sheetName val="แบ่งงวดงาน"/>
      <sheetName val="ตารางแบ่งงวด"/>
      <sheetName val="ปร.5 (4)"/>
      <sheetName val="ปร.4จัดสร้ง"/>
      <sheetName val="ปร.4จัดชื้อ"/>
      <sheetName val="ปร.5 (VAT)"/>
      <sheetName val="ปร.4โสตทัศน์"/>
      <sheetName val="ปร.5 "/>
      <sheetName val="ปร.4ผังบริเวณ "/>
      <sheetName val="ปร.4อาคาร"/>
      <sheetName val="ปร.5"/>
      <sheetName val="FACTOR F"/>
      <sheetName val="ปร.6 (2)"/>
      <sheetName val="ใบปะหน้า B.O.Q."/>
      <sheetName val="หัวตาราง B.O.Q."/>
      <sheetName val="ปร.4ผังบริเวณ  (2)"/>
      <sheetName val="DATA-P3 "/>
      <sheetName val="Air-East"/>
      <sheetName val="Air-West"/>
      <sheetName val="Concourse-A"/>
      <sheetName val="Concourse-B"/>
      <sheetName val="Concourse-C"/>
      <sheetName val="Concourse-D"/>
      <sheetName val="Concourse-E"/>
      <sheetName val="Concourse-F"/>
      <sheetName val="Concourse-G"/>
      <sheetName val="Import"/>
      <sheetName val="Foundation "/>
      <sheetName val="Column  "/>
      <sheetName val="Staircase"/>
      <sheetName val="Stair Cal tool"/>
      <sheetName val="Stair Core"/>
      <sheetName val="Core ห้องเครื่องไฟฟ้า"/>
      <sheetName val="Core ลิฟท์ดับเพลิง"/>
      <sheetName val="Core ลิฟท์โดยสาร"/>
      <sheetName val="Core ลิฟท์โดยสาร 2"/>
      <sheetName val="Water Tank"/>
      <sheetName val="STD Core wall"/>
      <sheetName val="SP"/>
      <sheetName val="Cost_Categories (3)"/>
      <sheetName val="Cost_Categories"/>
      <sheetName val="BOQ.CMC"/>
      <sheetName val="SectSum"/>
      <sheetName val="CP (B)"/>
      <sheetName val="Ele A(B)"/>
      <sheetName val="Ele B(B)"/>
      <sheetName val="Ele C(B)"/>
      <sheetName val="CP (C)"/>
      <sheetName val="Ele A(C)"/>
      <sheetName val="Ele B(C)"/>
      <sheetName val="Ele C(C)"/>
      <sheetName val="Ele D(C)"/>
      <sheetName val="CP (D)"/>
      <sheetName val="Ele A(D)"/>
      <sheetName val="Ele B(D)"/>
      <sheetName val="Addition"/>
      <sheetName val="Omission"/>
      <sheetName val="PD"/>
      <sheetName val="ERP"/>
      <sheetName val="สาธารณะ"/>
      <sheetName val="รวมราคาทั้งสิ้น"/>
      <sheetName val="ประมาณการประตูหน้าต่าง "/>
      <sheetName val="ประมาณการประตูหน้าต่าง_1"/>
      <sheetName val="ประมาณการประตูหน้าต่าง_"/>
      <sheetName val="S1 Prelim"/>
      <sheetName val="S2 Structure"/>
      <sheetName val="S3 Architectural"/>
      <sheetName val="S4 Infrastructure"/>
      <sheetName val="S5 WWTT"/>
      <sheetName val="S6 EE"/>
      <sheetName val="S7 SN"/>
      <sheetName val="S8 Fire"/>
      <sheetName val="S9 Air "/>
      <sheetName val="Architect"/>
      <sheetName val="Sanitary"/>
      <sheetName val="Mechanical"/>
      <sheetName val="Fire"/>
      <sheetName val="Lift"/>
      <sheetName val="Management"/>
      <sheetName val="BOQ หมวดค่าใช้จ่ายฯ"/>
      <sheetName val="สรุปราคา (bldg.-A)"/>
      <sheetName val="SN-A"/>
      <sheetName val="FP-A"/>
      <sheetName val="AC-A"/>
      <sheetName val="EE-A"/>
      <sheetName val="สรุปราคา (bldg.-B)"/>
      <sheetName val="SN-B"/>
      <sheetName val="FP-B"/>
      <sheetName val="AC-B"/>
      <sheetName val="EE-B"/>
      <sheetName val="EXTERNAL (SUM)"/>
      <sheetName val="Approved"/>
      <sheetName val="BOQ Zone I,II"/>
      <sheetName val="BOQ Zone III"/>
      <sheetName val="subjob_Zone I,II "/>
      <sheetName val="subjob_Zone III "/>
      <sheetName val="PipWT"/>
      <sheetName val="POWER-s"/>
      <sheetName val="P "/>
      <sheetName val="Follow"/>
      <sheetName val="IAF"/>
      <sheetName val="จ่ายเหล็ก"/>
      <sheetName val="จ่ายเหล็ก (2)"/>
      <sheetName val="แก้ RQ"/>
      <sheetName val="ชี้แจง"/>
      <sheetName val="ประเด็น"/>
      <sheetName val="สรุปผลต่าง"/>
      <sheetName val="ผลต่าง"/>
      <sheetName val="ผลต่างรวม"/>
      <sheetName val="รับจ่าย"/>
      <sheetName val="รับเหล็ก"/>
      <sheetName val="0.Material MM"/>
      <sheetName val="1.Material A1000"/>
      <sheetName val="1.Material A2000"/>
      <sheetName val="1.Material B1000"/>
      <sheetName val="2.Manpower"/>
      <sheetName val="3.Serv&amp;Gen"/>
      <sheetName val="6.EQ&amp;POL Price"/>
      <sheetName val="6.EQ&amp;POL Qty"/>
      <sheetName val="7.EX-POL Price "/>
      <sheetName val="7.EX-POL Qty "/>
      <sheetName val="4.Rental"/>
      <sheetName val="4.Rental Cost"/>
      <sheetName val="5.Subcon Cost"/>
      <sheetName val="6.EQ&amp;POL"/>
      <sheetName val="7.EX-POL"/>
      <sheetName val="8.Income"/>
      <sheetName val="8.Customer (Commitment)"/>
      <sheetName val="9.Internal Transfer"/>
      <sheetName val="9.Internal Transfer Cost"/>
      <sheetName val="10.Other Activity Type"/>
      <sheetName val="0.Mat MM"/>
      <sheetName val="1. Mat Input "/>
      <sheetName val="8.Income Cost1"/>
      <sheetName val="8.Income Cost2"/>
      <sheetName val="8.Income (Commitment)"/>
      <sheetName val="10.Others Price"/>
      <sheetName val="10.Others Qty"/>
      <sheetName val="2.Manpower Qty"/>
      <sheetName val="2.Manpower Price"/>
      <sheetName val="9. Internal Tn Cost"/>
      <sheetName val="1. Material (1)"/>
      <sheetName val="1. Material (2)"/>
      <sheetName val="1. Material (3)"/>
      <sheetName val="5.Subcon"/>
      <sheetName val="0. Material MM"/>
      <sheetName val="10.Other Activity Type Price"/>
      <sheetName val="10.Other Activity Type Qty"/>
      <sheetName val="เครื่องจักร 147 ค่าเสื่อมราคา"/>
      <sheetName val="ใช้งานได้"/>
      <sheetName val="ใช้งานไม่ได้"/>
      <sheetName val="ขาย ตัดสภาพ"/>
      <sheetName val="หาไม่พบ"/>
      <sheetName val="นอกระบบ SAP"/>
      <sheetName val="Report IN"/>
      <sheetName val="เกณฑ์ incentive"/>
      <sheetName val="ทั้งหมด"/>
      <sheetName val="รายงาน Incentive"/>
      <sheetName val="แยกงาน"/>
      <sheetName val="Incentive"/>
      <sheetName val="ผลิต"/>
      <sheetName val="Form อนุมัติสั่งซื้อ"/>
      <sheetName val="Data_Base"/>
      <sheetName val="Sub-Data_Base"/>
      <sheetName val="Query"/>
      <sheetName val="ข้อต่อ PVC แม่กลอง"/>
      <sheetName val="ข้อต่อ PVC บางบัวทอง 2"/>
      <sheetName val="ข้อต่อ PVC ขจรวิทย์"/>
      <sheetName val="ข้อต่อ PVC เสมาฟ้าคราม"/>
      <sheetName val="ข้อต่อ PVC แพรกษา14"/>
      <sheetName val="ข้อต่อ  PVC ลาดหลุมแก้ว"/>
      <sheetName val="บางเขน2คลองถนน"/>
      <sheetName val="บางคูวัด"/>
      <sheetName val="บางใหญ่ซิตี้"/>
      <sheetName val="กันตนา"/>
      <sheetName val="บางปู3"/>
      <sheetName val="วัดนครชื่นชุ่ม"/>
      <sheetName val="คู้บอน"/>
      <sheetName val="ท่าตำหนัก"/>
      <sheetName val="Budgetโครงการ"/>
      <sheetName val="สรุป Budgetโครงการ"/>
      <sheetName val="Price ทั้งหมด"/>
      <sheetName val="Price งานอาคาร"/>
      <sheetName val="Price งานภายนอก"/>
      <sheetName val="Material Schedule"/>
      <sheetName val="Project Schedule  "/>
      <sheetName val="สรุป Budgetโครงการ(ทำจริง)"/>
      <sheetName val="เปรียบเทียบ Tender และ Budget"/>
      <sheetName val="Summary Budget"/>
      <sheetName val="Summary Budget ITD"/>
      <sheetName val=" Budget by Subjob "/>
      <sheetName val="Manpower &amp; Equpment"/>
      <sheetName val="Summary TI"/>
      <sheetName val="Sum_ห้องกลาง "/>
      <sheetName val="Str-ห้องกลาง"/>
      <sheetName val="Arc-ห้องกลาง"/>
      <sheetName val="SAN-ห้องกลาง"/>
      <sheetName val="EE-ห้องกลาง"/>
      <sheetName val="Sum_ริมปิด"/>
      <sheetName val="Str-ริมปิด"/>
      <sheetName val="Arc-ริมปิด"/>
      <sheetName val="SAN-ริมปิด"/>
      <sheetName val="EE-ริมปิด"/>
      <sheetName val="Sum_ริมเปิด"/>
      <sheetName val="Str-ริมเปิด"/>
      <sheetName val="Arc-ริมเปิด"/>
      <sheetName val="SAN-ริมเปิด"/>
      <sheetName val="EE-ริมเปิด"/>
      <sheetName val="Str.เปรียบเทียบปริมาณ"/>
      <sheetName val="Arc เปรียบเทียบ"/>
      <sheetName val="SAN เปรียบเทียบ"/>
      <sheetName val="EE เปรียบเทียบ"/>
      <sheetName val="????F6"/>
      <sheetName val="direct cost 3428"/>
      <sheetName val="Sum(Lowest)"/>
      <sheetName val="Actual Cost"/>
      <sheetName val="Subjob"/>
      <sheetName val="Sum 3318"/>
      <sheetName val="Sum 3400 (2)"/>
      <sheetName val="Budget by Subjob"/>
      <sheetName val="10 Backup  THAI"/>
      <sheetName val="OVERALLL TIME SPACE"/>
      <sheetName val="กระจายราง 25.00"/>
      <sheetName val="กระจายหมอน"/>
      <sheetName val="ตัด-ดัดเหล็กเสริม"/>
      <sheetName val="ประกอบtrackเข้าแบบเทปูน"/>
      <sheetName val="รื้อแบบ-รางซ่อม finnishing"/>
      <sheetName val="support team"/>
      <sheetName val="Progress 1"/>
      <sheetName val="Sum Progress"/>
      <sheetName val="S-Curve กทม."/>
      <sheetName val="GS-Curve S.15 (Meeting)"/>
      <sheetName val="ปัญหาอุปสรรค"/>
      <sheetName val="field"/>
      <sheetName val="mosr"/>
      <sheetName val="most"/>
      <sheetName val="mosl"/>
      <sheetName val="Sub Est"/>
      <sheetName val="Est Sum"/>
      <sheetName val="ECS CCS"/>
      <sheetName val="Solidity"/>
      <sheetName val="DOW-Spec"/>
      <sheetName val="Cashflow Fig"/>
      <sheetName val="Price Split"/>
      <sheetName val="M&amp;T Assumptions"/>
      <sheetName val="M&amp;T Total"/>
      <sheetName val="M&amp;T Proj Man-Eng"/>
      <sheetName val="M&amp;T Site"/>
      <sheetName val="Commodities"/>
      <sheetName val="Equip-Manuf-Erect-Ins"/>
      <sheetName val="Delsummor"/>
      <sheetName val="KO4212Registry"/>
      <sheetName val="KP1600 REV.B."/>
      <sheetName val="KP1600 REV.A-2"/>
      <sheetName val="KP1600 REV.1"/>
      <sheetName val="A-D AREA. REV.2"/>
      <sheetName val="臨時電氣工程估價"/>
      <sheetName val="化 十 建 NEW QUTO."/>
      <sheetName val="Estimate cost"/>
      <sheetName val="แผนงาน"/>
      <sheetName val="แผนงาน (2)"/>
      <sheetName val="แผนจ่ายเงิน"/>
      <sheetName val="แผนงานแต่ละตอน"/>
      <sheetName val="code0"/>
      <sheetName val="cov-estimate"/>
      <sheetName val="parts"/>
      <sheetName val="S300_GD1"/>
      <sheetName val="S300-GD2"/>
      <sheetName val="wgts"/>
      <sheetName val="last"/>
      <sheetName val="HQ-TO"/>
      <sheetName val="TOM-SUM(COLUMN)"/>
      <sheetName val="TOM-SUM(COLUMN)-2"/>
      <sheetName val="TOM (sort)(COLUMN)-2"/>
      <sheetName val="SOM(COLUMN)-2"/>
      <sheetName val="Detail Fab (COLUMN)-2"/>
      <sheetName val="BQ(Piping)"/>
      <sheetName val="BQ(Fire_Fighting)"/>
      <sheetName val="Piping"/>
      <sheetName val="SI"/>
      <sheetName val="bq"/>
      <sheetName val="measure"/>
      <sheetName val="dwg"/>
      <sheetName val="#5,6 매입 전선관"/>
      <sheetName val="#5,6 매입 접지"/>
      <sheetName val="EQ"/>
      <sheetName val="5&amp;c,6tray"/>
      <sheetName val="#5,6 노출 전선관 "/>
      <sheetName val="EDB"/>
      <sheetName val="LTGFD"/>
      <sheetName val="TERMINATION"/>
      <sheetName val="#5,6tube (2)"/>
      <sheetName val="계기"/>
      <sheetName val="첨1건물별공사계획 (2)"/>
      <sheetName val="SUMMARY (K)"/>
      <sheetName val="SumTB (K)"/>
      <sheetName val="BOQ(K) "/>
      <sheetName val="Sumcode(K)"/>
      <sheetName val="MAT. &amp; LABOUR RATE(K)"/>
      <sheetName val="EQ. RATE (K)"/>
      <sheetName val="ESTIMATE (K)"/>
      <sheetName val="BOQ(ITD&amp;SRT)"/>
      <sheetName val="Sumcode(ITD&amp;SRT)"/>
      <sheetName val="BOQ(SRT)"/>
      <sheetName val="ชี้แจงราคา cape seal"/>
      <sheetName val="uc1"/>
      <sheetName val="select"/>
      <sheetName val="สรุปประเมิน"/>
      <sheetName val="งานที่เหลือ"/>
      <sheetName val="ปรับลดงาน"/>
      <sheetName val="ประเมิน"/>
      <sheetName val="Cal Fto"/>
      <sheetName val="ข้อมูลทั่วไป"/>
      <sheetName val="สารบัญ"/>
      <sheetName val="สารบัญหัวข้อการเบิกจ่าย"/>
      <sheetName val="ปร5"/>
      <sheetName val="ปร4"/>
      <sheetName val="ปร4-1"/>
      <sheetName val="หา FACTOR F"/>
      <sheetName val="ตารางFACTOR Fทาง"/>
      <sheetName val="ตารางFACTOR Fโครงสร้าง"/>
      <sheetName val="unitcost"/>
      <sheetName val="FACTOR - F"/>
      <sheetName val="กราฟทำงาน"/>
      <sheetName val="เวลาทำงาน (1)"/>
      <sheetName val="อัตราทำงาน"/>
      <sheetName val="แหล่งวัสดุ"/>
      <sheetName val="ค่าดำเนินการ"/>
      <sheetName val="ค่าขนส่ง 1"/>
      <sheetName val="ค่าขนส่ง 1(ต่อ)"/>
      <sheetName val="ดำเนินการ"/>
      <sheetName val="ดำเนินการ (เดิม)"/>
      <sheetName val="Factor ดิน"/>
      <sheetName val="bf"/>
      <sheetName val="boq-bf"/>
      <sheetName val="การคิดค่า"/>
      <sheetName val="ตารางขนส่ง"/>
      <sheetName val="ขนส่งพ่วง"/>
      <sheetName val="ขนส่งพ่วง(ต่อ)"/>
      <sheetName val="เริ่มต้น"/>
      <sheetName val="บทที่1"/>
      <sheetName val="บทที่2(1)"/>
      <sheetName val="วิธีคิดค่าขนส่ง"/>
      <sheetName val="Detailค่าเครื่องจักร"/>
      <sheetName val="สรุปค่าเครื่องจักร+อะไหล่สึกหรอ"/>
      <sheetName val="บทที่2(2)"/>
      <sheetName val="บทที่2(3)"/>
      <sheetName val="บทที่2(4)"/>
      <sheetName val="บทที่2(6)"/>
      <sheetName val="บทที่2(7)"/>
      <sheetName val="บทที่3"/>
      <sheetName val="บทที่3(2)"/>
      <sheetName val="bonusL"/>
      <sheetName val="Civil-Arch Work"/>
      <sheetName val="BK.Eq&amp;Labour"/>
      <sheetName val="BK Unit Rate"/>
      <sheetName val="ปริมาณวัสดุ"/>
      <sheetName val="ปริมาณรวม"/>
      <sheetName val="covere"/>
      <sheetName val="A. หมวดเตรียมการ"/>
      <sheetName val="C.งานสถาปัตยกรรม "/>
      <sheetName val=" K520250(P1)"/>
      <sheetName val="Alu.Cladding(P1)"/>
      <sheetName val="ปกและสารบัญ"/>
      <sheetName val="อธิบาย F"/>
      <sheetName val="ตารางค่าอำนวยการ"/>
      <sheetName val="ค่าอำนวยการ"/>
      <sheetName val="ดอกเบี้ย,กำไร"/>
      <sheetName val="ภาษี"/>
      <sheetName val="Ratio Qty"/>
      <sheetName val="Column "/>
      <sheetName val="Beam  "/>
      <sheetName val="RC Slab "/>
      <sheetName val="Lift Core  "/>
      <sheetName val="Post-Tens. Slab  "/>
      <sheetName val="RC.Stair  "/>
      <sheetName val="RC wall "/>
      <sheetName val="Typ.F"/>
      <sheetName val="Grand sum"/>
      <sheetName val="Sum Floor"/>
      <sheetName val="Sum Fl."/>
      <sheetName val="Footing"/>
      <sheetName val="Code Footing"/>
      <sheetName val="Code Column"/>
      <sheetName val="G BEAM"/>
      <sheetName val="BEAM"/>
      <sheetName val="C_Beam"/>
      <sheetName val="C_Wall"/>
      <sheetName val="Code Beam"/>
      <sheetName val="G Slab"/>
      <sheetName val="Code Slab"/>
      <sheetName val="Post-Tenion"/>
      <sheetName val="Code Post"/>
      <sheetName val="Stair"/>
      <sheetName val="Code Stair"/>
      <sheetName val="STEEL Roof"/>
      <sheetName val="โครงหลังคา"/>
      <sheetName val="สรุปงานโครงสร้าง"/>
      <sheetName val="บทสรุปผู้บริหาร"/>
      <sheetName val="ELE"/>
      <sheetName val="SG"/>
      <sheetName val="J100"/>
      <sheetName val="sheetNO"/>
      <sheetName val="(R05)-PLE-602"/>
      <sheetName val="EST-FOOTING (G)"/>
      <sheetName val="Ratio_Qty"/>
      <sheetName val="Foundation_"/>
      <sheetName val="Column_"/>
      <sheetName val="Beam__"/>
      <sheetName val="RC_Slab_"/>
      <sheetName val="Lift_Core__"/>
      <sheetName val="Post-Tens__Slab__"/>
      <sheetName val="RC_Stair__"/>
      <sheetName val="RC_wall_"/>
      <sheetName val="Typ_F"/>
      <sheetName val="Grand_sum"/>
      <sheetName val="Sum_Floor"/>
      <sheetName val="Sum_Fl_"/>
      <sheetName val="Code_Footing"/>
      <sheetName val="Code_Column"/>
      <sheetName val="G_BEAM"/>
      <sheetName val="Code_Beam"/>
      <sheetName val="G_Slab"/>
      <sheetName val="Code_Slab"/>
      <sheetName val="Code_Post"/>
      <sheetName val="Code_Stair"/>
      <sheetName val="STEEL_Roof"/>
      <sheetName val="สรุปราคา (L)"/>
      <sheetName val="Total BOQ"/>
      <sheetName val="4G SUM-SK (Lift&amp;Interior)"/>
      <sheetName val="S-Curve (Lift&amp;Interior)"/>
      <sheetName val="6L4 DETAIL SK"/>
      <sheetName val="S-Curve (R2)"/>
      <sheetName val="7-consume"/>
      <sheetName val="6-Equipment"/>
      <sheetName val="03100(SS)"/>
      <sheetName val="SUM."/>
      <sheetName val="(1)Contract"/>
      <sheetName val="(2)PMI 012"/>
      <sheetName val="(3)PMI 014"/>
      <sheetName val="(4)PMI 015"/>
      <sheetName val="(5)PMI 021"/>
      <sheetName val="(6)PMI 022"/>
      <sheetName val="(7)PMI 024"/>
      <sheetName val="(8)PMI 028"/>
      <sheetName val="(9)PMI.."/>
      <sheetName val="(10)PMI."/>
      <sheetName val="( 11)TV"/>
      <sheetName val="Main Sum (Hotel &amp; Residences)"/>
      <sheetName val="ELEC"/>
      <sheetName val="SUM-AIR-Submit"/>
      <sheetName val="Factor F Data"/>
      <sheetName val="ELE.xls"/>
      <sheetName val="DETAIL_"/>
      <sheetName val="อาคารหลัก A"/>
      <sheetName val="I-slab"/>
      <sheetName val="เงินกู้ MGC"/>
      <sheetName val="เงินกู้ธนชาติ"/>
      <sheetName val="BAL"/>
      <sheetName val="EST-FOOTING_(G)"/>
      <sheetName val="ZPS02"/>
      <sheetName val="Detail Pipe Bridge"/>
      <sheetName val="Detail Utility 5"/>
      <sheetName val="Bill Sum'ry"/>
      <sheetName val="Ret. Wall"/>
      <sheetName val="1-Tt Qt"/>
      <sheetName val="2-EQP Work'g Hrs"/>
      <sheetName val="3-EQP Output"/>
      <sheetName val="4-EQP Rate"/>
      <sheetName val="5-Misc EQP"/>
      <sheetName val="6-Trans"/>
      <sheetName val="7-Main Mat"/>
      <sheetName val="9-Basic Rate"/>
      <sheetName val="10-Conc &amp; Shut"/>
      <sheetName val="11-Analysis"/>
      <sheetName val="12-OH"/>
      <sheetName val="13-Sum'ry"/>
      <sheetName val="Comparision"/>
      <sheetName val="compa"/>
      <sheetName val="Part II Subhead I(12-73)"/>
      <sheetName val="SubAnlysis"/>
      <sheetName val="Part II Subhead II"/>
      <sheetName val="Part II subhead III"/>
      <sheetName val="Lifts"/>
      <sheetName val="Rate Analysis in lifts"/>
      <sheetName val="Part II Subhead II(74-112)"/>
      <sheetName val="Part II subhead III(113-126)"/>
      <sheetName val="Part IV(138-166)"/>
      <sheetName val="ELEC-RA"/>
      <sheetName val="SEC-RA"/>
      <sheetName val="FPS-RA"/>
      <sheetName val="summary of item rate"/>
      <sheetName val="Rates compa"/>
      <sheetName val="Pumps"/>
      <sheetName val="AEs PART-II"/>
      <sheetName val="AE PART-I"/>
      <sheetName val="Ele RA"/>
      <sheetName val="Fire Alarm RA"/>
      <sheetName val="Civil RA"/>
      <sheetName val="Blast doors"/>
      <sheetName val=" Basic Rates"/>
      <sheetName val="Ele RA "/>
      <sheetName val="bLAST DOOR RA"/>
      <sheetName val="Final Estimate"/>
      <sheetName val="CST-I"/>
      <sheetName val="LOW RATES"/>
      <sheetName val="CST-O"/>
      <sheetName val="T.S"/>
      <sheetName val="Plinth Area Cost"/>
      <sheetName val="CST"/>
      <sheetName val="APP C"/>
      <sheetName val="APP D"/>
      <sheetName val="App J"/>
      <sheetName val="App K"/>
      <sheetName val="APP L"/>
      <sheetName val="App M"/>
      <sheetName val="App N"/>
      <sheetName val="App O"/>
      <sheetName val="SOLAR FENCE"/>
      <sheetName val="High Rates"/>
      <sheetName val="Paschal"/>
      <sheetName val="sca"/>
      <sheetName val="Ammendement"/>
      <sheetName val="Amd BOQ"/>
      <sheetName val="Cost Civil"/>
      <sheetName val="Civil-AOR"/>
      <sheetName val="Electrical AOR"/>
      <sheetName val="Subdetail"/>
      <sheetName val="T7 Buildestimate"/>
      <sheetName val="RA SOLAR"/>
      <sheetName val="Servieces"/>
      <sheetName val="Tunnel "/>
      <sheetName val="FF RA"/>
      <sheetName val="Vent Rate"/>
      <sheetName val="FAS RA"/>
      <sheetName val=" T7"/>
      <sheetName val="LATEST AE"/>
      <sheetName val="AE_I"/>
      <sheetName val="AE-II"/>
      <sheetName val="Rateanalysis"/>
      <sheetName val="FF_RA"/>
      <sheetName val="Power Supply FF RA"/>
      <sheetName val="ktr"/>
      <sheetName val="Part C - HardStand"/>
      <sheetName val="Steel Rate"/>
      <sheetName val="Septic Tank"/>
      <sheetName val="SUMMARY-1"/>
      <sheetName val="Material rate (2)"/>
      <sheetName val="Bldg-Wise"/>
      <sheetName val="CIVIL All"/>
      <sheetName val="DM Sheet"/>
      <sheetName val="Materials "/>
      <sheetName val="Traffic BOQ"/>
      <sheetName val="Civil &amp; design"/>
      <sheetName val="nc-m"/>
      <sheetName val="FLHtraffic"/>
      <sheetName val="FLH"/>
      <sheetName val="C2CBR"/>
      <sheetName val="C3CBR"/>
      <sheetName val="C4CBR"/>
      <sheetName val="C5TRAFFIC"/>
      <sheetName val="C61"/>
      <sheetName val="C62"/>
      <sheetName val="C6 RD NOTE 29 "/>
      <sheetName val="C6A-CBR"/>
      <sheetName val="C6B-CBR "/>
      <sheetName val="C8CBR"/>
      <sheetName val="C9"/>
      <sheetName val="C9CBR"/>
      <sheetName val="C10"/>
      <sheetName val="C10CBR"/>
      <sheetName val="C11CBR"/>
      <sheetName val="C11"/>
      <sheetName val="CASH CONTRACTS"/>
      <sheetName val="B2B &amp; OWN"/>
      <sheetName val="ZONE WISE"/>
      <sheetName val="S - Cash"/>
      <sheetName val="Gr Co Works"/>
      <sheetName val="Subsidiary Works"/>
      <sheetName val="Top Line"/>
      <sheetName val="Business Development"/>
      <sheetName val="Status of Works Quoted"/>
      <sheetName val="New Order Booking"/>
      <sheetName val="Order Book Status"/>
      <sheetName val="POWERPOINT BACKUP"/>
      <sheetName val="Fund"/>
      <sheetName val="Fund Support"/>
      <sheetName val="Lookahead"/>
      <sheetName val="Bottom Lines"/>
      <sheetName val="EVM"/>
      <sheetName val="Monthly MIS - B2B Contracts"/>
      <sheetName val="Job Exp Qtd Next month"/>
      <sheetName val="Job exp qtd rest of yr."/>
      <sheetName val="Fund Supports"/>
      <sheetName val="EVM x"/>
      <sheetName val="CS (3)"/>
      <sheetName val="CS (2)"/>
      <sheetName val="DAR"/>
      <sheetName val="TQS-4_plants"/>
      <sheetName val="discount_small_plants"/>
      <sheetName val="0.42 MLD"/>
      <sheetName val="0.71 MLD"/>
      <sheetName val="1.00 MLD"/>
      <sheetName val="5 MLD"/>
      <sheetName val="O&amp;M_5 MLD"/>
      <sheetName val="O&amp;M_1MLD"/>
      <sheetName val="O&amp;M_0.71 MLD"/>
      <sheetName val="O&amp;M_0.42 MLD"/>
      <sheetName val="BillofQty"/>
      <sheetName val="GENABST "/>
      <sheetName val="PEA"/>
      <sheetName val="Ten vs Budget"/>
      <sheetName val="Budget Summary-new"/>
      <sheetName val="TQS"/>
      <sheetName val="Budget-Summary -old"/>
      <sheetName val="BOR"/>
      <sheetName val="A1 OW"/>
      <sheetName val="A2 IG"/>
      <sheetName val="A2 annex"/>
      <sheetName val="A3 conn"/>
      <sheetName val="A4 sump"/>
      <sheetName val="A5 feeder"/>
      <sheetName val="A6 pumproom"/>
      <sheetName val="A7 PSET"/>
      <sheetName val="A8 TPSET"/>
      <sheetName val="A9 sr"/>
      <sheetName val="A9 annex"/>
      <sheetName val="A10dsy"/>
      <sheetName val="A11 comp"/>
      <sheetName val="A12 weir"/>
      <sheetName val="A 13 maint"/>
      <sheetName val="valvesannex"/>
      <sheetName val="LOT 8"/>
      <sheetName val="1A"/>
      <sheetName val="3A"/>
      <sheetName val="4A"/>
      <sheetName val="5A"/>
      <sheetName val="6A"/>
      <sheetName val="7A"/>
      <sheetName val="8A"/>
      <sheetName val="9A"/>
      <sheetName val="11A"/>
      <sheetName val="12A"/>
      <sheetName val="13A"/>
      <sheetName val="15A"/>
      <sheetName val="16A"/>
      <sheetName val="17A"/>
      <sheetName val="18A"/>
      <sheetName val="19A"/>
      <sheetName val="20A"/>
      <sheetName val="21A"/>
      <sheetName val="22A"/>
      <sheetName val="23A"/>
      <sheetName val="24A"/>
      <sheetName val="C.D. INDEX"/>
      <sheetName val="CPA Cost"/>
      <sheetName val="RSJ COst"/>
      <sheetName val="Connectors"/>
      <sheetName val="Group IX"/>
      <sheetName val="Group X"/>
      <sheetName val="Group XI"/>
      <sheetName val="Group XII"/>
      <sheetName val="Group XIII"/>
      <sheetName val="C. D. Index1"/>
      <sheetName val="Index (Print)"/>
      <sheetName val="Non CPA Rates"/>
      <sheetName val="Line formulas"/>
      <sheetName val="Data base (2)"/>
      <sheetName val="Comparision of CD Nov 07 Feb 08"/>
      <sheetName val="Rate Comparision Dec 07 July 08"/>
      <sheetName val="Rate Comparision Feb 06 Jul 08"/>
      <sheetName val="Bill-14"/>
      <sheetName val="Estimate Toll Plaza"/>
      <sheetName val="Assessment Report SCM"/>
      <sheetName val="Report "/>
      <sheetName val="IAFR Tech REASSESS Q1 "/>
      <sheetName val="IAFR Tech ASSESS REG Q2"/>
      <sheetName val="RMC rec Annex 2.02"/>
      <sheetName val="Labour  rate comp annex 2.03"/>
      <sheetName val="material rate comp annex 2.04"/>
      <sheetName val="Steel recon Annex2.05"/>
      <sheetName val="List of Non repair(2.06)"/>
      <sheetName val="List of Repair(Annex 2.07) "/>
      <sheetName val="P &amp; M Utilize(2.08)"/>
      <sheetName val="client corres(Annex2.09)"/>
      <sheetName val="WO1(Annex2.10a)"/>
      <sheetName val="WO2(Annex2.10 b)"/>
      <sheetName val="DAR  Vs ERP (Annex 2.11)"/>
      <sheetName val="Mat Reco (2.12)"/>
      <sheetName val="qty recon(Annex2.13a)"/>
      <sheetName val="qty recon(Annex2.13b) STEEL"/>
      <sheetName val="qty reco(Annex2.13c) BLOCK WORK"/>
      <sheetName val="St"/>
      <sheetName val="Abs JR"/>
      <sheetName val="PCC "/>
      <sheetName val="Earthwork Excavation"/>
      <sheetName val="Abs  Pravin"/>
      <sheetName val="Abs JR cum"/>
      <sheetName val="Abs Subbaiah"/>
      <sheetName val="Abs gupta"/>
      <sheetName val="Abs Madhu"/>
      <sheetName val="Abs par"/>
      <sheetName val="Abs bhas"/>
      <sheetName val="Abs Elumalai"/>
      <sheetName val="Abs  Bed"/>
      <sheetName val="Abs Hari"/>
      <sheetName val="Abs ram"/>
      <sheetName val="Break up-labour bill"/>
      <sheetName val="Abs Han "/>
      <sheetName val="Abs Balu"/>
      <sheetName val="Abs peri"/>
      <sheetName val="Abs ck"/>
      <sheetName val="Abs Murugan"/>
      <sheetName val="Abs Rainbow"/>
      <sheetName val="Abs Tammana"/>
      <sheetName val="Abs Vavi"/>
      <sheetName val="Abs Srinivasu"/>
      <sheetName val="Abs SP"/>
      <sheetName val="Abs RR"/>
      <sheetName val="Ab Ga"/>
      <sheetName val="bill period wise"/>
      <sheetName val="Rectified Report HR"/>
      <sheetName val="Dummy (2)"/>
      <sheetName val="Project Details.."/>
      <sheetName val="C. L"/>
      <sheetName val="Part I  Assessment FINANCE"/>
      <sheetName val="Annexure 1.01"/>
      <sheetName val="Part-II Reassessment Technical"/>
      <sheetName val="Part-I Assessment Technical "/>
      <sheetName val="Systemic Annex 2.01"/>
      <sheetName val="Drws Details.lAnnexure 2.02"/>
      <sheetName val="Steel reconci (Annex 2.03)"/>
      <sheetName val="RMC10(Annex2.04)"/>
      <sheetName val="RMC20(Annex2.05)"/>
      <sheetName val="RMC35(Annex2.06)"/>
      <sheetName val="MATERIAL RATE COM(Annex 2.07"/>
      <sheetName val="WO1(Annex2.08a) (2)"/>
      <sheetName val="WO2(Annex2.08b) (2)"/>
      <sheetName val="client corres(Annex2.08)1"/>
      <sheetName val="WO1(Annex2.08a)"/>
      <sheetName val="WO2(Annex2.08b)"/>
      <sheetName val="client corres(Annex2.08)"/>
      <sheetName val="Part I - Assessment Material"/>
      <sheetName val="Annex. 3.01"/>
      <sheetName val="Part-I Assessment Rept  HR"/>
      <sheetName val="Annex 4.01"/>
      <sheetName val="Annexure 4.02"/>
      <sheetName val="Annex. 4.03"/>
      <sheetName val="WO1(Annex2.08a)POR"/>
      <sheetName val="WO2(Annex2.08b) POR"/>
      <sheetName val="Indirect Expenses"/>
      <sheetName val="ICP"/>
      <sheetName val="RESP"/>
      <sheetName val="STFP"/>
      <sheetName val="EQPP"/>
      <sheetName val="Subcontracting"/>
      <sheetName val="Client Bill "/>
      <sheetName val="Scope Variations"/>
      <sheetName val="WORK ORDERS"/>
      <sheetName val="Quantity Reconciliation (2)"/>
      <sheetName val="Material reconcilliation"/>
      <sheetName val="Material Consumption"/>
      <sheetName val="Status of work quoted"/>
      <sheetName val="ORDER BOOKING"/>
      <sheetName val="Reg Q2 Tech"/>
      <sheetName val="LAND AQUI (Annex-2.02)"/>
      <sheetName val="client corres(Annex2.03)"/>
      <sheetName val="WO1(Annex2.04a)"/>
      <sheetName val="WO2(Annex2.04b)"/>
      <sheetName val="Annex 4.01(site)"/>
      <sheetName val="R.O &amp; BD"/>
      <sheetName val="ASSESSMENT FINANCEPORBANDAR"/>
      <sheetName val="ASSESS TECH Q1"/>
      <sheetName val="Systemic (2.01)"/>
      <sheetName val="Measurement sampling (2.02)"/>
      <sheetName val="REPAIRABLE P&amp;M(2.03)"/>
      <sheetName val="IDLE P&amp;M(2.04)"/>
      <sheetName val="comparision statement"/>
      <sheetName val="Rate analysis 1"/>
      <sheetName val=" Rates 1"/>
      <sheetName val="Rate Analysis 2"/>
      <sheetName val="Rate 2"/>
      <sheetName val="BOQ1"/>
      <sheetName val="Consolidate"/>
      <sheetName val="Indirect Expenditure"/>
      <sheetName val="P&amp;L CUM"/>
      <sheetName val="Consolidate1"/>
      <sheetName val="Direct Expenses (2)"/>
      <sheetName val="REASSESS TECH Q1"/>
      <sheetName val="REGULAR TECH Q2"/>
      <sheetName val="Planning 2.01 A"/>
      <sheetName val="Planning 2.01 B"/>
      <sheetName val="Planning 2.01 C"/>
      <sheetName val="BD &amp; OB  WWW (Annex 2.02)"/>
      <sheetName val="MUMBAI RO - EMDs Annex 2.03 "/>
      <sheetName val="WIP (Annex 2.04)"/>
      <sheetName val="Annexure-2.05"/>
      <sheetName val="ORDER BOOKING1"/>
      <sheetName val="Status of works Quoted."/>
      <sheetName val="BUSINESS  DEVELOPMENT"/>
      <sheetName val="PPT SLIDES"/>
      <sheetName val="WC ASSESSMENT"/>
      <sheetName val="3.01(b)"/>
      <sheetName val="T Vs B Shuttering in DC"/>
      <sheetName val="T Vs B Shuttering in IDC"/>
      <sheetName val="Tender Vs Budget Comp"/>
      <sheetName val="major variation"/>
      <sheetName val="Complete BOQ"/>
      <sheetName val="Tender rates"/>
      <sheetName val="Tender Analysis"/>
      <sheetName val="Shuttering materials"/>
      <sheetName val="RMC analysis"/>
      <sheetName val="Overview"/>
      <sheetName val="Plumb"/>
      <sheetName val="Tender Study"/>
      <sheetName val="RA-Civil,plumb"/>
      <sheetName val="Resource List"/>
      <sheetName val="CM &amp; RMC"/>
      <sheetName val="RA- Civil  "/>
      <sheetName val="Panelled door"/>
      <sheetName val="PMV"/>
      <sheetName val="Site Super"/>
      <sheetName val="AutoOpen Stub Data"/>
      <sheetName val="Guidelines"/>
      <sheetName val="SBC-BH 19"/>
      <sheetName val="SBC-BH-16"/>
      <sheetName val="BH-20"/>
      <sheetName val="BH-15"/>
      <sheetName val="BH-14"/>
      <sheetName val="BH-16"/>
      <sheetName val="BH-17"/>
      <sheetName val="sbc-ABH-1"/>
      <sheetName val="ABH-1"/>
      <sheetName val="BH-19"/>
      <sheetName val="SBC-BH-1"/>
      <sheetName val="BH-1"/>
      <sheetName val="SBC-BH-3"/>
      <sheetName val="BH-3"/>
      <sheetName val="mantri synergy"/>
      <sheetName val="Milestone"/>
      <sheetName val="Synergy_pricestrategy"/>
      <sheetName val="Synergy Sales Budget"/>
      <sheetName val="Synergy Collection Schedule"/>
      <sheetName val="ABP inputs"/>
      <sheetName val="Quarterly Collections"/>
      <sheetName val="A. Progress Summary-Bill Status"/>
      <sheetName val="B. Executive Summary"/>
      <sheetName val="C. Project Status (CMD)"/>
      <sheetName val="D. Approved Ball Park"/>
      <sheetName val="E.Stat.Approvals"/>
      <sheetName val="F. Mat Proc "/>
      <sheetName val="G. Proj Photos-K,L &amp; DEVPMENT"/>
      <sheetName val="H. DEVT-Progress"/>
      <sheetName val="I.Civil-Bills Processed"/>
      <sheetName val="G.Procurement programme"/>
      <sheetName val=" CMD"/>
      <sheetName val="pg-1"/>
      <sheetName val="Approval"/>
      <sheetName val="Annx"/>
      <sheetName val="Annx 1"/>
      <sheetName val="Proj Cost"/>
      <sheetName val="Mat Proc "/>
      <sheetName val="BLOCK WORK"/>
      <sheetName val="INT.PLASTERING"/>
      <sheetName val="EXT.PLASTRING"/>
      <sheetName val="ARPITHA MESH"/>
      <sheetName val="PERGOLA-CON &amp; FORM"/>
      <sheetName val="PERGOLA STEEL"/>
      <sheetName val="LMR-OHT STEEL"/>
      <sheetName val="LMR-OHT CONC &amp; FORM"/>
      <sheetName val="POP-CORNICE"/>
      <sheetName val="PLASTER BAND"/>
      <sheetName val="2B"/>
      <sheetName val="2D"/>
      <sheetName val="2E"/>
      <sheetName val="2F"/>
      <sheetName val="2G"/>
      <sheetName val="2H"/>
      <sheetName val="6B"/>
      <sheetName val="7B"/>
      <sheetName val="8B"/>
      <sheetName val="9B"/>
      <sheetName val="9D"/>
      <sheetName val="9E"/>
      <sheetName val="9F"/>
      <sheetName val="9G"/>
      <sheetName val="9H"/>
      <sheetName val="9I"/>
      <sheetName val="9J"/>
      <sheetName val="9K"/>
      <sheetName val="11B "/>
      <sheetName val="12B"/>
      <sheetName val="sc"/>
      <sheetName val="Macro1"/>
      <sheetName val="BLK2"/>
      <sheetName val="BLK3"/>
      <sheetName val="UG"/>
      <sheetName val="E &amp; R"/>
      <sheetName val="radar"/>
      <sheetName val="1000000"/>
      <sheetName val="12-01"/>
      <sheetName val="12-02"/>
      <sheetName val="12-03"/>
      <sheetName val="12-04"/>
      <sheetName val="12-05"/>
      <sheetName val="12-06"/>
      <sheetName val="12-07"/>
      <sheetName val="12-08"/>
      <sheetName val="③赤紙(日文)"/>
      <sheetName val="Reassessment Fin"/>
      <sheetName val="Assessment Fin"/>
      <sheetName val="Annex 1.01"/>
      <sheetName val="crusher recon(Annex2.02)"/>
      <sheetName val="Annex 1.02"/>
      <sheetName val="Reassessment SCM"/>
      <sheetName val="Assess SCM"/>
      <sheetName val="Annex.3.01 "/>
      <sheetName val="Annex 3.02"/>
      <sheetName val="Reassessment HR"/>
      <sheetName val="Assessment HR"/>
      <sheetName val="Annex 4.02"/>
      <sheetName val="Annex 4.03"/>
      <sheetName val="FOR O&amp;M"/>
      <sheetName val="PEP SUMMARY"/>
      <sheetName val="ETC summary-rev"/>
      <sheetName val="Client Bill"/>
      <sheetName val="Direct Cost Plan"/>
      <sheetName val="Indirect Cost Plan Final"/>
      <sheetName val=" DIRECT COST"/>
      <sheetName val="ETC INDIRECT COST"/>
      <sheetName val="ETC BOM"/>
      <sheetName val="Indirect Cost Plan"/>
      <sheetName val="Revenue Plan"/>
      <sheetName val="Final Revenue Plan-STP &amp; PS "/>
      <sheetName val="Final Scope Plan-STP &amp; PS"/>
      <sheetName val="Final Scope Plan-UGD"/>
      <sheetName val="Fund Plan"/>
      <sheetName val="Orgonogram"/>
      <sheetName val="Staff Plan"/>
      <sheetName val="Manpower Plan"/>
      <sheetName val="Equipment Plan"/>
      <sheetName val="DI Pipe Laying BOQ"/>
      <sheetName val="Adminasration Building-BOQ"/>
      <sheetName val="Sludge slum -BOQ"/>
      <sheetName val="Centrifuge house-BOQ"/>
      <sheetName val="TQS(HO)"/>
      <sheetName val="TQS(EZ)"/>
      <sheetName val="Top Sheet1"/>
      <sheetName val="TS Civil"/>
      <sheetName val="BUD"/>
      <sheetName val="BUD (Civ Supply)"/>
      <sheetName val="CP-Steel"/>
      <sheetName val="CP-Cement"/>
      <sheetName val="BUD (Chimney)"/>
      <sheetName val="Korba"/>
      <sheetName val="CP"/>
      <sheetName val="T&amp;P"/>
      <sheetName val="Agg."/>
      <sheetName val="Mat."/>
      <sheetName val="Labr."/>
      <sheetName val="Subcon(SPL)"/>
      <sheetName val="Stg &amp; Shut."/>
      <sheetName val="S.SAL"/>
      <sheetName val="S.Sal-Com"/>
      <sheetName val="Site Infra."/>
      <sheetName val="S.Wel."/>
      <sheetName val="Tel"/>
      <sheetName val="Tel-Com."/>
      <sheetName val="Travel &amp; Convy"/>
      <sheetName val="Con&amp;Prof"/>
      <sheetName val="Estb.-Exp."/>
      <sheetName val="RCC-CON-SCH-Civil"/>
      <sheetName val="Recruit &amp; Train"/>
      <sheetName val="E&amp;W"/>
      <sheetName val="Vehicle Hire"/>
      <sheetName val="off Maint"/>
      <sheetName val="Rates &amp; Taxes"/>
      <sheetName val="Estab"/>
      <sheetName val="BOQ With Material"/>
      <sheetName val="structural"/>
      <sheetName val="Lab P&amp;M Op."/>
      <sheetName val="Staff Salaries"/>
      <sheetName val="fuel"/>
      <sheetName val="EQUIMENT"/>
      <sheetName val="Stag"/>
      <sheetName val="Tel-Project (2)"/>
      <sheetName val="packages"/>
      <sheetName val="cfl"/>
      <sheetName val="expn de"/>
      <sheetName val="bgequip"/>
      <sheetName val="Op Salary(2)"/>
      <sheetName val="interest charges"/>
      <sheetName val="LAPPL-QR"/>
      <sheetName val="LAPPL-Dry Rate"/>
      <sheetName val="Summary Format"/>
      <sheetName val="BOQ-Dir-Fin-Monthly"/>
      <sheetName val="WO-Monthly"/>
      <sheetName val="RA-Monthly"/>
      <sheetName val="Summary -New"/>
      <sheetName val="Direct Cost"/>
      <sheetName val="QA - QC"/>
      <sheetName val="POL Charges"/>
      <sheetName val="PEA new"/>
      <sheetName val="Budget-Summary"/>
      <sheetName val="Budget Summary- New "/>
      <sheetName val="Direct cost-RA (2)"/>
      <sheetName val="Indirect Cost "/>
      <sheetName val="HO TQS"/>
      <sheetName val="diesel"/>
      <sheetName val="Dayworks Bill"/>
      <sheetName val="SITE DATA"/>
      <sheetName val="Bar Budget"/>
      <sheetName val="Final Qty"/>
      <sheetName val="Machine HC - 19.08 "/>
      <sheetName val="PNM Justi"/>
      <sheetName val="Analysed rate"/>
      <sheetName val="BOQ Backup"/>
      <sheetName val="3MLKQ"/>
      <sheetName val="Bar"/>
      <sheetName val="Cost of O &amp; O"/>
      <sheetName val="Quotations"/>
      <sheetName val="Activity"/>
      <sheetName val="Crew"/>
      <sheetName val="Pipe Supports"/>
      <sheetName val="MORGACTS"/>
      <sheetName val="B2.MB_Deck"/>
      <sheetName val="Citrix"/>
      <sheetName val="DATA_PILE_BG"/>
      <sheetName val="DATA_PCC"/>
      <sheetName val="DATA_PILECAP"/>
      <sheetName val="DATA_PILE_RT2"/>
      <sheetName val="DATA_PILE_RT1 "/>
      <sheetName val="DATA_PILE _SM"/>
      <sheetName val="basdat"/>
      <sheetName val="Total_summary"/>
      <sheetName val="Stock_in_Trade"/>
      <sheetName val="wip_-_erection_items"/>
      <sheetName val="LOCAL_RATES"/>
      <sheetName val="A - No Material"/>
      <sheetName val="B - Major Material"/>
      <sheetName val="B - Major Material - Unit"/>
      <sheetName val="B - Major Material - Total"/>
      <sheetName val="B - Major Material - Total (Ac)"/>
      <sheetName val="C - Minor Material"/>
      <sheetName val="C - Minor Material Unit"/>
      <sheetName val="C - Minor Material  - Total"/>
      <sheetName val="D - Sub Contract"/>
      <sheetName val="E - Labour Supply"/>
      <sheetName val="P&amp;E Unit"/>
      <sheetName val="P&amp;E Total"/>
      <sheetName val="Flyover"/>
      <sheetName val="VUP"/>
      <sheetName val="MNB"/>
      <sheetName val="Box Culvert"/>
      <sheetName val="Casting Yard"/>
      <sheetName val="Cast in Situ "/>
      <sheetName val="DLC PQC"/>
      <sheetName val="Steel-Circular"/>
      <sheetName val="Steel_Circular"/>
      <sheetName val="29A"/>
      <sheetName val="29Q"/>
      <sheetName val="FORMAT-A"/>
      <sheetName val="Construction Methodology"/>
      <sheetName val="FORMAT-B_VARIANCE"/>
      <sheetName val="FORMAT-C_BMR"/>
      <sheetName val="FORMAT-D_CTC"/>
      <sheetName val="FORMAT-E"/>
      <sheetName val="FORMAT-F"/>
      <sheetName val="FORMAT-G"/>
      <sheetName val="FORMAT-H"/>
      <sheetName val="FORMAT-K"/>
      <sheetName val="FORMAT-L"/>
      <sheetName val="FORMAT-M"/>
      <sheetName val="FORMAT-N"/>
      <sheetName val="FORMAT-P"/>
      <sheetName val="Recon attachment 2of2"/>
      <sheetName val="Rein.&amp; Struc- Statement"/>
      <sheetName val="Recon-1of2"/>
      <sheetName val="RMC, WMM Summary"/>
      <sheetName val="MRS_RMC,WMM"/>
      <sheetName val="Form J_Recon2_Paver Block"/>
      <sheetName val="DPR Job 3353"/>
      <sheetName val="Form 5-2"/>
      <sheetName val="Form 10 P&amp;L"/>
      <sheetName val="Form 10 cashflow"/>
      <sheetName val="S3workplanqty-2"/>
      <sheetName val="S12EQChrg"/>
      <sheetName val="S12EQ Refur Chrg"/>
      <sheetName val="S15LUB"/>
      <sheetName val="SC Rates"/>
      <sheetName val="ENCL3 (2)"/>
      <sheetName val="ENCL1"/>
      <sheetName val="ENCL 2"/>
      <sheetName val="ENCL3"/>
      <sheetName val="ENCL 4"/>
      <sheetName val="ENCL 5"/>
      <sheetName val="ENCL6"/>
      <sheetName val="ENCL7"/>
      <sheetName val="ENCL8"/>
      <sheetName val="ENCL9"/>
      <sheetName val="ENCL6 (2)"/>
      <sheetName val="CITICORP"/>
      <sheetName val="sundaram fin"/>
      <sheetName val="ABN AMRO"/>
      <sheetName val="CHOLAMANDALAM"/>
      <sheetName val="hdfcloan"/>
      <sheetName val="HDFC"/>
      <sheetName val="ICICI"/>
      <sheetName val="iciciloan"/>
      <sheetName val="Lakshmi GF"/>
      <sheetName val="KOTAK"/>
      <sheetName val="GECAPITAL"/>
      <sheetName val="L&amp;T"/>
      <sheetName val="04-05"/>
      <sheetName val="SREI"/>
      <sheetName val="CENTURIAN"/>
      <sheetName val="FORD MAHENDRA"/>
      <sheetName val="UTI DEB (2)"/>
      <sheetName val="2007 DEB"/>
      <sheetName val="INDUS "/>
      <sheetName val="YES6.66cr"/>
      <sheetName val="LKB"/>
      <sheetName val="uti"/>
      <sheetName val="SB PATIALA"/>
      <sheetName val="indus-oct loan"/>
      <sheetName val="SBH -IFB"/>
      <sheetName val="ABN AMRO BANK"/>
      <sheetName val="IDBI BANK"/>
      <sheetName val="INDUS BANK MAR 07"/>
      <sheetName val="YES"/>
      <sheetName val="TERM LOAN OF FCNR"/>
      <sheetName val="SBI-FCNR"/>
      <sheetName val="Trial Bal"/>
      <sheetName val="Sales book"/>
      <sheetName val="JV Register"/>
      <sheetName val="Vch Print"/>
      <sheetName val="TempTable"/>
      <sheetName val="OPBal"/>
      <sheetName val="Balances"/>
      <sheetName val="Rates Basic"/>
      <sheetName val="BOQ-Actual value"/>
      <sheetName val="BOQ-Actual P.Value"/>
      <sheetName val="FORM6"/>
      <sheetName val="July-14"/>
      <sheetName val="August-14"/>
      <sheetName val="September-14"/>
      <sheetName val="October-14"/>
      <sheetName val="November-14"/>
      <sheetName val="December-14"/>
      <sheetName val="Annx-1.1"/>
      <sheetName val="Annx-1.1a"/>
      <sheetName val="Median"/>
      <sheetName val="내역서 (∮ἀ嘆ɶ"/>
      <sheetName val="_x0004_"/>
      <sheetName val="_x000a_"/>
      <sheetName val="Config"/>
      <sheetName val="Break Dw"/>
      <sheetName val="1.02(a)"/>
      <sheetName val="1.03.iii.(b)"/>
      <sheetName val="1.03.iii.(c)"/>
      <sheetName val="8.1.1"/>
      <sheetName val="3.4"/>
      <sheetName val="8.ii.9.(a)"/>
      <sheetName val="8.ii.9.(b)"/>
      <sheetName val="2.07 Shoulder"/>
      <sheetName val="ScheduleH"/>
      <sheetName val="Dpr Sort 1"/>
      <sheetName val="Moga-Talewall"/>
      <sheetName val="PRODUCTION PIVOT"/>
      <sheetName val="DLC"/>
      <sheetName val="Machine"/>
      <sheetName val="Plant Production"/>
      <sheetName val="Constrant"/>
      <sheetName val="RE Bolck"/>
      <sheetName val="RE Panel Qty Cal."/>
      <sheetName val="highway"/>
      <sheetName val="Pile in Rmt."/>
      <sheetName val="Timesheet"/>
      <sheetName val="Planned Qty."/>
      <sheetName val="Name"/>
      <sheetName val="DPR Uploading"/>
      <sheetName val="MCL PL R 02.1.1 (Qty)"/>
      <sheetName val="MCL PL R 02.1.1 A(Datewise Qty)"/>
      <sheetName val="MCL PL R 02.1.1B (MonthwiseQty)"/>
      <sheetName val="Approach road-DPR"/>
      <sheetName val="Hyva Loading MCL"/>
      <sheetName val="shn"/>
      <sheetName val="PROG_DATA"/>
      <sheetName val="Ref_Sheet"/>
      <sheetName val="1. Acquisition"/>
      <sheetName val="S4"/>
      <sheetName val="Abutment "/>
      <sheetName val="released-S4(04-05)"/>
      <sheetName val="REVENUES &amp; BS"/>
      <sheetName val="CUM-Mar07"/>
      <sheetName val="conc-foot-gradeslab"/>
      <sheetName val="단가비교표"/>
      <sheetName val="SLAB DESIGN"/>
      <sheetName val="IBASE"/>
      <sheetName val="TDT"/>
      <sheetName val="dtct"/>
      <sheetName val="GVT§CT"/>
      <sheetName val="§G"/>
      <sheetName val="TC"/>
      <sheetName val="KLTC"/>
      <sheetName val="VCTH"/>
      <sheetName val="vcot"/>
      <sheetName val="Tkp"/>
      <sheetName val="ksp"/>
      <sheetName val="M+MC"/>
      <sheetName val="00000000"/>
      <sheetName val="10000000"/>
      <sheetName val="EJ Pier"/>
      <sheetName val="E_Summary"/>
      <sheetName val="D_Cntnts"/>
      <sheetName val="CrRajWMM"/>
      <sheetName val="oresreqsum"/>
      <sheetName val="doq"/>
      <sheetName val="BOQ-Highways"/>
      <sheetName val="revised rate of s.c"/>
      <sheetName val="developed boq"/>
      <sheetName val="REHLT."/>
      <sheetName val="SCOPE"/>
      <sheetName val="revised boq"/>
      <sheetName val="sheeet7"/>
      <sheetName val="doq-10"/>
      <sheetName val="Abstruct total"/>
      <sheetName val="MOTOR"/>
      <sheetName val="revised_rate_of_s_c"/>
      <sheetName val="developed_boq"/>
      <sheetName val="REHLT_"/>
      <sheetName val="old_boq"/>
      <sheetName val="revised_boq"/>
      <sheetName val="Main Asset Summary"/>
      <sheetName val="material and Labour rate"/>
      <sheetName val="Asset, overheads"/>
      <sheetName val="shuttering investment"/>
      <sheetName val="Labour Rate"/>
      <sheetName val="Rate analysis civil"/>
      <sheetName val="Glazing"/>
      <sheetName val="BBM &amp; Plaster"/>
      <sheetName val="Excavation"/>
      <sheetName val="Concret"/>
      <sheetName val="Misc....."/>
      <sheetName val="Road "/>
      <sheetName val="B.O.Q.of elec. work ( contr.)"/>
      <sheetName val="B.O.Q.of civil work"/>
      <sheetName val="BOQ plumbing &amp; sanitary "/>
      <sheetName val="Rate Analysis C.P &amp; Sanitary"/>
      <sheetName val="Rate Annalysis G.I.plumbing"/>
      <sheetName val="Plumbing Rate"/>
      <sheetName val="BOQ qty"/>
      <sheetName val="Arch. Eleve."/>
      <sheetName val="L.R.List"/>
      <sheetName val="Staff Salary "/>
      <sheetName val="M.R.List (2)"/>
      <sheetName val="Abstract C bld"/>
      <sheetName val="Abstract ABDE Bld "/>
      <sheetName val="Labour rate "/>
      <sheetName val="Rate Analysis "/>
      <sheetName val="Stilt Floor "/>
      <sheetName val="First Floor"/>
      <sheetName val="Terrace"/>
      <sheetName val="Door &amp; Window"/>
      <sheetName val="External Plaster"/>
      <sheetName val="tie beam"/>
      <sheetName val="Footings"/>
      <sheetName val="Exca, backfilling &amp; Soling"/>
      <sheetName val="Electrification"/>
      <sheetName val="Final Summary (1)"/>
      <sheetName val="Prelimanaries "/>
      <sheetName val="Infrastructure(12)"/>
      <sheetName val="Landscaping(10)"/>
      <sheetName val="MISC 1(13)"/>
      <sheetName val="MISC 2(14)"/>
      <sheetName val="Consultancy(12)"/>
      <sheetName val="infra 1 (Rev)"/>
      <sheetName val="Security cabin"/>
      <sheetName val="Gas bank"/>
      <sheetName val="UGWT 1"/>
      <sheetName val="UGWT 2"/>
      <sheetName val="Cable trench"/>
      <sheetName val="DG Room"/>
      <sheetName val="Chember"/>
      <sheetName val="MSEB room"/>
      <sheetName val="Steel Break up"/>
      <sheetName val="windows"/>
      <sheetName val="Steel Avarage Rate "/>
      <sheetName val="qUICK SUMMARY(R3) "/>
      <sheetName val="sUMMARY LAST ( R3)"/>
      <sheetName val="Quick Summary Compar"/>
      <sheetName val="Quick Summary "/>
      <sheetName val="Concrte Analy 2"/>
      <sheetName val="Consultancy"/>
      <sheetName val="For Parking "/>
      <sheetName val="Consultancy "/>
      <sheetName val="XENON ( R3 )"/>
      <sheetName val="Quick Summary(R2) "/>
      <sheetName val="Summaey last(R2) "/>
      <sheetName val="Xenon(R2)"/>
      <sheetName val="4 heads summary"/>
      <sheetName val="name "/>
      <sheetName val="LOADS"/>
      <sheetName val="SHEAR"/>
      <sheetName val="Door &amp; kitchota Analysis "/>
      <sheetName val="Brick work&amp; pop "/>
      <sheetName val="railing "/>
      <sheetName val="excavtion "/>
      <sheetName val="Reception &amp; Tank "/>
      <sheetName val="Labour cont"/>
      <sheetName val="quicksum"/>
      <sheetName val="TOilet "/>
      <sheetName val="Stair case "/>
      <sheetName val="1st"/>
      <sheetName val="2nd "/>
      <sheetName val="4th&amp;5th"/>
      <sheetName val="6th &amp; 7th "/>
      <sheetName val="8th"/>
      <sheetName val="9th &amp; 10th"/>
      <sheetName val="Terrace-Parking "/>
      <sheetName val="Stub Column"/>
      <sheetName val="Tie Beams"/>
      <sheetName val="Parking Columns"/>
      <sheetName val="St.co.93.8lvl"/>
      <sheetName val="Lift 2"/>
      <sheetName val="Lift 3"/>
      <sheetName val="Plinth Beams"/>
      <sheetName val="Lift 1"/>
      <sheetName val="Abstract-SANSARA"/>
      <sheetName val="Slab Area"/>
      <sheetName val="Summary Masonry"/>
      <sheetName val="Summary Internal Plaster"/>
      <sheetName val="Internal Plaster"/>
      <sheetName val="Railing"/>
      <sheetName val="Doors &amp; Windows"/>
      <sheetName val="Shuttering Abstract"/>
      <sheetName val="CFL-BEED"/>
      <sheetName val="CFL-KIM"/>
      <sheetName val="CFL-ORISSA"/>
      <sheetName val="SMR-SUPPLY"/>
      <sheetName val="SMR-EXP."/>
      <sheetName val="CFL-S'PUR"/>
      <sheetName val="CFL-S'PUR(AD)"/>
      <sheetName val="CFL-MBB"/>
      <sheetName val="CFL-MOBHA"/>
      <sheetName val="CFL-KOLAR"/>
      <sheetName val="CFL-WALUJ"/>
      <sheetName val="CFL-WALUJ(ad)"/>
      <sheetName val="CFL-JEJURI (ad)"/>
      <sheetName val="CFL-JEJURI"/>
      <sheetName val="CFL-DVC "/>
      <sheetName val="M-CR"/>
      <sheetName val="SUMMARY (AD)"/>
      <sheetName val="SUM-MW"/>
      <sheetName val="Name of Bidder"/>
      <sheetName val="Attach 3(JV)"/>
      <sheetName val="Attach-3 (QR)"/>
      <sheetName val="Attach 4"/>
      <sheetName val="Attach 4 (A)"/>
      <sheetName val="Attach 5"/>
      <sheetName val="Attach 6"/>
      <sheetName val="Attach 9"/>
      <sheetName val="Attach 10"/>
      <sheetName val="Attach 11"/>
      <sheetName val="Attach 12"/>
      <sheetName val="Attach 13"/>
      <sheetName val="Attach 14"/>
      <sheetName val="Attach 14 IP"/>
      <sheetName val="Attach 15"/>
      <sheetName val="Attach 16"/>
      <sheetName val="Attach 17"/>
      <sheetName val="Attach 18"/>
      <sheetName val="Attach 19"/>
      <sheetName val="Bid Form 1st Env."/>
      <sheetName val="N-W (Cr.)"/>
      <sheetName val="Names of Bidder"/>
      <sheetName val="Sch-1"/>
      <sheetName val="Sch-1 dis"/>
      <sheetName val="Sch-2"/>
      <sheetName val="Sch-2 Dis"/>
      <sheetName val="Sch-3 "/>
      <sheetName val="Sch-3 Dis"/>
      <sheetName val="Sch-5"/>
      <sheetName val="Sch-5 Dis"/>
      <sheetName val="Sch-6"/>
      <sheetName val="Sch-6 After Discount"/>
      <sheetName val="Sch-7 Dis"/>
      <sheetName val="Discount"/>
      <sheetName val="Octroi"/>
      <sheetName val="Entry Tax"/>
      <sheetName val="Other Taxes &amp; Duties"/>
      <sheetName val="Bid Form 2nd Envelope"/>
      <sheetName val="Q &amp; C (2)"/>
      <sheetName val="Q &amp; C"/>
      <sheetName val="N to W"/>
      <sheetName val="Title-Sh."/>
      <sheetName val="400 kV Eq Stru"/>
      <sheetName val="400kV eq. str foundation"/>
      <sheetName val="4&quot;"/>
      <sheetName val="Title "/>
      <sheetName val="Circuit"/>
      <sheetName val="Cond. data"/>
      <sheetName val="Tubular data"/>
      <sheetName val="4.5&quot;"/>
      <sheetName val="Zebra"/>
      <sheetName val="Annexure-1, Conductor data"/>
      <sheetName val="Annexure-2, Tubular data"/>
      <sheetName val="Annexure-3, IEC 1597"/>
      <sheetName val="Annexure-4, PEHB"/>
      <sheetName val="LINE SIDE"/>
      <sheetName val="GIRDER WIND -GA"/>
      <sheetName val="TOWER WIND - -LONG -L-DIR"/>
      <sheetName val="TOWER WIND - -trans -T-DIR"/>
      <sheetName val="TA TOWER"/>
      <sheetName val="GIRDER-GA"/>
      <sheetName val="Sample Calculations"/>
      <sheetName val="BASE PLATE- TA"/>
      <sheetName val="REACTION TA"/>
      <sheetName val="ND"/>
      <sheetName val="LC1"/>
      <sheetName val="LC2"/>
      <sheetName val="LC3"/>
      <sheetName val="LC4"/>
      <sheetName val="DEF peak"/>
      <sheetName val="DEF  girder fixing"/>
      <sheetName val="GIRDER DEFF"/>
      <sheetName val="INPUT FILE"/>
      <sheetName val="STAADOUTPUT"/>
      <sheetName val="lee wind long"/>
      <sheetName val="lee wind tra"/>
      <sheetName val="IS 808 ANGLE"/>
      <sheetName val="SPLICE"/>
      <sheetName val="ESIC_DEDN_"/>
      <sheetName val="Kalk_50"/>
      <sheetName val="E6"/>
      <sheetName val="E8"/>
      <sheetName val="E11"/>
      <sheetName val="DC ABS"/>
      <sheetName val="Sub details"/>
      <sheetName val="1. Pay Rec"/>
      <sheetName val="2. Abs"/>
      <sheetName val="3. Summary"/>
      <sheetName val="4. BQ"/>
      <sheetName val="Prelim "/>
      <sheetName val="5.Ad Re"/>
      <sheetName val="MAS"/>
      <sheetName val="Tracking Sheet"/>
      <sheetName val="0. Check List"/>
      <sheetName val="spcl"/>
      <sheetName val="Summary VAT"/>
      <sheetName val="BOQwith VAT"/>
      <sheetName val="Provision sum"/>
      <sheetName val="Prelims_break-up"/>
      <sheetName val="Day work rates_proposed"/>
      <sheetName val="L&amp;M"/>
      <sheetName val="Bluestar-Sum"/>
      <sheetName val="Bluestar"/>
      <sheetName val="Ballpark- Commercial"/>
      <sheetName val="VOR-IA-VO"/>
      <sheetName val="VO format"/>
      <sheetName val="Budget Sheet "/>
      <sheetName val="Budget sheet"/>
      <sheetName val="Ballpark- Stn"/>
      <sheetName val="Annex-1"/>
      <sheetName val="Annexure-2 "/>
      <sheetName val="Annex-2(summary)"/>
      <sheetName val="Cement Escalation(1)"/>
      <sheetName val="RMC-cement escalation(2)"/>
      <sheetName val="RMC RECIEPT"/>
      <sheetName val="Stru.steel Mar'11-Dec'11"/>
      <sheetName val="Annex-3 "/>
      <sheetName val="Variation Tracker"/>
      <sheetName val="Steel-Dia wise"/>
      <sheetName val="Summary for Basic Price Escalat"/>
      <sheetName val="Rate Approval (Final) "/>
      <sheetName val="Annexure-2(Backup)"/>
      <sheetName val="BOQwith VAT-backup"/>
      <sheetName val="BP-2-Approved"/>
      <sheetName val="Over all abstract"/>
      <sheetName val="All PO bill summary"/>
      <sheetName val="All PO bill summary incl SW"/>
      <sheetName val="Main PO Abstract"/>
      <sheetName val="BOQ-Summary "/>
      <sheetName val="Previous Net Payment"/>
      <sheetName val="Prelims_break-up %"/>
      <sheetName val="Prelims_break-up % (2)"/>
      <sheetName val="Prelim Measurement sheet"/>
      <sheetName val="Prelim Measurement sheet (1)"/>
      <sheetName val="Client supply Recovery"/>
      <sheetName val="Annexure-1"/>
      <sheetName val="Annexure-2"/>
      <sheetName val="Face sheet"/>
      <sheetName val="NSC's-Jan-2012"/>
      <sheetName val="Mob.Recovery Abstract"/>
      <sheetName val="Check September"/>
      <sheetName val="1. PayRec"/>
      <sheetName val="2. Retention"/>
      <sheetName val="2a. LD"/>
      <sheetName val="2b. Safety and Bad House"/>
      <sheetName val="3. Ad Rec"/>
      <sheetName val="4. Payment"/>
      <sheetName val="5. Sheet pile Add Pay"/>
      <sheetName val="6. Pro Pay Abs"/>
      <sheetName val="7. BQ"/>
      <sheetName val="8. Qty Reconciliation"/>
      <sheetName val="9. Variation"/>
      <sheetName val="10. Labour Cess"/>
      <sheetName val="11. PGM Inv"/>
      <sheetName val="Bill Summary"/>
      <sheetName val="Cost-abst-15"/>
      <sheetName val="Cost Abs-16"/>
      <sheetName val="Cost Abs-15th &amp; 16th"/>
      <sheetName val="MB-PILE"/>
      <sheetName val="BACK FILLING"/>
      <sheetName val="ANTI-TERMITE"/>
      <sheetName val="SBFS"/>
      <sheetName val="RCC IN PILE CAP &amp; RAFT"/>
      <sheetName val="R-WALL"/>
      <sheetName val="LIFT WALL"/>
      <sheetName val="RCC IN TIE BEAM"/>
      <sheetName val="RCC IN COLUMN"/>
      <sheetName val="RCC IN COLUMN SUPERSTRUCTURE"/>
      <sheetName val="RCC IN GR. FL. BEAM"/>
      <sheetName val="Shuttering PILE CAP"/>
      <sheetName val="Shuttering TIE BEAM"/>
      <sheetName val="RETAINING WALL SHUTTERING"/>
      <sheetName val="LIFT WALL SHUTTERING"/>
      <sheetName val="GR. FL.BEAM SHUTTERING"/>
      <sheetName val="Shuttering COLUMN ( FOUNDATION)"/>
      <sheetName val="Shuttering COLUMN (SUPERSTRUCT)"/>
      <sheetName val="PILE HEAD BREAKING"/>
      <sheetName val="WATER-PROFFING"/>
      <sheetName val="RMC  CONC.-Ann-(1)"/>
      <sheetName val=" (With Pump)"/>
      <sheetName val="Pile Cap"/>
      <sheetName val="GF Slab&amp;Beam"/>
      <sheetName val="RW"/>
      <sheetName val="Reconciliation Upto 28.02.10"/>
      <sheetName val="SWOT"/>
      <sheetName val="swot Report"/>
      <sheetName val="Business Potential"/>
      <sheetName val="SPILL OVER"/>
      <sheetName val="SPILL OVER PROJECTIONS"/>
      <sheetName val="SPILL OVER SECTORWISE"/>
      <sheetName val="BREAKUP_NEW ORDERS"/>
      <sheetName val="T_O_QTRY"/>
      <sheetName val="TOprj05-06"/>
      <sheetName val="TOprj06-07"/>
      <sheetName val="TOprj 07-08"/>
      <sheetName val="FUNDREQ"/>
      <sheetName val="STRRATE"/>
      <sheetName val="Annex"/>
      <sheetName val="LIST OF MAKES"/>
      <sheetName val="9. Package split - Cost "/>
      <sheetName val=" B1"/>
      <sheetName val="horizontal"/>
      <sheetName val="Break_Up"/>
      <sheetName val="Summray"/>
      <sheetName val="LMP Comparison"/>
      <sheetName val="escalation 2"/>
      <sheetName val="Escalation-final"/>
      <sheetName val="BG&amp;INSUR"/>
      <sheetName val="other expenses"/>
      <sheetName val="RMC"/>
      <sheetName val="MR PH"/>
      <sheetName val="MR Elect"/>
      <sheetName val="MR FP"/>
      <sheetName val="UL Elect"/>
      <sheetName val="UL FP"/>
      <sheetName val="Ulsoor PH"/>
      <sheetName val="COMAPARISON STATEMENT FINAL"/>
      <sheetName val="Civil Analysis"/>
      <sheetName val="Precast PO Tention as per WO"/>
      <sheetName val="Precastprestr Girders as per WO"/>
      <sheetName val="Precast Girders"/>
      <sheetName val="BP Revised"/>
      <sheetName val="FW Mould"/>
      <sheetName val="barication"/>
      <sheetName val="safety"/>
      <sheetName val="CASHFLOW statement"/>
      <sheetName val="CASHOUTFLOW"/>
      <sheetName val="MONTHLY BILL"/>
      <sheetName val="MONTHLY BILL (160209)"/>
      <sheetName val="P4-B"/>
      <sheetName val="Zan-Jim"/>
      <sheetName val="Comp-Sum"/>
      <sheetName val="Comp Item"/>
      <sheetName val="Own-Sum"/>
      <sheetName val="Own"/>
      <sheetName val="Consult-Sum"/>
      <sheetName val="Consult"/>
      <sheetName val="Maji-Sum"/>
      <sheetName val="Maji"/>
      <sheetName val="MK-Sum"/>
      <sheetName val="MK"/>
      <sheetName val="Pow-Sum"/>
      <sheetName val="Pow"/>
      <sheetName val="SML-Sum"/>
      <sheetName val="SML "/>
      <sheetName val="Vijay-Sum"/>
      <sheetName val="Vijay"/>
      <sheetName val="TAF"/>
      <sheetName val="Comp Sum"/>
      <sheetName val="Est-Sum"/>
      <sheetName val="Est "/>
      <sheetName val="Comm-sum"/>
      <sheetName val="ETA-Sum"/>
      <sheetName val="ETA"/>
      <sheetName val="Mega-Sum"/>
      <sheetName val="Mega"/>
      <sheetName val="PK-Sum"/>
      <sheetName val="PK"/>
      <sheetName val="Sri-Sum"/>
      <sheetName val="sri"/>
      <sheetName val="Estimation"/>
      <sheetName val="Daikin-Sum"/>
      <sheetName val="Daikin"/>
      <sheetName val="Pysco-Sum"/>
      <sheetName val="Pysco"/>
      <sheetName val="SME-Sum "/>
      <sheetName val="SME"/>
      <sheetName val="Suvidha-Sum"/>
      <sheetName val="Suvidha"/>
      <sheetName val="VK-Sum"/>
      <sheetName val="VK"/>
      <sheetName val="VK-LC-Sum"/>
      <sheetName val="VK-LC"/>
      <sheetName val="Samsung-Sum"/>
      <sheetName val="Samsung"/>
      <sheetName val="TAF FCU"/>
      <sheetName val="Comp Sum Rev1"/>
      <sheetName val="Comp Sum Rev0"/>
      <sheetName val="Sum-Local, Est"/>
      <sheetName val="FCU - Local, Est"/>
      <sheetName val="Spare FCU-Local, Est"/>
      <sheetName val="Sum-Est-Import"/>
      <sheetName val="FCU -Import (Est)"/>
      <sheetName val="Spare Import (Est)"/>
      <sheetName val="Sum-Local Blue Star"/>
      <sheetName val="FCU - Local, Blue star"/>
      <sheetName val="Spare FCU Local Blue Star"/>
      <sheetName val="Sum-Local, Carrier"/>
      <sheetName val="FCU - Local, carrier"/>
      <sheetName val="Spare FCU-Local, Carrier"/>
      <sheetName val="FCU -Import , Carrier"/>
      <sheetName val="Spare FCU,Import, Carrier"/>
      <sheetName val="Sum-Import, Daikin"/>
      <sheetName val="FCU - Daikin, Import"/>
      <sheetName val="Spare- daikin, Import"/>
      <sheetName val="Sum-, York"/>
      <sheetName val="FCU - York"/>
      <sheetName val="Spare FCU York"/>
      <sheetName val="Sum-Import, Trane"/>
      <sheetName val="FCU-Trane, Import"/>
      <sheetName val="Spare -Trane, Import"/>
      <sheetName val="Sum-Import, Sinco"/>
      <sheetName val="FCU-Sinco Import"/>
      <sheetName val="Spare -Sinco Import"/>
      <sheetName val="York rev 0"/>
      <sheetName val="Fcu York Rev 0"/>
      <sheetName val="Spare York Rev 0"/>
      <sheetName val="Sum- York "/>
      <sheetName val="Fcu York"/>
      <sheetName val="Spare York"/>
      <sheetName val="For print"/>
      <sheetName val="Summary of HVAc &amp; related Works"/>
      <sheetName val="analysis-superstructure"/>
      <sheetName val="Quote Sheet"/>
      <sheetName val="Certificate-A Main contrcat -40"/>
      <sheetName val="certi-ra13"/>
      <sheetName val="Payment tracker"/>
      <sheetName val="Service tax diff-May 2013"/>
      <sheetName val="Abstract - A - WO 40 "/>
      <sheetName val="NT &amp; RA4-ABSTRACT- WO 98"/>
      <sheetName val="Abstract -final cement -# 169"/>
      <sheetName val="Phase 2-I tower"/>
      <sheetName val="pHASE 1--RA12"/>
      <sheetName val="PHASE 2-RA12"/>
      <sheetName val="I TOWER-RA12"/>
      <sheetName val="Abstract - B - WO 331"/>
      <sheetName val="Summary- Qty-till RA21"/>
      <sheetName val="Mobilisation Rec-21"/>
      <sheetName val="Steel Recovery -RA21"/>
      <sheetName val=" Tiles-RA21 "/>
      <sheetName val="Summary RAB 19 - Sub Struc"/>
      <sheetName val="Summary RAB 19 - Super struc"/>
      <sheetName val="Steel Summary"/>
      <sheetName val="upa"/>
      <sheetName val="Unit Price"/>
      <sheetName val="wordsdata"/>
      <sheetName val="DetEstimates"/>
      <sheetName val="CshFlw"/>
      <sheetName val="DirIndLabor"/>
      <sheetName val="BoQ Covanta"/>
      <sheetName val="CIVIL WORK"/>
      <sheetName val="STEEL STRUCTURE"/>
      <sheetName val="Pur"/>
      <sheetName val="InputPO_Del"/>
      <sheetName val="13. Steel - Ratio"/>
      <sheetName val="Window"/>
      <sheetName val="Micro"/>
      <sheetName val="Macro"/>
      <sheetName val="Scaff-Rose"/>
      <sheetName val="SBI(Siliguri)"/>
      <sheetName val="Classif"/>
      <sheetName val="Areas"/>
      <sheetName val="Area cal"/>
      <sheetName val="Perimeter"/>
      <sheetName val="Rocker"/>
      <sheetName val="B1"/>
      <sheetName val="SECPROP"/>
      <sheetName val="05117 CP - Estimate sheet - Sta"/>
      <sheetName val="A-Property"/>
      <sheetName val="DC details (2)"/>
      <sheetName val="Load Details(B2)"/>
      <sheetName val="Take off Check list"/>
      <sheetName val="Take off sheet"/>
      <sheetName val="Per Floor"/>
      <sheetName val="Per Unit"/>
      <sheetName val="Floor &amp; Ceiling"/>
      <sheetName val="Int Wall Finish"/>
      <sheetName val="Door"/>
      <sheetName val="Ext Wall Finish"/>
      <sheetName val="PR-Blinds-HYD2"/>
      <sheetName val="Blinds-HYD"/>
      <sheetName val="PRECAST-conc-II"/>
      <sheetName val="Miscellaneous-civil"/>
      <sheetName val="GN-ST-10"/>
      <sheetName val="CF-det"/>
      <sheetName val="PRECAST lightconc_II"/>
      <sheetName val="Friends"/>
      <sheetName val="College Details"/>
      <sheetName val="Personal "/>
      <sheetName val="Office"/>
      <sheetName val="GN_ST_10"/>
      <sheetName val="IHC"/>
      <sheetName val="bhilai"/>
      <sheetName val="jidal dam"/>
      <sheetName val="delo"/>
      <sheetName val="fran temp"/>
      <sheetName val="gagan"/>
      <sheetName val="jeedi"/>
      <sheetName val="kona swit"/>
      <sheetName val="template (8)"/>
      <sheetName val="template (9)"/>
      <sheetName val="BOQ REV A"/>
      <sheetName val="PTB (IO)"/>
      <sheetName val="BMS "/>
      <sheetName val="八幡"/>
      <sheetName val="Quantity Schedule"/>
      <sheetName val="Revenue  Schedule "/>
      <sheetName val="Balance works - Direct Cost"/>
      <sheetName val="Balance works - Indirect Cost"/>
      <sheetName val="300x500"/>
      <sheetName val="jidal_dam"/>
      <sheetName val="fran_temp"/>
      <sheetName val="kona_swit"/>
      <sheetName val="template_(8)"/>
      <sheetName val="template_(9)"/>
      <sheetName val="PRECAST_lightconc_II"/>
      <sheetName val="College_Details"/>
      <sheetName val="Personal_"/>
      <sheetName val="Cleaning_&amp;_Grubbing"/>
      <sheetName val="beam-reinft-IIInd floor"/>
      <sheetName val="OVER_HEADS"/>
      <sheetName val="Cover_Sheet"/>
      <sheetName val="BOQ_REV_A"/>
      <sheetName val="PTB_(IO)"/>
      <sheetName val="BMS_"/>
      <sheetName val="#REF!"/>
      <sheetName val="TAX BILLS"/>
      <sheetName val="CASH BILLS"/>
      <sheetName val="LABOUR BILLS"/>
      <sheetName val="BQQ"/>
      <sheetName val="june"/>
      <sheetName val="may"/>
      <sheetName val="april"/>
      <sheetName val="fefb"/>
      <sheetName val="puch order"/>
      <sheetName val="decm"/>
      <sheetName val="Boq Block A"/>
      <sheetName val="Costing Upto Mar'11 (2)"/>
      <sheetName val="zone-8"/>
      <sheetName val="MHNO_LEV"/>
      <sheetName val="M-Book for Conc"/>
      <sheetName val="M-Book for FW"/>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TBAL9697_-group_wise__sdpl1"/>
      <sheetName val="Quantity_Schedule"/>
      <sheetName val="Revenue__Schedule_"/>
      <sheetName val="Balance_works_-_Direct_Cost"/>
      <sheetName val="Balance_works_-_Indirect_Cost"/>
      <sheetName val="Fund_Plan"/>
      <sheetName val="Bill_of_Resources"/>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scurve calc (2)"/>
      <sheetName val=" 09.07.10 M顅ᎆ뤀ᨇ԰缀"/>
      <sheetName val="22.12.2011"/>
      <sheetName val="TBAL9697 _group wise  sdpl"/>
      <sheetName val="beam-reinft"/>
      <sheetName val="BS8007"/>
      <sheetName val="SP Break Up"/>
      <sheetName val="temp"/>
      <sheetName val=" 09.07.10 M顅ᎆ뤀ᨇ԰?缀?"/>
      <sheetName val="Meas__Hotel Part"/>
      <sheetName val="DataInput"/>
      <sheetName val="DataInput-1"/>
      <sheetName val="DI Rate Analysis"/>
      <sheetName val="Economic RisingMain  Ph-I"/>
      <sheetName val="Sales &amp; Prod"/>
      <sheetName val="Cost Index"/>
      <sheetName val="cash in flow Summary JV "/>
      <sheetName val="water prop."/>
      <sheetName val="GR.slab-reinft"/>
      <sheetName val="08.07.10헾】_x0005_ꎋ"/>
      <sheetName val="col-reinft1"/>
      <sheetName val="Rate analysis- BOQ 1 "/>
      <sheetName val=" _x000a_¢_x0002_&amp;ú5#"/>
      <sheetName val="F20 Risk Analysis"/>
      <sheetName val="Change Order Log"/>
      <sheetName val="ref"/>
      <sheetName val="Bin"/>
      <sheetName val="2000 MOR"/>
      <sheetName val="Prelims Breakup"/>
      <sheetName val="PRECAST_lightconc-II2"/>
      <sheetName val="PRECAST_lightconc_II2"/>
      <sheetName val="Cleaning_&amp;_Grubbing2"/>
      <sheetName val="College_Details2"/>
      <sheetName val="Personal_2"/>
      <sheetName val="jidal_dam2"/>
      <sheetName val="fran_temp2"/>
      <sheetName val="kona_swit2"/>
      <sheetName val="template_(8)2"/>
      <sheetName val="template_(9)2"/>
      <sheetName val="OVER_HEADS2"/>
      <sheetName val="Cover_Sheet2"/>
      <sheetName val="BOQ_REV_A2"/>
      <sheetName val="PTB_(IO)2"/>
      <sheetName val="BMS_2"/>
      <sheetName val="SPT_vs_PHI2"/>
      <sheetName val="TBAL9697_-group_wise__sdpl2"/>
      <sheetName val="TAX_BILLS"/>
      <sheetName val="CASH_BILLS"/>
      <sheetName val="LABOUR_BILLS"/>
      <sheetName val="puch_order"/>
      <sheetName val="Quantity_Schedule1"/>
      <sheetName val="Revenue__Schedule_1"/>
      <sheetName val="Balance_works_-_Direct_Cost1"/>
      <sheetName val="Balance_works_-_Indirect_Cost1"/>
      <sheetName val="Fund_Plan1"/>
      <sheetName val="Bill_of_Resources1"/>
      <sheetName val="ORDER_BOOKING"/>
      <sheetName val="Costing_Upto_Mar'11_(2)"/>
      <sheetName val="beam-reinft-IIInd_floor"/>
      <sheetName val="Prelims_Breakup"/>
      <sheetName val="Boq_Block_A"/>
      <sheetName val="M-Book_for_Conc"/>
      <sheetName val="M-Book_for_FW"/>
      <sheetName val="Analy_7-10"/>
      <sheetName val="22_12_2011"/>
      <sheetName val="_24_07_10_RS_&amp;_SECURITY"/>
      <sheetName val="24_07_10_CIVIL_WET"/>
      <sheetName val="_24_07_10_CIVIL"/>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MX Equip"/>
      <sheetName val="T.SUMMARRY"/>
      <sheetName val="WS E1"/>
      <sheetName val="WS 3"/>
      <sheetName val="WS 4"/>
      <sheetName val="WS 5"/>
      <sheetName val="WS 6"/>
      <sheetName val="WS 6(2)"/>
      <sheetName val="WS 7"/>
      <sheetName val="FAS BOQ1"/>
      <sheetName val="per pt sec"/>
      <sheetName val="OPTION PRICE"/>
      <sheetName val="P2-Engr"/>
      <sheetName val="P3-T &amp; E"/>
      <sheetName val="P4-BOQ"/>
      <sheetName val="Compliance"/>
      <sheetName val="BOQ-BoH"/>
      <sheetName val="RA - Painting"/>
      <sheetName val="Stone Work"/>
      <sheetName val="Material &amp; Labour Rates"/>
      <sheetName val="1. Notes"/>
      <sheetName val="4. Detail"/>
      <sheetName val="6. Assumption"/>
      <sheetName val="7. Economic ratios"/>
      <sheetName val="8. Pie Diagram"/>
      <sheetName val="12. Tentative Cashflow"/>
      <sheetName val="14. Std Material Cost"/>
      <sheetName val="15. Loose Furniture"/>
      <sheetName val="16. Room Equipment"/>
      <sheetName val="Costing Sheet (2)"/>
      <sheetName val="RMZ Summary"/>
      <sheetName val="6.Assumptions"/>
      <sheetName val="12b. Cash Flow"/>
      <sheetName val="SUMMARY RESI + commericall"/>
      <sheetName val="SUMMARY RESIDENTIAL"/>
      <sheetName val="RESIDENTIAL BOQ"/>
      <sheetName val="SUMMARY OFFICE"/>
      <sheetName val="OFFICE BOQ"/>
      <sheetName val="DS"/>
      <sheetName val=" AREA STATEMENT-RESIDENTIAL"/>
      <sheetName val=" AREA STATEMENT-OFFICE"/>
      <sheetName val="LBD-COMMERCIAL"/>
      <sheetName val="LBD-RESIDENTIAL"/>
      <sheetName val="Appendix-1.a"/>
      <sheetName val="Appendix-2.a"/>
      <sheetName val="Appendix-1.b"/>
      <sheetName val="Appendix-2.b"/>
      <sheetName val="Appendix-3"/>
      <sheetName val="Appendix-4"/>
      <sheetName val="Appendix-5"/>
      <sheetName val="Material Value"/>
      <sheetName val="Material-breakup"/>
      <sheetName val="Appendix-1.xx"/>
      <sheetName val="Appendix-2.xxx"/>
      <sheetName val="Comparision (5)"/>
      <sheetName val="Comparision (4)"/>
      <sheetName val="Summary-02-1"/>
      <sheetName val="Comparision adj-1"/>
      <sheetName val="Report backup"/>
      <sheetName val="Appendix-1.b (2)"/>
      <sheetName val="COMMERCIAL CONDITIONS"/>
      <sheetName val="Pay Rec"/>
      <sheetName val="Pro Pay Abs"/>
      <sheetName val="Mat Ad"/>
      <sheetName val="Ad Re"/>
      <sheetName val="Retention"/>
      <sheetName val="Steel Esc"/>
      <sheetName val="E.D"/>
      <sheetName val="ABs - MB"/>
      <sheetName val="ABs - SS"/>
      <sheetName val="ABs - Ext"/>
      <sheetName val="Bill 1"/>
      <sheetName val="Bill 2"/>
      <sheetName val="Bill 2 qr"/>
      <sheetName val="Bill 3"/>
      <sheetName val="Bill 3 Qr"/>
      <sheetName val="Bill 4"/>
      <sheetName val="Bill 4 Qr"/>
      <sheetName val="Bill 5"/>
      <sheetName val="Bill 6"/>
      <sheetName val="Bill 6 Qr"/>
      <sheetName val="Bill 7"/>
      <sheetName val="Bill 8"/>
      <sheetName val="Bill 9"/>
      <sheetName val="Bill final CCCL"/>
      <sheetName val="FINAL STATEMENT"/>
      <sheetName val="Pay_Rec"/>
      <sheetName val="Dedcution"/>
      <sheetName val="Other Claim"/>
      <sheetName val="Contract Summary"/>
      <sheetName val="Abstract-8RA"/>
      <sheetName val="Summary compare"/>
      <sheetName val="Excavation Variation"/>
      <sheetName val="Podiam Footing Area"/>
      <sheetName val="Ad rec proposed by Mfar"/>
      <sheetName val="9aVariation-1"/>
      <sheetName val="Bill Summary (C)"/>
      <sheetName val="Cost Abs (C)"/>
      <sheetName val="MB-PILE (C)"/>
      <sheetName val="BW IN FOUNDATION(N.T)(C)"/>
      <sheetName val="MB-Sheet Pile (C)"/>
      <sheetName val="EXCAVATION (C)"/>
      <sheetName val="ANTI-TERMITE (C)"/>
      <sheetName val="SBFS (C)"/>
      <sheetName val="PCC (C)"/>
      <sheetName val="INTEGRITY TEST (C)"/>
      <sheetName val="WATER-PROFFING (C)"/>
      <sheetName val="RCC IN PILE CAP &amp; RAFT (C)"/>
      <sheetName val="Shuttering PILE CAP (C)"/>
      <sheetName val="RCC WALL(C)"/>
      <sheetName val="RETAINING WALL SHUTTERING (C)"/>
      <sheetName val="RCC IN TIE BEAM (C)"/>
      <sheetName val="Shuttering TIE BEAM (C)"/>
      <sheetName val="RCC IN COLUMN (C)"/>
      <sheetName val="Shuttering COLUMN(FOUNDATION)C"/>
      <sheetName val="RCC IN COLUMN SUPERSTRUCTURE(C)"/>
      <sheetName val="Shuttering COLUMN (SUPERSTR)(C)"/>
      <sheetName val="RCC IN GR. FL. BEAM (C)"/>
      <sheetName val="GR. FL.BEAM SHUTTERING (C)"/>
      <sheetName val="PILE HEAD BREAKING (C)"/>
      <sheetName val="RMC  CONC.-Ann-(1)(C)"/>
      <sheetName val="ULT-Ann-(2)(C)"/>
      <sheetName val="ACC-Ann-(3)(C)"/>
      <sheetName val=" (With Pump) (C)"/>
      <sheetName val="CB Nov'09 (C)"/>
      <sheetName val="Reconciliation(WIP) "/>
      <sheetName val="Summary NOV'09 "/>
      <sheetName val="Prelims Back-Up"/>
      <sheetName val="Tracking Form"/>
      <sheetName val="Sum Cement1"/>
      <sheetName val="Previous Payment"/>
      <sheetName val="HVAC COM"/>
      <sheetName val="HVAC RESI"/>
      <sheetName val="FPS COM"/>
      <sheetName val="FPS RESI"/>
      <sheetName val="ELEC COM"/>
      <sheetName val="ELEC RESI"/>
      <sheetName val="PHE COM"/>
      <sheetName val="PHE RESI"/>
      <sheetName val="Equip - Tower B"/>
      <sheetName val="Ground floor"/>
      <sheetName val="Level 1"/>
      <sheetName val="Level 2,4,6,8,10 &amp;12"/>
      <sheetName val="Level 3,5,7,9 &amp;11"/>
      <sheetName val="Level 13"/>
      <sheetName val="Level 14"/>
      <sheetName val="Level 15"/>
      <sheetName val="Level 16"/>
      <sheetName val="Level 17"/>
      <sheetName val="Terrace floor"/>
      <sheetName val="Summary - Commercial"/>
      <sheetName val="DG"/>
      <sheetName val="Lift "/>
      <sheetName val=" Valves"/>
      <sheetName val="BM 3"/>
      <sheetName val="BM 2"/>
      <sheetName val="BM 1"/>
      <sheetName val="GF &amp; 1F"/>
      <sheetName val="2 &amp; 3F"/>
      <sheetName val="4 &amp; 5F"/>
      <sheetName val="6 &amp;7F"/>
      <sheetName val="8 &amp; 9F "/>
      <sheetName val="10 &amp;11F"/>
      <sheetName val="Pump room"/>
      <sheetName val="Hyd pipe"/>
      <sheetName val="FDS"/>
      <sheetName val="FAS - Cable "/>
      <sheetName val="PAS - Cable"/>
      <sheetName val="Fire duct"/>
      <sheetName val="Fire duct 1"/>
      <sheetName val="Reference Information"/>
      <sheetName val="Sales Office"/>
      <sheetName val="ZFIN"/>
      <sheetName val="Location"/>
      <sheetName val="PlantLocation"/>
      <sheetName val="Brand"/>
      <sheetName val="Sub-brand"/>
      <sheetName val="Variant"/>
      <sheetName val="TaxClassificatn"/>
      <sheetName val="PurchGroup"/>
      <sheetName val="PackagingType"/>
      <sheetName val="PackSize"/>
      <sheetName val="UOM"/>
      <sheetName val="ProductHierarchy"/>
      <sheetName val="Special Procurement key"/>
      <sheetName val="Material Prices"/>
      <sheetName val="LsCr"/>
      <sheetName val="Gem"/>
      <sheetName val="Mob"/>
      <sheetName val="Gross"/>
      <sheetName val="Cost Codes"/>
      <sheetName val="Hunnebeck Support Scaffold"/>
      <sheetName val="SWT Formwork &amp; Scaffold List"/>
      <sheetName val="Door Schedule"/>
      <sheetName val="LM1"/>
      <sheetName val="LM2"/>
      <sheetName val="LM3"/>
      <sheetName val="LM4"/>
      <sheetName val="Monat"/>
      <sheetName val="Range"/>
      <sheetName val="Desgn(zone I)"/>
      <sheetName val="dapr"/>
      <sheetName val="cpm"/>
      <sheetName val="Block Work LB-Phase-I"/>
      <sheetName val="Plastering LB-Phase-I"/>
      <sheetName val="Block Work UB-Phase-I"/>
      <sheetName val="Plastering UB-Phase-I"/>
      <sheetName val="DR.Toilet-Rough Pls-UB-Phase-II"/>
      <sheetName val="LB &amp; UB Ext Plastering Qty"/>
      <sheetName val="Pre-cast"/>
      <sheetName val="switch"/>
      <sheetName val="INPUT(Direct)"/>
      <sheetName val="Bus Shelter"/>
      <sheetName val="Library"/>
      <sheetName val="pvdf mtl partition"/>
      <sheetName val="Mat'lRate"/>
      <sheetName val="ConsRate"/>
      <sheetName val="CustomDuty"/>
      <sheetName val="ExciseDuty"/>
      <sheetName val="Salestax"/>
      <sheetName val="EntryTax"/>
      <sheetName val="TransitInsurance"/>
      <sheetName val="SegniorageCharges"/>
      <sheetName val="TempWrksTruss Erect"/>
      <sheetName val="TempWrksTruss Erect (2)"/>
      <sheetName val="plant&amp;machinery"/>
      <sheetName val="Glass Partition"/>
      <sheetName val="total qty"/>
      <sheetName val="total qty - ratio"/>
      <sheetName val="見積書 8月５日提出"/>
      <sheetName val="見積書 8月７日変更"/>
      <sheetName val="表紙"/>
      <sheetName val="表紙 (2)"/>
      <sheetName val="見積書 11月20日"/>
      <sheetName val="細目"/>
      <sheetName val="見積書 11月20日 連動"/>
      <sheetName val="ドル移行"/>
      <sheetName val="準備期間経費"/>
      <sheetName val="見積金額一覧表"/>
      <sheetName val="Manpower Histogram "/>
      <sheetName val="Ex Sum"/>
      <sheetName val=" Graphs"/>
      <sheetName val="Abstract 1"/>
      <sheetName val="Tor steel supply Krushi advance"/>
      <sheetName val="Payment Tracker "/>
      <sheetName val="Abstract-2 "/>
      <sheetName val="Abstract 2"/>
      <sheetName val="Recovery-Cummulative"/>
      <sheetName val="Steel and cement recovery"/>
      <sheetName val="Recon Cement"/>
      <sheetName val="Concrete Reconciliation"/>
      <sheetName val="STAFFSCHED "/>
      <sheetName val="DOOR-WIND"/>
      <sheetName val="ROOFING"/>
      <sheetName val="MR"/>
      <sheetName val="VENDOR CODE WO NO"/>
      <sheetName val="Master Item List"/>
      <sheetName val="WPR-IV"/>
      <sheetName val="Misc__points2"/>
      <sheetName val="qty_abst2"/>
      <sheetName val="basic_2"/>
      <sheetName val="Rate_Analysis2"/>
      <sheetName val="Top_Sheet2"/>
      <sheetName val="Iron_Steel_&amp;_handrails2"/>
      <sheetName val="Misc__points"/>
      <sheetName val="qty_abst"/>
      <sheetName val="basic_"/>
      <sheetName val="Iron_Steel_&amp;_handrails"/>
      <sheetName val="Misc__points1"/>
      <sheetName val="qty_abst1"/>
      <sheetName val="basic_1"/>
      <sheetName val="Top_Sheet1"/>
      <sheetName val="Iron_Steel_&amp;_handrails1"/>
      <sheetName val="VENDER DETAIL"/>
      <sheetName val="3cd Annexure"/>
      <sheetName val="970121 fee rates"/>
      <sheetName val="Kurkumbh BOQ"/>
      <sheetName val="A1-Continuous"/>
      <sheetName val="PPA Summary"/>
      <sheetName val="TBEAM"/>
      <sheetName val="Tax Invoice"/>
      <sheetName val="Certificate "/>
      <sheetName val="calcul"/>
      <sheetName val="Ref_Lists_SER"/>
      <sheetName val="COP Final"/>
      <sheetName val="PRICED-BOQ-SUMM"/>
      <sheetName val="PRICED-BOQ"/>
      <sheetName val="RA-MKT"/>
      <sheetName val="M.S."/>
      <sheetName val="Total Quantity (2)"/>
      <sheetName val="except wiring"/>
      <sheetName val="NT LBH"/>
      <sheetName val="pol-60"/>
      <sheetName val="acevsSp"/>
      <sheetName val="Bid Items"/>
      <sheetName val="acevsSp (ABC)"/>
      <sheetName val="INFLUENCES ON GM"/>
      <sheetName val="Matl Cons"/>
      <sheetName val="Basic Cost"/>
      <sheetName val="Matl. Req."/>
      <sheetName val="Form Work"/>
      <sheetName val="Deptitemc"/>
      <sheetName val="deptlc"/>
      <sheetName val="Dept break"/>
      <sheetName val="P&amp;M ITEMCOST"/>
      <sheetName val="PMbreak"/>
      <sheetName val="PMbreak%"/>
      <sheetName val="PMabs"/>
      <sheetName val="PMCOSTa"/>
      <sheetName val="PMCOSTb"/>
      <sheetName val="PMCOSTc"/>
      <sheetName val="PMCOSTd"/>
      <sheetName val="FUEL NORMS (RPLM)"/>
      <sheetName val="GEODESIC"/>
      <sheetName val="IDC.1010,1030,1100,1180"/>
      <sheetName val="IDC.1020"/>
      <sheetName val="IDC.1040 "/>
      <sheetName val="IDC.1200"/>
      <sheetName val="ROADS"/>
      <sheetName val="Clients Facilities"/>
      <sheetName val="Clts Fac Tender Vs Actuals"/>
      <sheetName val="NL-Field Lab Equipment SVD"/>
      <sheetName val="CF-Fur-Det"/>
      <sheetName val="BG Det"/>
      <sheetName val="TAXES"/>
      <sheetName val="TAXES (2)"/>
      <sheetName val="LATEST Final BOQ"/>
      <sheetName val="CABLE SCHEDULE"/>
      <sheetName val="As per Site(Rs.145)"/>
      <sheetName val="PH "/>
      <sheetName val="PH BOQ"/>
      <sheetName val="Additional Common Cost"/>
      <sheetName val="Org. Chart"/>
      <sheetName val="ESI Mandi"/>
      <sheetName val="Analysis Mandi"/>
      <sheetName val="Patna Analysis"/>
      <sheetName val="backfilling"/>
      <sheetName val="Abstarct"/>
      <sheetName val="ATT"/>
      <sheetName val="Dewatering"/>
      <sheetName val="Sand filling"/>
      <sheetName val="ABSTARCT (2)"/>
      <sheetName val="Deduct"/>
      <sheetName val="Mat.backup"/>
      <sheetName val="ABST."/>
      <sheetName val="ABST for PL&amp; BW"/>
      <sheetName val="Brick work &amp; Plasetring"/>
      <sheetName val="brick work ,plastering"/>
      <sheetName val="as on date plastering,brick wor"/>
      <sheetName val="Agency Billing Abstaract"/>
      <sheetName val="Agency Bill Jan'12"/>
      <sheetName val="Agency Billing Feb-2012"/>
      <sheetName val="agency  billing mar-2012"/>
      <sheetName val="Agency billing April-2012"/>
      <sheetName val="actual stock Physical 8.05.2012"/>
      <sheetName val="Elect.Bill (2)"/>
      <sheetName val="Civil-Bill"/>
      <sheetName val="Escacallatio up to May-2012"/>
      <sheetName val="Absract"/>
      <sheetName val="Center Rear Wing"/>
      <sheetName val="South Wing"/>
      <sheetName val="Center wing"/>
      <sheetName val="North Wing"/>
      <sheetName val="Absract (2)"/>
      <sheetName val="bID rESULT"/>
      <sheetName val="SUM-BOQ"/>
      <sheetName val="BOQ_CHK_DA"/>
      <sheetName val="REV-EST"/>
      <sheetName val="EST-SER"/>
      <sheetName val="RA-MKT-REV"/>
      <sheetName val="RA-CPWD"/>
      <sheetName val="RA-CPWD-REV"/>
      <sheetName val="Meas.-FIN"/>
      <sheetName val="Meas.-STRUCT"/>
      <sheetName val="PILING-11.12.07"/>
      <sheetName val="SUB-STRUCT-11.12.07"/>
      <sheetName val="SUPER-STRUCT-11.12.07"/>
      <sheetName val="BP-PRINT"/>
      <sheetName val="OV BACK UP"/>
      <sheetName val="SUB CON"/>
      <sheetName val="Coarse Agg."/>
      <sheetName val="BOQ-Civil"/>
      <sheetName val="BOQ-Structural"/>
      <sheetName val="SUMMAY PRINT"/>
      <sheetName val="comparision statement "/>
      <sheetName val="QUOTE PRINT"/>
      <sheetName val="cal add common cost"/>
      <sheetName val="add com"/>
      <sheetName val="oh cal print"/>
      <sheetName val="over head print"/>
      <sheetName val="gun print"/>
      <sheetName val="PCA FORMAT"/>
      <sheetName val="Quote Summary "/>
      <sheetName val="Calculation Addtional comm. cos"/>
      <sheetName val="Guarantee Sheet"/>
      <sheetName val="PT Work"/>
      <sheetName val="shutteirng"/>
      <sheetName val="brick work"/>
      <sheetName val="plastering work"/>
      <sheetName val="Piling work"/>
      <sheetName val="Concrete work"/>
      <sheetName val="Flooring work"/>
      <sheetName val="GRC "/>
      <sheetName val="ambaji marble"/>
      <sheetName val="sloped roof"/>
      <sheetName val="Skylight"/>
      <sheetName val="carriaga of materials"/>
      <sheetName val="comparative "/>
      <sheetName val="Materials Part"/>
      <sheetName val="final at BRO"/>
      <sheetName val="BOQ (Rev.)"/>
      <sheetName val="Excavation of vid"/>
      <sheetName val="Close timbering"/>
      <sheetName val="Available earth"/>
      <sheetName val="Fine sand"/>
      <sheetName val="1.2 Exv up to 10 Sqm"/>
      <sheetName val="2.1.1PCC"/>
      <sheetName val="1.10.1 Disposal"/>
      <sheetName val="2.1.2"/>
      <sheetName val="2.2"/>
      <sheetName val="2.3"/>
      <sheetName val="2.4"/>
      <sheetName val="2.5.1"/>
      <sheetName val="2.5.2"/>
      <sheetName val="2.6(plum)"/>
      <sheetName val="4.5"/>
      <sheetName val="Steel Analysis"/>
      <sheetName val="Steel "/>
      <sheetName val="CIVIL BOQ KGA"/>
      <sheetName val="Civil Abstract"/>
      <sheetName val="CIVIL BOQ  IVR"/>
      <sheetName val="carriage of material"/>
      <sheetName val="for TO"/>
      <sheetName val="Abstract -1"/>
      <sheetName val="Labour Expendutere"/>
      <sheetName val="PCA"/>
      <sheetName val="Main summery"/>
      <sheetName val="materiala"/>
      <sheetName val="ETP-220VAC DCS"/>
      <sheetName val="ETP_220VAC DCS"/>
      <sheetName val="Ward areas"/>
      <sheetName val="TEChInsBC"/>
      <sheetName val="tECH agent"/>
      <sheetName val="Cov Let"/>
      <sheetName val="Cov Comp"/>
      <sheetName val="Cov WD"/>
      <sheetName val="Certificate SE"/>
      <sheetName val="F1 Exp statement"/>
      <sheetName val="Annex I"/>
      <sheetName val="ew cal"/>
      <sheetName val="Anx2 Tech Det"/>
      <sheetName val="PCR"/>
      <sheetName val="PCR Comp Rep"/>
      <sheetName val="Det Est Compl"/>
      <sheetName val="CDs Comple"/>
      <sheetName val="G Abs Cople"/>
      <sheetName val="Wkg rate anls"/>
      <sheetName val="wd spec"/>
      <sheetName val="KM HM data"/>
      <sheetName val="CS G.Abs"/>
      <sheetName val="Wkg GAbs"/>
      <sheetName val="CS CD Works"/>
      <sheetName val="Wkg CDs"/>
      <sheetName val="CS Det Est"/>
      <sheetName val="Wd Det Est"/>
      <sheetName val="CS 600 2V "/>
      <sheetName val="Wd 600 mm 2v"/>
      <sheetName val="CS 600 2V  (2)"/>
      <sheetName val="Wd 600 mm 2v (2)"/>
      <sheetName val="CS 1000 2V"/>
      <sheetName val="Wd 1000 mm 2v"/>
      <sheetName val="CS 1000 2V (2)"/>
      <sheetName val="Wd 1000 mm 2v (2)"/>
      <sheetName val="CS Rdam 5610"/>
      <sheetName val="Wd rdam 5610"/>
      <sheetName val="CS Rdam 3375"/>
      <sheetName val="Wd rdam 3375"/>
      <sheetName val="26"/>
      <sheetName val="Module7"/>
      <sheetName val="Module8"/>
      <sheetName val="Module9"/>
      <sheetName val="BOQ_Summary"/>
      <sheetName val="BOQ_HVAC, Plumbing &amp; Control"/>
      <sheetName val="HVAC Equip. Loading Data"/>
      <sheetName val="Attachment #1"/>
      <sheetName val="Attachment #2"/>
      <sheetName val="Attachment #3"/>
      <sheetName val="Attachment #4"/>
      <sheetName val="Budgetory price-to submit"/>
      <sheetName val="Budgetory price-R2 "/>
      <sheetName val="Costing summery"/>
      <sheetName val="Ash Dyke"/>
      <sheetName val="Erection-Mech"/>
      <sheetName val="E&amp;I mHr-Consu cost"/>
      <sheetName val="W-Cost-Est-Mech"/>
      <sheetName val="Concrete analysis"/>
      <sheetName val="Shuttering analysis"/>
      <sheetName val="DAF-1"/>
      <sheetName val="Rekap"/>
      <sheetName val="ANALISA RAB"/>
      <sheetName val="Analisa Teknik"/>
      <sheetName val="UPAH + ALAT"/>
      <sheetName val="Analisa"/>
      <sheetName val="Bahan"/>
      <sheetName val="Upah"/>
      <sheetName val="Gaji"/>
      <sheetName val=" BU"/>
      <sheetName val="Peralatan"/>
      <sheetName val="Alat"/>
      <sheetName val="PL. Ratu"/>
      <sheetName val="Indramayu"/>
      <sheetName val="BQ "/>
      <sheetName val="Dash b"/>
      <sheetName val="Summery7"/>
      <sheetName val="BQpaket7"/>
      <sheetName val="analysis2"/>
      <sheetName val="DHsat"/>
      <sheetName val="basic price"/>
      <sheetName val="an-tek"/>
      <sheetName val="ProdAlat"/>
      <sheetName val="ALAT JLN"/>
      <sheetName val="an-alat"/>
      <sheetName val="anl pump hs"/>
      <sheetName val="MOMDEMOB"/>
      <sheetName val="ebc"/>
      <sheetName val="1200 &amp;1400"/>
      <sheetName val="erec"/>
      <sheetName val="belt-conv"/>
      <sheetName val="E &amp; I"/>
      <sheetName val="CABLE BULK"/>
      <sheetName val="Module1 "/>
      <sheetName val="計算式"/>
      <sheetName val="DC - Dozer"/>
      <sheetName val="2.9. Payment Balance"/>
      <sheetName val="impRoaddam"/>
      <sheetName val="rdamdata"/>
      <sheetName val="CDdata (2)"/>
      <sheetName val="1v600stone"/>
      <sheetName val="2v900stone"/>
      <sheetName val="3v900stone"/>
      <sheetName val="CDdata"/>
      <sheetName val="F7hp600"/>
      <sheetName val="1v900"/>
      <sheetName val="cwaydata (2)"/>
      <sheetName val="LLCWay"/>
      <sheetName val="1v900stone"/>
      <sheetName val="lead-st"/>
      <sheetName val="CDdata (3)"/>
      <sheetName val="F7hp1v900"/>
      <sheetName val="F7hp2v900"/>
      <sheetName val="F7hp3v900"/>
      <sheetName val="Hydra"/>
      <sheetName val="1v600"/>
      <sheetName val="2v600"/>
      <sheetName val="3v600"/>
      <sheetName val="2v900"/>
      <sheetName val="3v900"/>
      <sheetName val="30mRdam"/>
      <sheetName val="impRdam"/>
      <sheetName val="calculation "/>
      <sheetName val="Top Sheet2"/>
      <sheetName val="other office expenses"/>
      <sheetName val="MS Pipe"/>
      <sheetName val="Laying"/>
      <sheetName val="Coating"/>
      <sheetName val="M.s piperate"/>
      <sheetName val="RCC Pipes"/>
      <sheetName val="RCCpipe rate"/>
      <sheetName val="Valves "/>
      <sheetName val="TOP SHEET-old"/>
      <sheetName val="btrates"/>
      <sheetName val="thick"/>
      <sheetName val="Leadcost"/>
      <sheetName val="leads"/>
      <sheetName val="hp900"/>
      <sheetName val="lchart"/>
      <sheetName val="lchart1"/>
      <sheetName val="Works"/>
      <sheetName val="CDdata_(2)"/>
      <sheetName val="Data "/>
      <sheetName val="Retaing"/>
      <sheetName val="Abstract(F6)"/>
      <sheetName val="11月利润表"/>
      <sheetName val="12月利润表"/>
      <sheetName val="11月资产负债表"/>
      <sheetName val="在建工程"/>
      <sheetName val="目录TABLE OF CONTENT"/>
      <sheetName val="执行总结Executive Summary"/>
      <sheetName val="资产负债表BALANCE SHEET"/>
      <sheetName val="利润表P&amp;L"/>
      <sheetName val="余额表TRIAL BALANCE"/>
      <sheetName val="现金流量CASH FLOW"/>
      <sheetName val="现金CASH"/>
      <sheetName val="银行存款BANKS"/>
      <sheetName val="应收帐款AR"/>
      <sheetName val="Other Receivable 其他应收款"/>
      <sheetName val="应收职工款EMPLOYEE RECV"/>
      <sheetName val="应收其他OTHER RECV"/>
      <sheetName val="预付帐款或保证金ADV PAYM"/>
      <sheetName val="预付费用PREPAID EXP"/>
      <sheetName val="母牛及折旧COWS &amp; DEPR"/>
      <sheetName val="饲料FEED"/>
      <sheetName val="健康与专业HEALTH"/>
      <sheetName val="Feed Stock and Drugs"/>
      <sheetName val="其他原料OTHER STOCK"/>
      <sheetName val="固定资产FIXED ASSET"/>
      <sheetName val="累计折旧ACC.DEPR"/>
      <sheetName val="预计资产CONTING ASSET"/>
      <sheetName val="前期费用及摊还PRE-OP EXP &amp; AMOR"/>
      <sheetName val="短期借款及股东借款BANK &amp; S.HOLDER LOAN"/>
      <sheetName val="应付帐款ACC PAY"/>
      <sheetName val="工程应付款CONST PAY"/>
      <sheetName val="应交税TAX PAYABLE"/>
      <sheetName val="预计负债CONTG LIABILITY"/>
      <sheetName val="其他应付款OTHER PAY"/>
      <sheetName val="集团公司应付款AFFILIATE PAY"/>
      <sheetName val="应付费用及利息ACCRUE EXP &amp; INTEREST"/>
      <sheetName val="饲料损耗估价PROV FOR CALVE &amp;FEED "/>
      <sheetName val="资本金CAPITAL"/>
      <sheetName val="留存收益及本年利润RETAINED EARNING"/>
      <sheetName val="主营业务收入及成本INCOME &amp; COGS"/>
      <sheetName val="其他运营收入及运营费用OTHER INCOME &amp; EXP"/>
      <sheetName val="成本及费用OPR EXP"/>
      <sheetName val="Headcount  员工数量"/>
      <sheetName val="奶牛净值COWS BV"/>
      <sheetName val="鲜奶成本COGS MILK"/>
      <sheetName val="小牛成本COGS CALVES"/>
      <sheetName val="牛群数量CATTLE POPULATION"/>
      <sheetName val="饲料消耗-FEED CONSUMP"/>
      <sheetName val="饲料购买清单"/>
      <sheetName val="饲料购买单"/>
      <sheetName val="饲料库存FEED STOCK"/>
      <sheetName val="药物结存表-DRUG STOCK"/>
      <sheetName val="精液库存SEMEN STOCK"/>
      <sheetName val="牛奶等级MILK BY GRADE"/>
      <sheetName val="奶量统计表MILK VOLUME"/>
      <sheetName val="燃料FUEL STOCK"/>
      <sheetName val="燃料库存FUEL STOCK"/>
      <sheetName val="配件库存SPARTS STOCK"/>
      <sheetName val="工具TOOLS STOCK"/>
      <sheetName val="挤奶厅用品PARLOR CONSUMABLE"/>
      <sheetName val="其他应收Other Recv"/>
      <sheetName val="预付帐款或保证金Adv Paymnt"/>
      <sheetName val="饲料分析Feed Analysis"/>
      <sheetName val="预计资产Contingent Asset"/>
      <sheetName val="固定资产及累计折旧Fixed Asset&amp;Acc Depr"/>
      <sheetName val="在建工程Construction In Progress"/>
      <sheetName val="前期费用及摊还Pre-Opr &amp; Amor"/>
      <sheetName val="应付帐款AP"/>
      <sheetName val="集团应付Affiliates Paybl"/>
      <sheetName val="工程应付Constrc Paybl"/>
      <sheetName val="应交税Tax Paybl"/>
      <sheetName val="预计负债Contng Liability"/>
      <sheetName val="应付费用Accrued Exp"/>
      <sheetName val="其他应付Other Paybl"/>
      <sheetName val="资本金及资本公积Capital"/>
      <sheetName val="留存收益及本年利润RE&amp;Curr Year PL"/>
      <sheetName val="费用Opr Expense"/>
      <sheetName val="其他运营收入及费用Other Income &amp; Exp"/>
      <sheetName val="内部投资抵销表"/>
      <sheetName val="银行存款"/>
      <sheetName val="销售报告"/>
      <sheetName val="成本费用报告"/>
      <sheetName val="银行存款报告"/>
      <sheetName val="融资情况报告"/>
      <sheetName val="固定资产及折旧报告"/>
      <sheetName val="联系电话"/>
      <sheetName val="卸货计量表"/>
      <sheetName val="P&amp;L BSheet CFlow "/>
      <sheetName val="SA-Lamp"/>
      <sheetName val="现金流量表CashFlow"/>
      <sheetName val="银行存款 "/>
      <sheetName val="12月应付帐款"/>
      <sheetName val="银行存款BANK"/>
      <sheetName val="银行存款 Bank"/>
      <sheetName val="应付帐款AP "/>
      <sheetName val="银行存款Bank (2)"/>
      <sheetName val="应付帐款 (2)"/>
      <sheetName val="应付帐款"/>
      <sheetName val="奶量销售MILK SOLD"/>
      <sheetName val="银行BANKS"/>
      <sheetName val="应付款AP"/>
      <sheetName val="应付账款ACC PAYABLE"/>
      <sheetName val="奶量销售报告MILK SOLD"/>
      <sheetName val="8.9－8.14银行存款Banks"/>
      <sheetName val="应付账款AP"/>
      <sheetName val="借款提取BOC-Loan Disbursement "/>
      <sheetName val="承兑汇票统计表P.Notes"/>
      <sheetName val="LC Issued &amp; Due date"/>
      <sheetName val="财务报表七月份牛奶销售"/>
      <sheetName val="10.17－10.23银行存款Banks"/>
      <sheetName val="承兑汇票统计表P.Notes  "/>
      <sheetName val="已开信用证LC Issued &amp; Due date"/>
      <sheetName val="10月1日－10月15日牛奶销售Milk Sold"/>
      <sheetName val="Livestock Chart"/>
      <sheetName val="Livestock"/>
      <sheetName val="Cattle Plan"/>
      <sheetName val="Feed Cost Sensitivity"/>
      <sheetName val="Feed Usage"/>
      <sheetName val="Feed Price"/>
      <sheetName val="Milk"/>
      <sheetName val="FAssets"/>
      <sheetName val="Equipment List"/>
      <sheetName val="Add Capex Nov 22"/>
      <sheetName val="PL&amp;BS"/>
      <sheetName val="Summary &amp; IRR"/>
      <sheetName val="Funding Sch - USD"/>
      <sheetName val="KPIvsMNAA"/>
      <sheetName val="KPI - Old"/>
      <sheetName val="Population vs Headcounts"/>
      <sheetName val="Overhead Efficiency"/>
      <sheetName val="Population vs EAITBDA"/>
      <sheetName val="Feed Chart"/>
      <sheetName val="Overhead %"/>
      <sheetName val="PL&amp;BS-F1"/>
      <sheetName val="Direct CF Mtd"/>
      <sheetName val="Sale Cows to DXAA"/>
      <sheetName val="PL&amp;BS-F1&amp;F2"/>
      <sheetName val="Funding Sch - USD 5 Farms"/>
      <sheetName val="Milestones"/>
      <sheetName val="Funding Sch - USD 3 Farms"/>
      <sheetName val="DeLaval Payment Schedule"/>
      <sheetName val="CAPEX Bgt - 2012 F1"/>
      <sheetName val="Inter Chk"/>
      <sheetName val="貸出先３位ﾘｽﾄ"/>
      <sheetName val="Section 3_DPR"/>
      <sheetName val="1,4,13-_scope"/>
      <sheetName val="ANNEXURE-A"/>
      <sheetName val="MOD-II(APR.04-MAR.05) (2)"/>
      <sheetName val="Lead 1"/>
      <sheetName val="Lead 2"/>
      <sheetName val="Lead 3"/>
      <sheetName val="RMR HMP 1"/>
      <sheetName val="RMR HMP 2"/>
      <sheetName val="RMR HMP 3"/>
      <sheetName val="RMR DIR 1"/>
      <sheetName val="RMR DIR 2"/>
      <sheetName val="RMR DIR 3"/>
      <sheetName val="Basic_Mat. rates 2"/>
      <sheetName val="Basic_Mat. rates 3"/>
      <sheetName val="Borrow 1"/>
      <sheetName val="Borrow 2"/>
      <sheetName val="Borrow 3"/>
      <sheetName val="Material Haulage 1"/>
      <sheetName val="Material Haulage 2"/>
      <sheetName val="Material Haulage 3"/>
      <sheetName val="m_c rate"/>
      <sheetName val="Basic_Mat. rates 1"/>
      <sheetName val="RA 1"/>
      <sheetName val="Section VIII-A"/>
      <sheetName val="Section VIII-B"/>
      <sheetName val="Section VIII-C"/>
      <sheetName val="Section VIII-D"/>
      <sheetName val="New join emp."/>
      <sheetName val="BANK Account"/>
      <sheetName val="LEFT DETAIL"/>
      <sheetName val="Transfer Emp. (TO OTHER)"/>
      <sheetName val="Transfer Emp.  (From Other)"/>
      <sheetName val="CHIFLET"/>
      <sheetName val="INPUT-DATA"/>
      <sheetName val="PO NOS"/>
      <sheetName val="PAGE TOTAL"/>
      <sheetName val="NS-40(TN) synopsys"/>
      <sheetName val="Titil page"/>
      <sheetName val="Bitumen (2)"/>
      <sheetName val="RMR new const"/>
      <sheetName val="KC (3)"/>
      <sheetName val="GSB G-2"/>
      <sheetName val="G-3"/>
      <sheetName val="Ana for Repair (2)"/>
      <sheetName val="P.1&amp;P.2"/>
      <sheetName val="D.M&amp; B.O.Q"/>
      <sheetName val="Pkg Details"/>
      <sheetName val="Title Vol-1"/>
      <sheetName val=" Report"/>
      <sheetName val=" Cert"/>
      <sheetName val="Consum"/>
      <sheetName val=" M1"/>
      <sheetName val=" M2"/>
      <sheetName val=" Pave"/>
      <sheetName val="Titl-Vol3"/>
      <sheetName val="Bk Anal"/>
      <sheetName val="cmtSteel"/>
      <sheetName val="ENT-Bus"/>
      <sheetName val="HPSingle"/>
      <sheetName val="2HPdraw"/>
      <sheetName val="CC Layout"/>
      <sheetName val="CC Design"/>
      <sheetName val="Usage Rates"/>
      <sheetName val="CC Road Blockwise List"/>
      <sheetName val="CC Road Blockwise DOM"/>
      <sheetName val="CC Road Blockwise  BOQ"/>
      <sheetName val="All Block Abstract"/>
      <sheetName val="Extra For PVN"/>
      <sheetName val="DOM PVN "/>
      <sheetName val="BOQ PVN"/>
      <sheetName val="Abstract PVN"/>
      <sheetName val="53"/>
      <sheetName val="52"/>
      <sheetName val="56"/>
      <sheetName val="54"/>
      <sheetName val="51"/>
      <sheetName val="55"/>
      <sheetName val="57"/>
      <sheetName val="H.P 600 (2)"/>
      <sheetName val="H.P 900 (3)"/>
      <sheetName val="RMR-"/>
      <sheetName val="Soling"/>
      <sheetName val="Earthwork "/>
      <sheetName val="Praroop I (F)"/>
      <sheetName val="RMR Rautpar"/>
      <sheetName val="RMR Suti t Murari"/>
      <sheetName val="RMR Lakhun"/>
      <sheetName val="C-4 Item rate "/>
      <sheetName val="S to P"/>
      <sheetName val="0 to P"/>
      <sheetName val="machine (2)"/>
      <sheetName val="CRC (Bitumen)"/>
      <sheetName val="Granular"/>
      <sheetName val="Bituminous"/>
      <sheetName val="Soling To Painting"/>
      <sheetName val="E to P"/>
      <sheetName val="T &amp; P"/>
      <sheetName val="KC Drain Trapez."/>
      <sheetName val="KC Drain L"/>
      <sheetName val="RMR-Butwal"/>
      <sheetName val="Sign Boards"/>
      <sheetName val="Plant &amp; Machinery"/>
      <sheetName val="Item rate(Navnirma)"/>
      <sheetName val="Zero to Painting"/>
      <sheetName val="Earth work to Painting"/>
      <sheetName val="New Praroop-1"/>
      <sheetName val="40% Above F-16-6-12 (24Col.)"/>
      <sheetName val="Title Page"/>
      <sheetName val="SPECIFICATION"/>
      <sheetName val="DoM(A) (3)"/>
      <sheetName val="S.C."/>
      <sheetName val="Project Info"/>
      <sheetName val="Addnl Amt Rate Rev"/>
      <sheetName val="Photos"/>
      <sheetName val="building areas abstract"/>
      <sheetName val="Building Data_Status"/>
      <sheetName val="GFC-main"/>
      <sheetName val="Workplan Imperatives"/>
      <sheetName val="Workplan Assumptions"/>
      <sheetName val="Completion Dates (2)"/>
      <sheetName val="Completion Dates"/>
      <sheetName val="Workplan Qty &amp; Linear"/>
      <sheetName val="Building wise available"/>
      <sheetName val="Building wise availableR0"/>
      <sheetName val="10.02.17PRW Bakup"/>
      <sheetName val="Sub-con"/>
      <sheetName val="Time cycle"/>
      <sheetName val="Unit Cost Bud"/>
      <sheetName val="Unit Cost Bud (2)"/>
      <sheetName val="CTC Review Fac 1.73"/>
      <sheetName val="CTC Review"/>
      <sheetName val="CTC Review (2)"/>
      <sheetName val="Rebar Consumption"/>
      <sheetName val="Building RCC Rebar Qty"/>
      <sheetName val="Direct cost (2)"/>
      <sheetName val="Material Cost"/>
      <sheetName val="Preliminary"/>
      <sheetName val="Prelimnry Bakup ENCL21"/>
      <sheetName val="Risk &amp; Opportunities"/>
      <sheetName val="Risk &amp; Contingency"/>
      <sheetName val="CTC Savings."/>
      <sheetName val="Monthwise"/>
      <sheetName val="HO Function Review"/>
      <sheetName val="Material Price"/>
      <sheetName val="Sundry realisation"/>
      <sheetName val="Material Norm"/>
      <sheetName val="Material Wastage"/>
      <sheetName val="Subcon Cost"/>
      <sheetName val="Subcon Cost (2)"/>
      <sheetName val="Safety Provisions"/>
      <sheetName val="Equip Hire Subcon"/>
      <sheetName val="Equipment cost"/>
      <sheetName val="Equipment norms"/>
      <sheetName val="Unallocated equipment"/>
      <sheetName val="Equip Refurbishment"/>
      <sheetName val="Equip Hire &amp; Lease"/>
      <sheetName val="Equip Depreciation"/>
      <sheetName val="Claims &amp; Variations"/>
      <sheetName val="Tax Backup"/>
      <sheetName val="Salaries &amp; Overtime"/>
      <sheetName val="Compl Schedule"/>
      <sheetName val="Finance Charges"/>
      <sheetName val="BG Com"/>
      <sheetName val="Workplan ImperativesAssumptions"/>
      <sheetName val="CTC Saving"/>
      <sheetName val="Pictorial"/>
      <sheetName val="Unit Cost &amp; Time cycle"/>
      <sheetName val="CTC Savings"/>
      <sheetName val="Enabling"/>
      <sheetName val="Methodology"/>
      <sheetName val="Oct'17"/>
      <sheetName val="Chart - Design"/>
      <sheetName val="Chart - Enabling"/>
      <sheetName val="Chart - Method."/>
      <sheetName val="Aug 17"/>
      <sheetName val="Sep 17"/>
      <sheetName val="July 17"/>
      <sheetName val="GFC "/>
      <sheetName val="CEMG"/>
      <sheetName val="VE"/>
      <sheetName val="RBRP"/>
      <sheetName val="Esti Profit"/>
      <sheetName val="Shadow BOQ EDO"/>
      <sheetName val="Chart2"/>
      <sheetName val="EP "/>
      <sheetName val="DIMENTIONAL"/>
      <sheetName val="BLASTING &amp; PAINTING"/>
      <sheetName val="TOTAL EP LIST"/>
      <sheetName val="RAPP-7&amp;8 EP MASTER"/>
      <sheetName val="WelcomePage"/>
      <sheetName val="Check Points"/>
      <sheetName val="Budget Approval Form"/>
      <sheetName val="Budget Forwarding"/>
      <sheetName val="Workplan-Old"/>
      <sheetName val="WP Duration"/>
      <sheetName val="Assumptions sheet"/>
      <sheetName val="WP-QTY-S1BOQ"/>
      <sheetName val="S1-BOQ-New"/>
      <sheetName val="Plant workfront master"/>
      <sheetName val="S3-Workplan-New"/>
      <sheetName val="Unallocate-Equipment"/>
      <sheetName val="Unallocate-Services"/>
      <sheetName val="Unallocate-Material"/>
      <sheetName val="Groupcode -work front relation"/>
      <sheetName val="Material rate master"/>
      <sheetName val="S1-BOQ"/>
      <sheetName val="Workplan_Qty_Validation"/>
      <sheetName val="Material Norms"/>
      <sheetName val="Equipment Catalog Master"/>
      <sheetName val="Eqp allocation to GC"/>
      <sheetName val="No of Own Equipments"/>
      <sheetName val="Eqp Qty"/>
      <sheetName val="Hire Eqp Qty Master"/>
      <sheetName val="Hire Eqp Qty"/>
      <sheetName val="Equipment catalog master-old"/>
      <sheetName val="Eqp Norms - Entry"/>
      <sheetName val="S11-Equipment Norms"/>
      <sheetName val="Eqp allocation to GC-old"/>
      <sheetName val="S11-Eqp. Operating Cost"/>
      <sheetName val="Service master-Subcon"/>
      <sheetName val="Subcon against WO"/>
      <sheetName val="Group Code-Subcon relation"/>
      <sheetName val="PRW against WO"/>
      <sheetName val="Service master-PRW"/>
      <sheetName val="Group Code-PRW relation"/>
      <sheetName val="Group Codes norms"/>
      <sheetName val="PF of GC"/>
      <sheetName val="Manpower -Dept-Master"/>
      <sheetName val="Manpower-Desing-master"/>
      <sheetName val="Manpower Allocation_Back"/>
      <sheetName val="Manpower Allocation"/>
      <sheetName val="S23-Manpower"/>
      <sheetName val="Emp Benefits"/>
      <sheetName val="S25-Eqp-Repair"/>
      <sheetName val="S26-Eqp-Hire"/>
      <sheetName val="S27-Eqp-Lease"/>
      <sheetName val="S28-Revenue expenses"/>
      <sheetName val="S28-Taxes,Duties,Levies &amp; Cess"/>
      <sheetName val="PRHO"/>
      <sheetName val="Risk"/>
      <sheetName val="Other cost"/>
      <sheetName val="Form-10"/>
      <sheetName val="Form-11"/>
      <sheetName val="S44-Depreciation"/>
      <sheetName val="S44-Depreciation-Backup"/>
      <sheetName val="Eqp-Refurbishment"/>
      <sheetName val="Refurbishment_Backup"/>
      <sheetName val="Refurbishment_Final"/>
      <sheetName val="Escalation-Cal"/>
      <sheetName val="S5-Escalation"/>
      <sheetName val="Prel-exp matrix"/>
      <sheetName val="Prel-exp entry"/>
      <sheetName val="Preliminary exp"/>
      <sheetName val="CONA Stock"/>
      <sheetName val="Sundry Receipts"/>
      <sheetName val="Workplan Qty report(New-PS)"/>
      <sheetName val="Workplan Amount report(New-PS)"/>
      <sheetName val="S7-Mat Qty-GC"/>
      <sheetName val="S7-Mat Amt-GC"/>
      <sheetName val="S6-Mat-Qty"/>
      <sheetName val="S8-Mat-Exp"/>
      <sheetName val="S12A_Eqp_Act_Hrs"/>
      <sheetName val="S13-Consumables"/>
      <sheetName val="S14-Spares"/>
      <sheetName val="S16-Electricity"/>
      <sheetName val="S16A-Total Power"/>
      <sheetName val="S16B-Grid Power"/>
      <sheetName val="S16C-DG Power"/>
      <sheetName val="S16D-DG Working Hrs"/>
      <sheetName val="S17-Power"/>
      <sheetName val="S15-POL"/>
      <sheetName val="S15A-POL-HSD-Qty"/>
      <sheetName val="S15B-POL-LUB-Qty"/>
      <sheetName val="Package Master"/>
      <sheetName val="S21-Subcon"/>
      <sheetName val="S21A-Subcon Packaging"/>
      <sheetName val="S21B-Subcon Packaging"/>
      <sheetName val="S21_SubCon_Tmp"/>
      <sheetName val="S21-Subcon Amount"/>
      <sheetName val="S22-PRW"/>
      <sheetName val="S22A-PRW Packaging"/>
      <sheetName val="S22B-PRW Packaging"/>
      <sheetName val="S22_PRW_Tmp"/>
      <sheetName val="S22-PRW Amount"/>
      <sheetName val="S24Mancost Qty"/>
      <sheetName val="S29Prelitem_Back"/>
      <sheetName val="S32Prelexp_Back"/>
      <sheetName val="Preliminary_Charged"/>
      <sheetName val="FORM 5_Back"/>
      <sheetName val="Last Budget Form 4"/>
      <sheetName val="Summary_X"/>
      <sheetName val="Summary_EQP"/>
      <sheetName val="Cashflow Check"/>
      <sheetName val="S38-Working"/>
      <sheetName val="S38-Working_Back"/>
      <sheetName val="S38-Ref"/>
      <sheetName val="S38-Stock"/>
      <sheetName val="S38-Stock_Back"/>
      <sheetName val="SAP_S38-Stock"/>
      <sheetName val="S39-Working"/>
      <sheetName val="S39-Working_Back"/>
      <sheetName val="S39-Ref"/>
      <sheetName val="S39-Liab"/>
      <sheetName val="S39-Liab_Back"/>
      <sheetName val="FORM 7_Back"/>
      <sheetName val="Since_Inception"/>
      <sheetName val="CSR"/>
      <sheetName val="Risk &amp; Opportunity"/>
      <sheetName val="Backup-Turnover"/>
      <sheetName val="Backup-Admin-Exp"/>
      <sheetName val="Backup-Taxes"/>
      <sheetName val="Backup-Preli-Exp"/>
      <sheetName val="Retrenchment Calculation"/>
      <sheetName val="Interest Calculation"/>
      <sheetName val="Electrical Power-Calculation"/>
      <sheetName val="_Backup_1"/>
      <sheetName val="_Backup_2"/>
      <sheetName val="Distribute"/>
      <sheetName val="All_Year_Months"/>
      <sheetName val="Co Code Master"/>
      <sheetName val="Plant &amp; Sector Master"/>
      <sheetName val="Budget year &amp; version master"/>
      <sheetName val="Project Master Parameters"/>
      <sheetName val="Item category master"/>
      <sheetName val="Standard Group code master"/>
      <sheetName val="Other costs master"/>
      <sheetName val="MONTH_MASTER"/>
      <sheetName val="Material group"/>
      <sheetName val="SAP_DATA"/>
      <sheetName val="Prel-Group"/>
      <sheetName val="Temp11"/>
      <sheetName val="Existing Emb Ht"/>
      <sheetName val="TCS"/>
      <sheetName val="Details KR1(0.067-50.112"/>
      <sheetName val="Details KR2(50.112 -100.872"/>
      <sheetName val="INTSHEET"/>
      <sheetName val="INTSHEET3"/>
      <sheetName val="Contractor &amp; Material Price"/>
      <sheetName val="Final FRL"/>
      <sheetName val="Debit_RMC"/>
      <sheetName val="Debit_Transit"/>
      <sheetName val="2.02 ( Emb.From BA)"/>
      <sheetName val="RATE COMPILATION"/>
      <sheetName val="(Do not delete)"/>
      <sheetName val="Earth Work Qty"/>
      <sheetName val="SAP DPR"/>
      <sheetName val="Plant Production "/>
      <sheetName val="Soil Trip"/>
      <sheetName val=" Block Casting"/>
      <sheetName val="Balance SAP "/>
      <sheetName val="Drain concrete"/>
      <sheetName val="LOAD CALCULATIONS"/>
      <sheetName val="well"/>
      <sheetName val="11+601 C"/>
      <sheetName val="11+601 S"/>
      <sheetName val="13+400 - C"/>
      <sheetName val="13+400- S"/>
      <sheetName val="13+980 - C"/>
      <sheetName val="13+980 S"/>
      <sheetName val="14+980 - C"/>
      <sheetName val="14+980 S"/>
      <sheetName val="16+570 - C"/>
      <sheetName val="16+570 - S"/>
      <sheetName val="22+450 - C"/>
      <sheetName val="22+450 - S"/>
      <sheetName val="25+800 - C"/>
      <sheetName val="25+800 - S (2)"/>
      <sheetName val="29+000 - C"/>
      <sheetName val="29+000 - S"/>
      <sheetName val="32+050 C"/>
      <sheetName val="32+050 S"/>
      <sheetName val="32+295 C"/>
      <sheetName val="32+295 S"/>
      <sheetName val="Concrete Quantity"/>
      <sheetName val="Raft &amp; Wall LHS"/>
      <sheetName val="Raft &amp; Wall(RHS)"/>
      <sheetName val="Abutment Cap "/>
      <sheetName val="Dirt Wall A1 LHS&amp; A2"/>
      <sheetName val="Pedestal"/>
      <sheetName val="Pedestal (guided)"/>
      <sheetName val="Pedestal (free)"/>
      <sheetName val="Girder Steel (24 mt.) (2)"/>
      <sheetName val="Girder Steel (24 mt.)- Inner"/>
      <sheetName val="Cross Girder"/>
      <sheetName val="Deck slab LHS Steel"/>
      <sheetName val="Loding Breckup "/>
      <sheetName val="PQC Items"/>
      <sheetName val="PQC Rate"/>
      <sheetName val="RW,Busstand"/>
      <sheetName val="Emulsion"/>
      <sheetName val="1.1.17"/>
      <sheetName val="1.10.16"/>
      <sheetName val="RAJASTHAN-CHITTORGARH"/>
      <sheetName val="1.9.17"/>
      <sheetName val="Structure (2)"/>
      <sheetName val="12+450"/>
      <sheetName val="17+353"/>
      <sheetName val="21+180"/>
      <sheetName val="23+065"/>
      <sheetName val="23+695"/>
      <sheetName val="24+547"/>
      <sheetName val="37+050"/>
      <sheetName val="38+545"/>
      <sheetName val="41+465"/>
      <sheetName val="42+258"/>
      <sheetName val="43+825"/>
      <sheetName val="45+875"/>
      <sheetName val="51+762"/>
      <sheetName val="SUMMARY BOQ"/>
      <sheetName val="Pedestal (fixed) "/>
      <sheetName val="24+610 - C"/>
      <sheetName val="24+610 - S MCW"/>
      <sheetName val="24+610 - S SR"/>
      <sheetName val="Pipe Culverts"/>
      <sheetName val="29+900 - C (2)"/>
      <sheetName val="29+900 - S MCW (2)"/>
      <sheetName val="29+900 - S SR (2)"/>
      <sheetName val="37+550 C"/>
      <sheetName val="37+550 S "/>
      <sheetName val="39+162 C"/>
      <sheetName val="39+162 S"/>
      <sheetName val="35+205 C"/>
      <sheetName val="35+205 S"/>
      <sheetName val="53+125 C"/>
      <sheetName val="53+125 S"/>
      <sheetName val="53+700 C"/>
      <sheetName val="53+700 S"/>
      <sheetName val="53+900 C"/>
      <sheetName val="53+900 S"/>
      <sheetName val="55+820 C"/>
      <sheetName val="55+820 S"/>
      <sheetName val="MNB 33+000 -C"/>
      <sheetName val="MNB 33+000- S"/>
      <sheetName val="16+060 - C"/>
      <sheetName val="16+060 - S MCW 3 Cell"/>
      <sheetName val="MNB 16+060 - S SR 3cell"/>
      <sheetName val="16+060 - S MCW 2 Cell"/>
      <sheetName val="16+060 - S SR 2 Cell"/>
      <sheetName val="MNB-12+400-C"/>
      <sheetName val="MNB-12+400 Steel MCW"/>
      <sheetName val="MNB 12+400 Steel MCW"/>
      <sheetName val="MNB-29+600-C"/>
      <sheetName val="MNB-29+600 Steel MCW"/>
      <sheetName val="MNB-44+800-C"/>
      <sheetName val="44+800 - S MCW"/>
      <sheetName val="MNB-54+070-C"/>
      <sheetName val="MNB-54+070 Steel MCW "/>
      <sheetName val="MNB-54+100-C"/>
      <sheetName val="54+100 - S MCW"/>
      <sheetName val="MNB 34+360 -C (2)"/>
      <sheetName val="MNB 34+360- S (2)"/>
      <sheetName val="BBS Drain"/>
      <sheetName val="Steel-1.2 height"/>
      <sheetName val="Steel-1.5 height"/>
      <sheetName val="Item Description"/>
      <sheetName val="Payment Sheet "/>
      <sheetName val="Recovery"/>
      <sheetName val="Rec Con"/>
      <sheetName val="Steel Issue"/>
      <sheetName val="Material Issue"/>
      <sheetName val="BBS"/>
      <sheetName val="Steel Recon"/>
      <sheetName val="Material Recon"/>
      <sheetName val="don't"/>
      <sheetName val="Debit"/>
      <sheetName val="IOC Shyam Tubwel"/>
      <sheetName val="IOC-03 Prime"/>
      <sheetName val="IOC-04 H.R."/>
      <sheetName val="IOC-05 Anoop"/>
      <sheetName val="IOC-06 Nasir Mohammad"/>
      <sheetName val="IOC-07 Dalbir"/>
      <sheetName val="IOC-09 Khalil"/>
      <sheetName val="IOC-10 Khalil"/>
      <sheetName val="IOC-11 Friend's "/>
      <sheetName val="IOC-12 Shree Mangal"/>
      <sheetName val="IOC-13 K.S.INFRASTRUCTURE"/>
      <sheetName val="IOC-14"/>
      <sheetName val="IOC-15"/>
      <sheetName val="IOC-18"/>
      <sheetName val="IOC-19"/>
      <sheetName val="IOC-20-Vishnu Prasad"/>
      <sheetName val="IOC-08 Mahavir Construction"/>
      <sheetName val="IOC-21 Mahavir Construction (2)"/>
      <sheetName val="IOC-22 Mahavir Construction "/>
      <sheetName val="IOC-22 Aromecx Impex "/>
      <sheetName val="IOC-23 Contractor Advance"/>
      <sheetName val="IOC-23 Borweel"/>
      <sheetName val="IOC-23 Boss Painter "/>
      <sheetName val="IOC-24 HD INFRA"/>
      <sheetName val="IOC-25 FLy ash Quotation"/>
      <sheetName val="IOC-26 Radheshyam"/>
      <sheetName val="Project Synopsis Kushal"/>
      <sheetName val="Milestone Detail"/>
      <sheetName val="IPC Summary - J"/>
      <sheetName val="IPC Summary"/>
      <sheetName val="Total Bulk Material Req.-kushal"/>
      <sheetName val="Monthly planning-J"/>
      <sheetName val="List of Machinery Deployed-J"/>
      <sheetName val="Bulk Material Req.-J"/>
      <sheetName val="Subcon Deployed Road-Kushal"/>
      <sheetName val="BG Status - Insurances Status"/>
      <sheetName val="List of Machinery Deployed"/>
      <sheetName val="Plant production report"/>
      <sheetName val="Monthly planning"/>
      <sheetName val="Bulk Material Req."/>
      <sheetName val="Subcon Deployed Structure-Kusha"/>
      <sheetName val="Plant production report-J "/>
      <sheetName val="Major Activity Progress Kushal"/>
      <sheetName val="Bulk Material PO vs receive"/>
      <sheetName val="Bulk Material PO vs receive - J"/>
      <sheetName val="Comparative stataement of Qty"/>
      <sheetName val="Critical Activity"/>
      <sheetName val="Priority for project complete"/>
      <sheetName val="Obligation as per Contract"/>
      <sheetName val="Design work Monitoring"/>
      <sheetName val="aheived amount "/>
      <sheetName val="SAP DPR 24.10"/>
      <sheetName val="Physical Progress 31.10"/>
      <sheetName val="Structure 31.10"/>
      <sheetName val="Summary31.10"/>
      <sheetName val="PAVER MOVEMENT Lambra"/>
      <sheetName val="Working Loss of Plant"/>
      <sheetName val="As per DPR PP vs DPR Site "/>
      <sheetName val="Lab Report"/>
      <sheetName val="Material Reconc."/>
      <sheetName val="Total Bulk Material Req. (2)"/>
      <sheetName val="Bulk Material PO vs receive (2)"/>
      <sheetName val="Bulk Material Req.-24.09.2017"/>
      <sheetName val="BG Exp 11.03.18 MA2"/>
      <sheetName val="IPC Summary - J (2)"/>
      <sheetName val="Wash Sand"/>
      <sheetName val="10 mm"/>
      <sheetName val="20 mm"/>
      <sheetName val="30 mm"/>
      <sheetName val="40 mm"/>
      <sheetName val="Stone Dust"/>
      <sheetName val="Cement PO-43"/>
      <sheetName val="GSB NAT"/>
      <sheetName val="GSB CRUS"/>
      <sheetName val="Flyash"/>
      <sheetName val="Bit VG 40"/>
      <sheetName val="RS 1"/>
      <sheetName val="SS 1"/>
      <sheetName val="08mm"/>
      <sheetName val="10mm"/>
      <sheetName val="12mm"/>
      <sheetName val="16mm"/>
      <sheetName val="20mm"/>
      <sheetName val="25mm"/>
      <sheetName val="32mm"/>
      <sheetName val="Dowel"/>
      <sheetName val="Tie"/>
      <sheetName val="BOQ Master"/>
      <sheetName val="road calculation"/>
      <sheetName val="Abutment Pile (2)"/>
      <sheetName val="Superstructure Concrete"/>
      <sheetName val="Sheet19"/>
      <sheetName val="Abutment Pile Cap"/>
      <sheetName val="Abutment footing and shaft"/>
      <sheetName val="Dirt Wall"/>
      <sheetName val="Abutment Cap"/>
      <sheetName val="Pedestal (free Bearing)"/>
      <sheetName val="Pier Raft &amp; Wall LHS"/>
      <sheetName val="Pier Cap and Pedestal"/>
      <sheetName val="Girder Steel (24 mt.)- outer"/>
      <sheetName val="Deck Slab (2)"/>
      <sheetName val="Girder "/>
      <sheetName val="Cross Girder- End Diaphgram"/>
      <sheetName val="Cross Girder- Intermediate Diap"/>
      <sheetName val="Deck Slab"/>
      <sheetName val="Pier Pile Cap (1)"/>
      <sheetName val="Pier Pile Cap (2)"/>
      <sheetName val="Pier Pile (1)&amp;(2)"/>
      <sheetName val="Pier Shaft P1-3, P11, p12(1)"/>
      <sheetName val="Pier Shaft p4-p10 (2)"/>
      <sheetName val="Abutment Pile"/>
      <sheetName val="Measurement Sheet"/>
      <sheetName val=" Pillar Fixing"/>
      <sheetName val="MJB Measurement"/>
      <sheetName val="Measurement Sheet Shakil"/>
      <sheetName val="S&amp;T"/>
      <sheetName val="SUMMURY OF MB"/>
      <sheetName val="Lattice Girder- FTM DEC'15"/>
      <sheetName val="Costing Elements - Lattice"/>
      <sheetName val="Lattice Girder- FTM March'15"/>
      <sheetName val="Equip Cost Dec'15"/>
      <sheetName val="Crane 14T"/>
      <sheetName val="Monthly LS "/>
      <sheetName val="Lab Supply Work order"/>
      <sheetName val="T49B Fab Qty Dec-15"/>
      <sheetName val="Electricity Charge "/>
      <sheetName val="Electricity Charge Actual"/>
      <sheetName val="Lattice Girder- FTM JAN 2017"/>
      <sheetName val="T74S Debit "/>
      <sheetName val="T74R Fab-LG"/>
      <sheetName val="T74R  South Issued FTM "/>
      <sheetName val="T 74 S Fab -HEA 180 RIB "/>
      <sheetName val="HEA 180 RIB T 74 S (Issued)"/>
      <sheetName val="T49B FAB OF LG"/>
      <sheetName val="EHC FTM"/>
      <sheetName val="DG COST FTM"/>
      <sheetName val="Electricity Charge FTM (LS) "/>
      <sheetName val="Actual Bill Nov-15"/>
      <sheetName val="Actual Bill Dec-15"/>
      <sheetName val="Monthly LS FTM "/>
      <sheetName val="LS Work order"/>
      <sheetName val="Stock-T74R"/>
      <sheetName val="T74R Issued (Stock)"/>
      <sheetName val="LMLD Cost Diff"/>
      <sheetName val=" 09.07.10 M顅ᎆ뤀ᨇ԰"/>
      <sheetName val="08.07.10헾】_x0005_"/>
      <sheetName val=" _x000a_¢_x0002_&amp;"/>
      <sheetName val="Section_by_nodes"/>
      <sheetName val="PlotDataLayers"/>
      <sheetName val="Section_by_layers"/>
      <sheetName val="Section_by_layers_old"/>
      <sheetName val="Torsion_Properties"/>
      <sheetName val="abstract of cost "/>
      <sheetName val="Total work and claim"/>
      <sheetName val="books"/>
      <sheetName val="PRL"/>
      <sheetName val="GLEVEL RHS"/>
      <sheetName val="RHS"/>
      <sheetName val="foundation(V)"/>
      <sheetName val="OGL"/>
      <sheetName val="Data 1"/>
      <sheetName val="Load Details(B1)"/>
      <sheetName val="6x4"/>
      <sheetName val="AAAAAAAAAAAAA"/>
      <sheetName val="ew OG"/>
      <sheetName val="ew-DiMs"/>
      <sheetName val="ssr-rates"/>
      <sheetName val="HDPE"/>
      <sheetName val="BWSCP"/>
      <sheetName val="GRP"/>
      <sheetName val="DI"/>
      <sheetName val="PSC"/>
      <sheetName val="CI"/>
      <sheetName val="MS8mm-revised"/>
      <sheetName val="MSdata"/>
      <sheetName val="msinlining"/>
      <sheetName val="wiremesh"/>
      <sheetName val="DI Weights"/>
      <sheetName val="Wt of HDPE"/>
      <sheetName val="lazwts"/>
      <sheetName val="hdpe-rates"/>
      <sheetName val="hdpe_invoice"/>
      <sheetName val="pvc_invoice"/>
      <sheetName val="hdpe weights"/>
      <sheetName val="pvc-rates"/>
      <sheetName val="PVC weights"/>
      <sheetName val="General Abstract"/>
      <sheetName val="OUT to Mettuguda abs"/>
      <sheetName val="OUT to Mettuguda det"/>
      <sheetName val="OUT to sainikpuri abs"/>
      <sheetName val="OUT to sainikpuri det"/>
      <sheetName val="Ghanapur to OUT abs"/>
      <sheetName val="Ghanapur to OUT det"/>
      <sheetName val="Suraram to weigh bridge Abs"/>
      <sheetName val="Suraram to weigh bridge det"/>
      <sheetName val="Huda park to Lingampally abs "/>
      <sheetName val="Huda park to Lingampally det  "/>
      <sheetName val="Suraram to Huda park abs"/>
      <sheetName val="Suraram to Huda park det"/>
      <sheetName val="Ghanapur to Suraram jn. Abs"/>
      <sheetName val="Ghanapur to Suraram jn. det"/>
      <sheetName val="MS pipe Data"/>
      <sheetName val="MS pipe rates"/>
      <sheetName val="lowering and jointing of flange"/>
      <sheetName val="MS Flanges &amp; TPs"/>
      <sheetName val="Ms Bends &amp; tee's"/>
      <sheetName val="sluice valves"/>
      <sheetName val="Air valves over"/>
      <sheetName val="RCC valve chamber"/>
      <sheetName val="UNP_NCW "/>
      <sheetName val="Basicdata-f"/>
      <sheetName val="Liability ending Aug'18"/>
      <sheetName val="Cash Flow Nov'18 to May'19"/>
      <sheetName val="Cash Flow Nov'18 to May'19 S"/>
      <sheetName val="Cash Flow (GST)"/>
      <sheetName val="Cash Flow (GST)."/>
      <sheetName val="Linear Progress"/>
      <sheetName val="Workplan Nov-18 to May-19"/>
      <sheetName val="Liability ending Aug'18."/>
      <sheetName val="BG Requirement"/>
      <sheetName val="Assumption."/>
      <sheetName val="Liability 31.10.2018"/>
      <sheetName val="EQUIPMENT STATUS"/>
      <sheetName val="EQUIPMENT  DEPLOYMENT"/>
      <sheetName val="MANPOWER STATUS "/>
      <sheetName val="Proposal"/>
      <sheetName val="Equip. Allocation"/>
      <sheetName val="Equip Fund Requirement"/>
      <sheetName val="Proj info"/>
      <sheetName val="Additional require"/>
      <sheetName val="Sailent feature"/>
      <sheetName val="LINEAR METER"/>
      <sheetName val="TO JULY 18 TO MARCH 19"/>
      <sheetName val="TO JANUARY 18 PH"/>
      <sheetName val="APR'16"/>
      <sheetName val="STOCK "/>
      <sheetName val="M STATUS"/>
      <sheetName val="Reference"/>
      <sheetName val="Report 2"/>
      <sheetName val="DATA_SHEET"/>
      <sheetName val="Report_2"/>
      <sheetName val="4.4"/>
      <sheetName val="summery-I"/>
      <sheetName val="2.07 EMB"/>
      <sheetName val="BOQ-"/>
      <sheetName val="3.01"/>
      <sheetName val="8.ii.8.(b)"/>
      <sheetName val="4.1"/>
      <sheetName val="8.1.2.(a)"/>
      <sheetName val="2.07 S.G"/>
      <sheetName val="4.2(ii)"/>
      <sheetName val="3.02"/>
      <sheetName val="sUB cONTRACTOR rATES"/>
      <sheetName val="Dewater Anal"/>
      <sheetName val="ED_Benefit"/>
      <sheetName val="Pipe_Abstract"/>
      <sheetName val="QT_ST"/>
      <sheetName val="Pipe work"/>
      <sheetName val="MD"/>
      <sheetName val="EPU"/>
      <sheetName val="EO"/>
      <sheetName val="MAT (2)"/>
      <sheetName val="Material Reqd"/>
      <sheetName val="Manholes_Abstract"/>
      <sheetName val="Road_Abs"/>
      <sheetName val="Misc_Abs"/>
      <sheetName val="Calcutta Comp"/>
      <sheetName val="LS Provisions "/>
      <sheetName val="LOADINGS"/>
      <sheetName val="ANAL-PIPE LINE"/>
      <sheetName val="Qty Est"/>
      <sheetName val="MS Pipe Working"/>
      <sheetName val="22-MD"/>
      <sheetName val="Top sheet-WTP"/>
      <sheetName val="Top sheet-WO O&amp;M"/>
      <sheetName val="Top sheet-Overall"/>
      <sheetName val="21-Rate Analysis-1"/>
      <sheetName val="Top sheet-Overall-Final (2)"/>
      <sheetName val="Material-Overal"/>
      <sheetName val="Material-LITL"/>
      <sheetName val="Subcontractor"/>
      <sheetName val="Material-SC"/>
      <sheetName val="Cash Flow-LMP"/>
      <sheetName val="W PLAN-OUT"/>
      <sheetName val="Top sheet-Overall-Final"/>
      <sheetName val="Top sheet-O&amp;M"/>
      <sheetName val="Final Rate"/>
      <sheetName val="W PLAN-IN"/>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Add Admin Bldg"/>
      <sheetName val="Compound wall"/>
      <sheetName val="Staff Quartres"/>
      <sheetName val="LEVELING"/>
      <sheetName val="Man Power cost"/>
      <sheetName val="Site Infrastructure"/>
      <sheetName val="O&amp;M Cost"/>
      <sheetName val="Site Infra-Unit"/>
      <sheetName val=" CIVIL (Quoted)"/>
      <sheetName val="Mech (Quoted)"/>
      <sheetName val=" ELECTRICAL (Quoted)"/>
      <sheetName val=" instrumentation (Quoted)"/>
      <sheetName val=" CIVIL"/>
      <sheetName val="Mech"/>
      <sheetName val=" ELECTRICAL"/>
      <sheetName val=" instrumentation"/>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Preamble"/>
      <sheetName val="Prilim"/>
      <sheetName val="Quoted"/>
      <sheetName val="Pipe line-1500"/>
      <sheetName val="Pipe line-1400"/>
      <sheetName val="Pipe line-1200"/>
      <sheetName val="Pipe line-1400-6.5"/>
      <sheetName val="Basic-Rates"/>
      <sheetName val="Mtl"/>
      <sheetName val="Mcry"/>
      <sheetName val="C-Flow"/>
      <sheetName val="Tech."/>
      <sheetName val="Lab-Survey-Furn."/>
      <sheetName val="Top sheet-New"/>
      <sheetName val="Work Plan"/>
      <sheetName val="Work Plan-Financial"/>
      <sheetName val="contingency"/>
      <sheetName val="Valves"/>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Qty Estimates"/>
      <sheetName val="1-BOQ"/>
      <sheetName val="Top sheet (3)"/>
      <sheetName val="Cash Flow-Abstract"/>
      <sheetName val="Cash Flow-IN"/>
      <sheetName val="Cash Flow-Out"/>
      <sheetName val="TOP SHEET-1"/>
      <sheetName val="Final-Quote"/>
      <sheetName val="Final-Quote -1"/>
      <sheetName val="Obstruction &amp; Utilities"/>
      <sheetName val="Final-Quote -1 (2)"/>
      <sheetName val="Elec&amp;Ins"/>
      <sheetName val="CIVIL BoQ Abstract"/>
      <sheetName val="BoQ Calc"/>
      <sheetName val="Pipe line"/>
      <sheetName val="WTP Sizing"/>
      <sheetName val="Line Diag"/>
      <sheetName val="RA Valves &amp; EMI"/>
      <sheetName val="TD Notes"/>
      <sheetName val="RW RESERVOIR"/>
      <sheetName val="Top sheet-improvement works"/>
      <sheetName val="Margin incl EScalation"/>
      <sheetName val="L+M+P"/>
      <sheetName val="Inflow Abs"/>
      <sheetName val="Out flow Abs"/>
      <sheetName val="OH-1-Rev"/>
      <sheetName val="OH-2-Rev"/>
      <sheetName val="BG "/>
      <sheetName val="GSB &amp; WMM"/>
      <sheetName val="Tack Coat @ 0.3"/>
      <sheetName val="Tack coat @ 0.25"/>
      <sheetName val="B M"/>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Top sheet-LITL"/>
      <sheetName val="Cash Flow-LITL"/>
      <sheetName val="Top sheet-Actual"/>
      <sheetName val="Cash Flow-Actual"/>
      <sheetName val="Labour-LITL"/>
      <sheetName val="Labour-Sc"/>
      <sheetName val="Equipment-LITL"/>
      <sheetName val="LMP-Check"/>
      <sheetName val="S-Curve-data"/>
      <sheetName val="Proposed"/>
      <sheetName val="june 2014"/>
      <sheetName val="Aug-14"/>
      <sheetName val="Sep 14"/>
      <sheetName val="Oct 14"/>
      <sheetName val="dec 14 (2)"/>
      <sheetName val="com st PM"/>
      <sheetName val="GM"/>
      <sheetName val="comst GM"/>
      <sheetName val="eweljlt"/>
      <sheetName val="pvc_basic"/>
      <sheetName val="hdpe_basic"/>
      <sheetName val="G.R.P"/>
      <sheetName val="DPR - UGT &amp; OHT "/>
      <sheetName val="Client Bill - UGT &amp; OHT RA 09"/>
      <sheetName val="Almech UGT &amp; OHT - 57"/>
      <sheetName val="Tapan Bepari UGT &amp; OHT- 9 &amp; 166"/>
      <sheetName val="D.Sebastian UGT &amp; OHT"/>
      <sheetName val="Client Bill Pipeline RA 09"/>
      <sheetName val="DPR Pipeline"/>
      <sheetName val="MSS Pipeline"/>
      <sheetName val="Backup Data Alandur - P2"/>
      <sheetName val="Rates_PVC"/>
      <sheetName val="Rates_GI"/>
      <sheetName val="SWD-03M-MDU-Corp"/>
      <sheetName val="DESIGEN_RCC_CULVERT"/>
      <sheetName val="DESIGENS_HP_CULVERT"/>
      <sheetName val="ANGANWADI_BULDG"/>
      <sheetName val="DATA_PRG"/>
      <sheetName val="DATA_COPY"/>
      <sheetName val="DATA_PRG _NO_SEIG"/>
      <sheetName val="Gravity 10"/>
      <sheetName val="Gen Abs"/>
      <sheetName val=" rates_Dec 2013"/>
      <sheetName val="AV-HDPE"/>
      <sheetName val="AV-DI"/>
      <sheetName val="DI_gate_di"/>
      <sheetName val="Di_gate-HDPE"/>
      <sheetName val="scour-DI-CI"/>
      <sheetName val="scour-pvc-hdpe-psc-bwsc"/>
      <sheetName val="MS data"/>
      <sheetName val="MS "/>
      <sheetName val="VC rate"/>
      <sheetName val="DFjoints"/>
      <sheetName val="AV-PVC"/>
      <sheetName val="AV-BWSC&amp;MS"/>
      <sheetName val="AV_AC"/>
      <sheetName val="DIgate_PVC"/>
      <sheetName val="sluice-PVC"/>
      <sheetName val="sluice-HDPE"/>
      <sheetName val="sluice-DI"/>
      <sheetName val="di_Gate_AC"/>
      <sheetName val="sluice-AC"/>
      <sheetName val="Digate-BWSCP-MS"/>
      <sheetName val="sluice-BWSCP-MS"/>
      <sheetName val="NRV(Swing check valve)-DI"/>
      <sheetName val="vc80"/>
      <sheetName val="vc200"/>
      <sheetName val="vc450"/>
      <sheetName val="vc600"/>
      <sheetName val="vc700"/>
      <sheetName val="vc1000"/>
      <sheetName val="pipeleads"/>
      <sheetName val="PSC -pv"/>
      <sheetName val="GRP-pv"/>
      <sheetName val="ESTT_FINAL"/>
      <sheetName val="LEAD_CHART"/>
      <sheetName val="SCHEDULE_A"/>
      <sheetName val="detls"/>
      <sheetName val="Final-Hyd psets"/>
      <sheetName val="Final-Hyd pm-final (2)"/>
      <sheetName val="HYD KMR TOWN"/>
      <sheetName val="HYD KMR TOWN (2)"/>
      <sheetName val="hydraulics-Final"/>
      <sheetName val="comp ms - grp"/>
      <sheetName val="Project pop"/>
      <sheetName val="26 col (2)"/>
      <sheetName val="eco dia  upto Brahmanply"/>
      <sheetName val="eco dia upto Indalwai"/>
      <sheetName val="eco dia upto Indalwai (2)"/>
      <sheetName val="eco dia upto gandhari"/>
      <sheetName val="eco dia upto gandhari (2)"/>
      <sheetName val="Final-Hyd pm-final"/>
      <sheetName val="water-hammar-strenght"/>
      <sheetName val="pipes-tatal"/>
      <sheetName val="pipes-final"/>
      <sheetName val="pipes-raw-final"/>
      <sheetName val="pipes-clear-final"/>
      <sheetName val="Airvalve-DI"/>
      <sheetName val="sluice-DI upto 1000"/>
      <sheetName val="OE - Trunk"/>
      <sheetName val="WE-1 Trunk"/>
      <sheetName val="DI Above GL"/>
      <sheetName val="OE-HS"/>
      <sheetName val="WE1- HS"/>
      <sheetName val="PIVOT OE"/>
      <sheetName val="Trunk Blasting estt"/>
      <sheetName val="WE1-Pivot"/>
      <sheetName val="OE-Blasting"/>
      <sheetName val="ANCHOR-OE"/>
      <sheetName val="without blasting"/>
      <sheetName val="MS pipesfinal"/>
      <sheetName val="MS pipes"/>
      <sheetName val="Revised rates(SSR 2015-16)"/>
      <sheetName val="PCCP"/>
      <sheetName val="RCC 1400"/>
      <sheetName val="02.10.06"/>
      <sheetName val="Hotel"/>
      <sheetName val="TEXT"/>
      <sheetName val="_DLA Standard Cost Report1__TCS"/>
      <sheetName val="POL"/>
      <sheetName val="Batching&amp;Pil POL"/>
      <sheetName val="Ra  stair"/>
      <sheetName val="MEP BOQ-"/>
      <sheetName val="wooden door"/>
      <sheetName val="Sub con Summary"/>
      <sheetName val="Cost saving"/>
      <sheetName val="Fakeeh"/>
      <sheetName val="qualify"/>
      <sheetName val="GENERAL SUMMARY"/>
      <sheetName val="LMP Summary"/>
      <sheetName val="Sec Summary"/>
      <sheetName val="MEP"/>
      <sheetName val="Labour cost"/>
      <sheetName val="BILLING SCHEDULE"/>
      <sheetName val="bill curve"/>
      <sheetName val="CASH IN &amp; OUT FLOW "/>
      <sheetName val="cash flow curve"/>
      <sheetName val="Revised Labour"/>
      <sheetName val="Rein.Ana"/>
      <sheetName val="Ceiling"/>
      <sheetName val="Concrete-Data"/>
      <sheetName val="Gen.Exp.Breakup"/>
      <sheetName val="cover page"/>
      <sheetName val="Info"/>
      <sheetName val="Drop Down List"/>
      <sheetName val="30개월기준대비표 아랍택)"/>
      <sheetName val="총괄표 (2)"/>
      <sheetName val="CIF COST ITEM"/>
      <sheetName val="LeadSheet"/>
      <sheetName val="PEP-DATA"/>
      <sheetName val="Performance Report"/>
      <sheetName val=" bus bay"/>
      <sheetName val="doq-I"/>
      <sheetName val="doq 4"/>
      <sheetName val="doq 2"/>
      <sheetName val="Infrastructure"/>
      <sheetName val="Boq - Flats"/>
      <sheetName val="P1260Projected.5700 Detail"/>
      <sheetName val="P852.5000 Detail"/>
      <sheetName val="P854.5000 Detail"/>
      <sheetName val="P856.5000 Detail"/>
      <sheetName val="P858.5000 Detail"/>
      <sheetName val="P860Baseline.5000 Detail"/>
      <sheetName val="F Blk"/>
      <sheetName val="SUPPLY -Sanitary Fixtures"/>
      <sheetName val="ITEMS FOR CIVIL TENDER"/>
      <sheetName val="BOQ T4B"/>
      <sheetName val="System"/>
      <sheetName val="Kristal Court"/>
      <sheetName val="90101"/>
      <sheetName val="SAP架設-2005_12_31"/>
      <sheetName val="Final Basic rate"/>
      <sheetName val="balance_Work"/>
      <sheetName val="SAP架設-2005_12_311"/>
      <sheetName val="C_&amp;_G_RHS"/>
      <sheetName val="Materials_Cost(PCC)"/>
      <sheetName val="S-Curve_(2)"/>
      <sheetName val="Material_"/>
      <sheetName val="Back"/>
      <sheetName val="GC-15"/>
      <sheetName val="Coalmine"/>
      <sheetName val="Original"/>
      <sheetName val="Chiet tinh dz35"/>
      <sheetName val="Man"/>
      <sheetName val="pile Fabrication"/>
      <sheetName val="Closing"/>
      <sheetName val="Risk Te. Co."/>
      <sheetName val="Informa."/>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SHUTTER-1flr beam(old)"/>
      <sheetName val="RECAPITULATION"/>
      <sheetName val="03_CTS,MEPZ-CANTEEN"/>
      <sheetName val="Skirting"/>
      <sheetName val="Dado"/>
      <sheetName val="03_CTS,MEPZ-CANTEEN (2)"/>
      <sheetName val="beam-reinft-machine rm"/>
      <sheetName val="Material&amp;equipment"/>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input micro"/>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JUN'03"/>
      <sheetName val="S12EQPhrss"/>
      <sheetName val="HSD LUB "/>
      <sheetName val="JULY'03"/>
      <sheetName val="doq-1 DOQ Culvert"/>
      <sheetName val="det_est"/>
      <sheetName val="9.Major Bridge"/>
      <sheetName val="8. ROB"/>
      <sheetName val="10.Minor Structure"/>
      <sheetName val="7. FLYOVER"/>
      <sheetName val="2. Earthwork"/>
      <sheetName val="Supply_RMC"/>
      <sheetName val="CPIPE"/>
      <sheetName val="0"/>
      <sheetName val="CRM"/>
      <sheetName val="BUD 07-08"/>
      <sheetName val="HIDE"/>
      <sheetName val="XL"/>
      <sheetName val="MAIN-SUM"/>
      <sheetName val="abst-of -cost"/>
      <sheetName val="abst-of qty"/>
      <sheetName val="Secured"/>
      <sheetName val="1.01"/>
      <sheetName val="1.02"/>
      <sheetName val="2.01(b)"/>
      <sheetName val="3.01(a)"/>
      <sheetName val="3.02(a)"/>
      <sheetName val="3.02(b)"/>
      <sheetName val="3.4(a)"/>
      <sheetName val="3.4(b)"/>
      <sheetName val="3.04(c)"/>
      <sheetName val="3.04(d)"/>
      <sheetName val="3.04(f)"/>
      <sheetName val="3.05-c,3.06"/>
      <sheetName val="6.03(b)"/>
      <sheetName val="Package-2"/>
      <sheetName val="abst-of_-cost"/>
      <sheetName val="abst-of_qty"/>
      <sheetName val="1_01"/>
      <sheetName val="1_02"/>
      <sheetName val="2_01(b)"/>
      <sheetName val="3_01(a)"/>
      <sheetName val="3_01(b)"/>
      <sheetName val="3_02(a)"/>
      <sheetName val="3_02(b)"/>
      <sheetName val="3_4(a)"/>
      <sheetName val="3_4(b)"/>
      <sheetName val="3_04(c)"/>
      <sheetName val="3_04(d)"/>
      <sheetName val="3_04(f)"/>
      <sheetName val="3_05-c,3_06"/>
      <sheetName val="6_03(b)"/>
      <sheetName val="Steel_"/>
      <sheetName val="Project Outline"/>
      <sheetName val="주요공사"/>
      <sheetName val="Contractual Amount"/>
      <sheetName val="시헹예산"/>
      <sheetName val="TENDER vs BUDGET"/>
      <sheetName val="직영 vs 하청 - 2"/>
      <sheetName val="96 당초Schedule"/>
      <sheetName val="96 Performance"/>
      <sheetName val="소화-투입 분석표"/>
      <sheetName val="STF ORG(K)"/>
      <sheetName val="Staff Org. Chart"/>
      <sheetName val="Scope of Work"/>
      <sheetName val="Design Status"/>
      <sheetName val="DWG Status"/>
      <sheetName val="MAT'L Status"/>
      <sheetName val="장비동원"/>
      <sheetName val="근로자동원"/>
      <sheetName val="Install Status"/>
      <sheetName val="Staff Mob. Plan"/>
      <sheetName val="M.P Mob. Plan"/>
      <sheetName val="Eq_ Mobilization"/>
      <sheetName val="Project_Outline"/>
      <sheetName val="Contractual_Amount"/>
      <sheetName val="TENDER_vs_BUDGET"/>
      <sheetName val="직영_vs_하청_-_2"/>
      <sheetName val="96_당초Schedule"/>
      <sheetName val="96_Performance"/>
      <sheetName val="소화-투입_분석표"/>
      <sheetName val="STF_ORG(K)"/>
      <sheetName val="Staff_Org__Chart"/>
      <sheetName val="Scope_of_Work"/>
      <sheetName val="Design_Status"/>
      <sheetName val="DWG_Status"/>
      <sheetName val="MAT'L_Status"/>
      <sheetName val="Install_Status"/>
      <sheetName val="Staff_Mob__Plan"/>
      <sheetName val="M_P_Mob__Plan"/>
      <sheetName val="Eq__Mobilization"/>
      <sheetName val="Eq__Mobilization1"/>
      <sheetName val="70R"/>
      <sheetName val="duplicate copy"/>
      <sheetName val="doq-1 Aoq Culvert"/>
      <sheetName val="doq 3"/>
      <sheetName val="doq-7"/>
      <sheetName val="doq-8"/>
      <sheetName val="doq-9"/>
      <sheetName val="drain length"/>
      <sheetName val="I-land"/>
      <sheetName val="doq-11"/>
      <sheetName val="Design of two-way slab"/>
      <sheetName val="cul-invSUBMITTED"/>
      <sheetName val="BOX_(2)"/>
      <sheetName val="4 Annex 1 Basic rate"/>
      <sheetName val="Assmpns"/>
      <sheetName val="Material Catagory wise"/>
      <sheetName val="PCTC"/>
      <sheetName val="Tapa - Bathinda"/>
      <sheetName val="Sangrur_dhanoula Bypass"/>
      <sheetName val="Kaithal "/>
      <sheetName val="Nagor Netra"/>
      <sheetName val="Dhasa Quarry"/>
      <sheetName val="Rajkot Bhavnagar  100 cr."/>
      <sheetName val="DPR Summary"/>
      <sheetName val="DPR SUM."/>
      <sheetName val="Constraints"/>
      <sheetName val="RE Block Casting"/>
      <sheetName val="RE Block Erection"/>
      <sheetName val="Machinary"/>
      <sheetName val="Survey Summary-Pkg-2 "/>
      <sheetName val="Small Car"/>
      <sheetName val="Mach"/>
      <sheetName val="VME-Vadodara"/>
      <sheetName val="VOD-48"/>
      <sheetName val="VOD-47"/>
      <sheetName val="VOD-46"/>
      <sheetName val="VOD-45"/>
      <sheetName val="VOD-44"/>
      <sheetName val="VOD-43"/>
      <sheetName val="VOD-42"/>
      <sheetName val="VOD-41"/>
      <sheetName val="VOD-40"/>
      <sheetName val="VOD-39"/>
      <sheetName val="VOD-38"/>
      <sheetName val="VOD-37"/>
      <sheetName val="VOD-36"/>
      <sheetName val="VOD-35"/>
      <sheetName val="VOD-34"/>
      <sheetName val="VOD-33"/>
      <sheetName val="VOD-32"/>
      <sheetName val="VOD-31"/>
      <sheetName val="VOD-30"/>
      <sheetName val="VOD-29"/>
      <sheetName val="VOD-28"/>
      <sheetName val="VOD-27"/>
      <sheetName val="VOD-26"/>
      <sheetName val="VOD-25"/>
      <sheetName val="VOD-24"/>
      <sheetName val="VOD-23"/>
      <sheetName val="VOD-22"/>
      <sheetName val="VOD-21"/>
      <sheetName val="VOD-20"/>
      <sheetName val="VOD-19"/>
      <sheetName val="VOD-18"/>
      <sheetName val="VOD-17"/>
      <sheetName val="VOD-16"/>
      <sheetName val="VOD-15"/>
      <sheetName val="VOD-14"/>
      <sheetName val="VOD-13"/>
      <sheetName val="VOD-12"/>
      <sheetName val="VOD-11"/>
      <sheetName val="VOD-10"/>
      <sheetName val="VOD-9"/>
      <sheetName val="VOD-8"/>
      <sheetName val="VOD-7"/>
      <sheetName val="VOD-6"/>
      <sheetName val="VOD-5"/>
      <sheetName val="VOD-4"/>
      <sheetName val="VOD-3"/>
      <sheetName val="VOD-2"/>
      <sheetName val="VOD-1"/>
      <sheetName val="Diesel Analysis"/>
      <sheetName val="Diesel 9 months"/>
      <sheetName val="HSD Analysis sew"/>
      <sheetName val="Measurement 8th RA"/>
      <sheetName val="sc-sepVdec99"/>
      <sheetName val="Summery (2)"/>
      <sheetName val="Abstruct of Deduction"/>
      <sheetName val="Monthly Brackup IPC 15"/>
      <sheetName val="Workdone for Esclation"/>
      <sheetName val="Monthlly Brackup"/>
      <sheetName val="Esclation"/>
      <sheetName val="Bitumen Index for PA"/>
      <sheetName val="bitumen-var "/>
      <sheetName val="Electric Item"/>
      <sheetName val="Electric pole advance"/>
      <sheetName val="Material Stack"/>
      <sheetName val="Material Advance"/>
      <sheetName val="consumption of materials"/>
      <sheetName val="Bitumen consump"/>
      <sheetName val="CEMENT BILL"/>
      <sheetName val="Bitumen Bill-12"/>
      <sheetName val="1 "/>
      <sheetName val="18 "/>
      <sheetName val="34"/>
      <sheetName val="35"/>
      <sheetName val="36"/>
      <sheetName val="37"/>
      <sheetName val="38"/>
      <sheetName val="39"/>
      <sheetName val="41"/>
      <sheetName val="42"/>
      <sheetName val="43"/>
      <sheetName val="44"/>
      <sheetName val="45"/>
      <sheetName val="46"/>
      <sheetName val="48"/>
      <sheetName val="49"/>
      <sheetName val="58"/>
      <sheetName val="59"/>
      <sheetName val="62"/>
      <sheetName val="67"/>
      <sheetName val="68"/>
      <sheetName val="69"/>
      <sheetName val="71"/>
      <sheetName val="73"/>
      <sheetName val="74"/>
      <sheetName val="75"/>
      <sheetName val="76"/>
      <sheetName val="77"/>
      <sheetName val="78"/>
      <sheetName val="79"/>
      <sheetName val="82"/>
      <sheetName val="83"/>
      <sheetName val="84"/>
      <sheetName val="85"/>
      <sheetName val="86"/>
      <sheetName val="87"/>
      <sheetName val="88"/>
      <sheetName val="89"/>
      <sheetName val="91"/>
      <sheetName val="92"/>
      <sheetName val="93"/>
      <sheetName val="94"/>
      <sheetName val="95"/>
      <sheetName val="96"/>
      <sheetName val="97"/>
      <sheetName val="99"/>
      <sheetName val="101"/>
      <sheetName val="102"/>
      <sheetName val="Material Statement"/>
      <sheetName val="EW SUMMARY"/>
      <sheetName val="ROYALTY SHEET (f)"/>
      <sheetName val="Price Adjus_Abstract"/>
      <sheetName val="PL_Labour"/>
      <sheetName val="PB_Bitumen"/>
      <sheetName val="PC_Cement"/>
      <sheetName val="PS_Steel"/>
      <sheetName val="PM_Other Materials"/>
      <sheetName val="PF_Fuel &amp; Lubricants"/>
      <sheetName val="PA_P &amp; M &amp; Spares"/>
      <sheetName val="ROYALTY SHEET"/>
      <sheetName val="Equipment_India"/>
      <sheetName val="PL-1"/>
      <sheetName val="PL-2"/>
      <sheetName val="Equipment_New Purchase"/>
      <sheetName val="Resourc - Material"/>
      <sheetName val="fco"/>
      <sheetName val="Turn Over Sheet"/>
      <sheetName val="1.01(Clearing and Grubbing)"/>
      <sheetName val="1.02g (Disment RCC)"/>
      <sheetName val="1.02n (Disment Stone Masonery)"/>
      <sheetName val="1.03a,b,c,d(Stump Remova)"/>
      <sheetName val="Extra 1(Removal Unsuit Soil) "/>
      <sheetName val="Price Variation"/>
      <sheetName val="Debit for HSD"/>
      <sheetName val="Material Debit "/>
      <sheetName val="Depth Chart (RHS)"/>
      <sheetName val="Depth Chart (LHS)"/>
      <sheetName val="Working Qty"/>
      <sheetName val="LabourBill"/>
      <sheetName val="Seperator"/>
      <sheetName val="Fly Overs"/>
      <sheetName val="Details_Transit"/>
      <sheetName val="Details_Pump"/>
      <sheetName val="TALLY_STEEL"/>
      <sheetName val="Ankleshwar_205+832"/>
      <sheetName val="Valia_208"/>
      <sheetName val="Village summary"/>
      <sheetName val="LA (PVT) Abstract"/>
      <sheetName val="Summeries Status-Annexure "/>
      <sheetName val="Item wise LA Summary"/>
      <sheetName val="HO format"/>
      <sheetName val="Award &amp; Payment Status"/>
      <sheetName val="Village Summary "/>
      <sheetName val="Chainage Details"/>
      <sheetName val="Mobilization Adv."/>
      <sheetName val="2.01a,b,c(Exc. in Roadway)"/>
      <sheetName val="2.02, 2.03 ( Emb.From BA&amp;Cut)"/>
      <sheetName val="2.04, 2.05 ( SG.From BA&amp;Cut)"/>
      <sheetName val="Extra .1 (Removal of B.C.Soil) "/>
      <sheetName val="3.01(GSB)"/>
      <sheetName val="SD Release"/>
      <sheetName val="Adv. for Royalty"/>
      <sheetName val="Recovery of Adv. for Royalty"/>
      <sheetName val="2.01a,b,c(Exc.in all type soil)"/>
      <sheetName val="2.04, 2.05 (SG.From BA&amp;Cut)"/>
      <sheetName val="Extra 2.06 Median filling"/>
      <sheetName val="2.10 (Boulder fill in Pond)"/>
      <sheetName val="Extra.2"/>
      <sheetName val="Machinery Debit"/>
      <sheetName val="Amount Hold Statement"/>
      <sheetName val="Heldup Details"/>
      <sheetName val="Abstract-Qty.WO (BC) "/>
      <sheetName val="12.01a) Exc (all Soil)"/>
      <sheetName val="12.01c) Exc (Hard Rock) "/>
      <sheetName val="12.02) PCC M-15"/>
      <sheetName val="12.05 ii) CC M-30"/>
      <sheetName val="12.06 HYSD"/>
      <sheetName val="12.12 Weep Hole"/>
      <sheetName val="12.13 back filling"/>
      <sheetName val="12.14 Filter Media"/>
      <sheetName val="12.18 granular bedding"/>
      <sheetName val="3.00 Dismantling"/>
      <sheetName val="Extra Item-1 CC M-25"/>
      <sheetName val="Str. deduction"/>
      <sheetName val="1.02 n"/>
      <sheetName val="1.02 d"/>
      <sheetName val="Royalty Reimbursement"/>
      <sheetName val="2.06 Median filling"/>
      <sheetName val="LA Abstract"/>
      <sheetName val="Gov Land Details "/>
      <sheetName val="Golegaon"/>
      <sheetName val="Lonkhas"/>
      <sheetName val="Pardi"/>
      <sheetName val="Total MCW"/>
      <sheetName val="Desing Quantity SR"/>
      <sheetName val="Total-SR"/>
      <sheetName val="Area-LHS"/>
      <sheetName val="LBD"/>
      <sheetName val="Area-RHS"/>
      <sheetName val="Volume-LHS"/>
      <sheetName val="Volume-RHS"/>
      <sheetName val="Desing Quantity LHS"/>
      <sheetName val="Desing Quantity RHS"/>
      <sheetName val="Balance Bc Soil LHS"/>
      <sheetName val="BalanceBc Soil RHS"/>
      <sheetName val="Total Highway"/>
      <sheetName val="Abstract-BOQ-Km MAULI Infra"/>
      <sheetName val="PRW status "/>
      <sheetName val="Area-LHS (2)"/>
      <sheetName val="Area-RHS (2)"/>
      <sheetName val="Abstract-BOQ (Km-220-225)"/>
      <sheetName val="1.01(C&amp;G Km-220-225)"/>
      <sheetName val="1.03a,b,c,d(Stump Km-220-225)"/>
      <sheetName val="2.01a,b,c(Exc.Road Km-220-225)"/>
      <sheetName val="2.02, 2.03 (Emb. Km-220-225)"/>
      <sheetName val="2.04, 2.05 ( SG. Km-220-225)"/>
      <sheetName val="Extra-1(Exc.BC. Km-220-225) "/>
      <sheetName val="Abstract-BOQ (Km-240-242)"/>
      <sheetName val="1.01(C&amp;G Km-240-242)"/>
      <sheetName val="1.02d"/>
      <sheetName val="1.03a,b,c,d(Stump Km-240-242)"/>
      <sheetName val="1.04 scarifying"/>
      <sheetName val="2.01a,b,c(Exc.Road Km-240-242)"/>
      <sheetName val="2.02, 2.03 (Emb. Km-240-242)"/>
      <sheetName val="2.04, 2.05 (SG Km-240-242)"/>
      <sheetName val="Extra-1(Exc. BC Km-240-242) "/>
      <sheetName val="Abstract-BOQ (Km-155-160)"/>
      <sheetName val="1.02 n Stone Disman."/>
      <sheetName val="1.01(C&amp;G Km-155-160 ) "/>
      <sheetName val="1.03a,b,c,d(Stups Km-155-160) "/>
      <sheetName val="2.01a,b,c(Exc.Road Km-155-160)"/>
      <sheetName val="2.02,2.03(Emb. Km-155-160)"/>
      <sheetName val="2.04,2.05(SG Km-155-160)"/>
      <sheetName val="Extra-1(Exc. BC. Km-155-160)"/>
      <sheetName val="Dummy ABSTRACT (SAP)"/>
      <sheetName val="Other Adv. (Machinery) "/>
      <sheetName val="Recovery (Mobil Adv.)"/>
      <sheetName val="1.02 f"/>
      <sheetName val="1.02 j"/>
      <sheetName val="1.04 BT Scarify"/>
      <sheetName val="2.01a,b,c (Exc.in Roadway)"/>
      <sheetName val="1.02n (Disment UCR&amp;BW)"/>
      <sheetName val="2.01a (Exc. in all type soil)"/>
      <sheetName val="3.01 (GSB)"/>
      <sheetName val="BILL "/>
      <sheetName val="Turn Over Sheet "/>
      <sheetName val="2.01b (Exc. in Soft Rock)"/>
      <sheetName val="2.03 ( Emb.From Roadway)"/>
      <sheetName val="1.02b(Disment Km Stone)"/>
      <sheetName val="1.02c(Dism Hect, Boundry Stone)"/>
      <sheetName val="1.02f(Dism PCC)"/>
      <sheetName val="1.02h(Dism Stone Pitching)"/>
      <sheetName val="1.02g(RCC )"/>
      <sheetName val="1.02n(Dism Stone Masonery)"/>
      <sheetName val="2.01 (b)Soft Rock"/>
      <sheetName val="2.01 (c)Hard Rock"/>
      <sheetName val="2.10 Boulder Filling in Well"/>
      <sheetName val="3.01 (GSB 100-150)"/>
      <sheetName val="3.01 (GSB 150-160)"/>
      <sheetName val="Extra 2.01(b)"/>
      <sheetName val="Extra Rewall Exc"/>
      <sheetName val="Royalty Reim (Moorum+GSB+Bould)"/>
      <sheetName val="GSB TP Statement "/>
      <sheetName val="Debit for Machinery"/>
      <sheetName val="Reconcilation"/>
      <sheetName val="Material Issued"/>
      <sheetName val="GSB-Secured Advance"/>
      <sheetName val="Soft Rock Backup"/>
      <sheetName val="Hard Rock Backup"/>
      <sheetName val="121950 to 122080 LHS(Hard Rock)"/>
      <sheetName val="W1-113860 to 114000 RHS "/>
      <sheetName val="W1-114000 to 114100 RHS"/>
      <sheetName val="W2-113810 to 114000 LHS "/>
      <sheetName val="W2-114000 to 114050 LHS"/>
      <sheetName val="(130-135) Abstract-BOQ"/>
      <sheetName val="(130-135) 1.03 Stump Removal"/>
      <sheetName val="(130-135) 1.01 ( C &amp; G )"/>
      <sheetName val="2.01 a) All Type "/>
      <sheetName val="(130-135) 2.02 ( Emb.From BA)"/>
      <sheetName val="(130-135) 2.04-2.05 SG "/>
      <sheetName val="130-135) Extra1 (Rem. B.C.Soil)"/>
      <sheetName val="1.01 ( C &amp; G )"/>
      <sheetName val="2.04-2.05 ( SG.From BA)"/>
      <sheetName val="Hold-Penalty as per Instruction"/>
      <sheetName val="Depth Chart"/>
      <sheetName val="Excavation Backup"/>
      <sheetName val="Excavation from Progressive Lev"/>
      <sheetName val="Uptodate Summery partywise"/>
      <sheetName val="Uptodate SummeryDebit Note wise"/>
      <sheetName val="Balaji Infratech"/>
      <sheetName val="Singha Infrastructure"/>
      <sheetName val="GPLD Infra Project"/>
      <sheetName val="Irfan Stone Crusher"/>
      <sheetName val="Niraj Earth Movers"/>
      <sheetName val="PRANCONS INFRATECH"/>
      <sheetName val="Balaji Construction"/>
      <sheetName val="Gass Infrastructure"/>
      <sheetName val="Pandit Engineering"/>
      <sheetName val="SIDDIVINAYAK CONSTRUCTION"/>
      <sheetName val="KM Construction"/>
      <sheetName val="Krishna Construction"/>
      <sheetName val="SARRS CONSTRUCTION"/>
      <sheetName val="WORLD EARTH MOVERS"/>
      <sheetName val="YPD Construction"/>
      <sheetName val="CYGNET REALITY"/>
      <sheetName val="Gangadhar Kalkute"/>
      <sheetName val="Jai Bhadra Bore Well"/>
      <sheetName val="Shivam Const."/>
      <sheetName val="R.B. Gaikwad"/>
      <sheetName val="S.N. Const"/>
      <sheetName val="T &amp; T Infra"/>
      <sheetName val="Manisha Infra"/>
      <sheetName val="Mouli Infra"/>
      <sheetName val="Radhe Infra"/>
      <sheetName val="Sharanya const"/>
      <sheetName val="Om Sairam"/>
      <sheetName val="Tanavi construction"/>
      <sheetName val="DPR AS ON 14.03.2017"/>
      <sheetName val="Important Dates"/>
      <sheetName val="Royalty "/>
      <sheetName val="BA - Final Statement"/>
      <sheetName val="BA - Final Map"/>
      <sheetName val="Elect Utility shift 0 to 100"/>
      <sheetName val="Estimation Water Supply (Mark)"/>
      <sheetName val="Pre Cons. Activity Status"/>
      <sheetName val="Details of Land Acq.Villagewise"/>
      <sheetName val="PLANTS STATUS REPORT"/>
      <sheetName val="TREE-CUTTING STATUS"/>
      <sheetName val="Drawing Status"/>
      <sheetName val="PCL Marking"/>
      <sheetName val="Tree Cutting (Non-Schedule)"/>
      <sheetName val="Tree Cutting (Schedule)"/>
      <sheetName val="OGL Taking"/>
      <sheetName val="Crusher Report for km 121+000"/>
      <sheetName val="GSB Crushing for km. 121+000"/>
      <sheetName val="WMM 121+000"/>
      <sheetName val="HMP 121+000"/>
      <sheetName val="RMC Plant Report for Km.121+000"/>
      <sheetName val="Crusher Report for km 158+000"/>
      <sheetName val="GSB Crushing for km. 158+000"/>
      <sheetName val="WMM 158+000"/>
      <sheetName val="HMP 158+000"/>
      <sheetName val="RMC Plant Report for Km. 158+00"/>
      <sheetName val="Crusher Report for km 201+000"/>
      <sheetName val="GSB Crushing for km. 201+000"/>
      <sheetName val="WMM 201+000"/>
      <sheetName val="HMP 201+000"/>
      <sheetName val="RMC Plant Report for Km. 201+00"/>
      <sheetName val="Crusher Report for km 248+000 "/>
      <sheetName val="GSB Crushing for km. 248+000 "/>
      <sheetName val="WMM 248+000 "/>
      <sheetName val="HMP 248+000 "/>
      <sheetName val="RMC Plant Report for Km. 248+00"/>
      <sheetName val="TBM Pillar Fixing"/>
      <sheetName val="Mix Design status"/>
      <sheetName val="GSB Balaji 72+00 "/>
      <sheetName val="Potholes Repair"/>
      <sheetName val="PCL Marking."/>
      <sheetName val="Trench"/>
      <sheetName val="Day Wise of NOV'15"/>
      <sheetName val="Month summary December'16 "/>
      <sheetName val="BL"/>
      <sheetName val="AB"/>
      <sheetName val="PV"/>
      <sheetName val="DN 121"/>
      <sheetName val="DN 158"/>
      <sheetName val="GSB_158"/>
      <sheetName val="Dbt Mchn"/>
      <sheetName val="Rylt"/>
      <sheetName val="TP &amp; Challan"/>
      <sheetName val="Rylt Adv"/>
      <sheetName val="GSB Adv details."/>
      <sheetName val="1.02b"/>
      <sheetName val="1.02c"/>
      <sheetName val="1.02f"/>
      <sheetName val="1.02g"/>
      <sheetName val="1.02h"/>
      <sheetName val="1.02n"/>
      <sheetName val="1.03a,b,c,d "/>
      <sheetName val="1.04"/>
      <sheetName val="2.01(a) "/>
      <sheetName val=" 2.01(b)"/>
      <sheetName val=" 2.01(c)"/>
      <sheetName val="RE wall exc."/>
      <sheetName val="2.02 &amp; 2.03 "/>
      <sheetName val="2.04 &amp; 2.05 "/>
      <sheetName val=" 2.10"/>
      <sheetName val="3.01 (GSB 150-160) "/>
      <sheetName val="145640 to 147400 RHS"/>
      <sheetName val="119620 to 119635 LHS(Hard Rock)"/>
      <sheetName val="119620 to 119645 RHS(Hard Rock)"/>
      <sheetName val="122080 to 122160 LHS(Hard Rock)"/>
      <sheetName val="121950 to 122160 LHS(Sofr Rock)"/>
      <sheetName val="121950 to 122160 LHS"/>
      <sheetName val="GSB Adv details"/>
      <sheetName val="M-VAT"/>
      <sheetName val="Extra Item Exca-supply PIPL"/>
      <sheetName val="RA Bill"/>
      <sheetName val="Debit Note"/>
      <sheetName val="PROJECT DETAILS"/>
      <sheetName val="ABSTRACT-final"/>
      <sheetName val="1. SITE CLEARANCE"/>
      <sheetName val="3. SUB-BASE &amp; BASE"/>
      <sheetName val="4. BASES &amp; SURFACE COURSE (BIT)"/>
      <sheetName val="5. TOLL PLAZA"/>
      <sheetName val="6. TRAFFIC SIGNS &amp; ROAD APPURT."/>
      <sheetName val="7. FLYOVERS"/>
      <sheetName val="8. ROB &amp; RUB"/>
      <sheetName val="9. MAJOR BRIDGES"/>
      <sheetName val="10. MINOR BRIDGES"/>
      <sheetName val="11. PUP"/>
      <sheetName val="11 VUP"/>
      <sheetName val="12. CULVERTS"/>
      <sheetName val="13. D&amp;P WORKS"/>
      <sheetName val="14. RET. &amp; TOE WALL"/>
      <sheetName val="15. Repair &amp; Rehabilitation"/>
      <sheetName val="16. Maintenance of Road"/>
      <sheetName val="17. ELECTRICAL &amp; OTHER WORKS"/>
      <sheetName val="18. HTMS"/>
      <sheetName val="19. OTHERS &amp; MISC. WORKS"/>
      <sheetName val="20.Tunneling"/>
      <sheetName val="20.Tunneling (IRB)"/>
      <sheetName val="MATERIAL CALCULATION"/>
      <sheetName val="BASIC PRICES"/>
      <sheetName val="METAL COST"/>
      <sheetName val="Abstract-Qty.WO (MNB) "/>
      <sheetName val="10.03 a) Exc (all Soil)"/>
      <sheetName val="10.03 b) Exc (Soft)"/>
      <sheetName val="10.03 C) Exc (Hard Rock) "/>
      <sheetName val="10.04) PCC M-15"/>
      <sheetName val="10.05 (b) CC M-35"/>
      <sheetName val="10.11 HYSD "/>
      <sheetName val="10.12 (b) (ii) CC M-35"/>
      <sheetName val="10.13 HYSD"/>
      <sheetName val="10.01 Dismantling-PCC"/>
      <sheetName val="10.20 CC M-35"/>
      <sheetName val="extra item M-30 for R-wall"/>
      <sheetName val="Measuments"/>
      <sheetName val="Labour Bill"/>
      <sheetName val="Separator"/>
      <sheetName val="Mat. Rate Derivation"/>
      <sheetName val="MACHINERY COMPONENT"/>
      <sheetName val="QTY,ABST1"/>
      <sheetName val="QTY,ABST2"/>
      <sheetName val="HPC (224 to 248)"/>
      <sheetName val="Concrete Plant"/>
      <sheetName val="HPC(Rev.)"/>
      <sheetName val="SLC (224 to 248)"/>
      <sheetName val="SLC (Rev.)"/>
      <sheetName val="Minor Bridge"/>
      <sheetName val="SR-drain (224 to 248)"/>
      <sheetName val="MNBR 234-1"/>
      <sheetName val="MNBR 241+174 (RHS)"/>
      <sheetName val="MNBR 241+069 (LHS)"/>
      <sheetName val="MJBR Amlakhadi 209+324"/>
      <sheetName val="SR-drain(Rev.)"/>
      <sheetName val="Toe &amp; Ret. wall"/>
      <sheetName val="Toe &amp; Ret. wall(Rev.) "/>
      <sheetName val="Tollplaza"/>
      <sheetName val="Pedestrain Underpass"/>
      <sheetName val="SD Rel. Rajpardi-Chamunda&amp;zankh"/>
      <sheetName val="SD Rel. RMC Plant"/>
      <sheetName val="SD Release for Concrete Blocks"/>
      <sheetName val="SD Rel. Chikhli&amp;Vasava"/>
      <sheetName val="Monthly Turnover (Final)"/>
      <sheetName val="Monthly Programme"/>
      <sheetName val="Debit_Pump"/>
      <sheetName val="Intrest free Adv."/>
      <sheetName val="Design, Dwg Submit &amp; Approval"/>
      <sheetName val="Mobilization"/>
      <sheetName val="Geogrid Supply"/>
      <sheetName val="Facia Bloack Casting"/>
      <sheetName val="Summary of Block Erection-All"/>
      <sheetName val="185+973 PUP"/>
      <sheetName val="216+277 PUP"/>
      <sheetName val="279+086 VUP"/>
      <sheetName val="284+239 PUP"/>
      <sheetName val="Reconciliaton "/>
      <sheetName val="RMC_Debit_Panjar_MB"/>
      <sheetName val="RMC_Debit"/>
      <sheetName val="Details_RMC"/>
      <sheetName val="Abstract-BOQ sec-01"/>
      <sheetName val="Measurment Sec 1"/>
      <sheetName val="Abstract-BOQ sec-02"/>
      <sheetName val="Measurment Sec 2"/>
      <sheetName val="Abstract-BOQ sec-03"/>
      <sheetName val="Measuments Sec 3"/>
      <sheetName val="HELD UP"/>
      <sheetName val="Wet Mix Macadam"/>
      <sheetName val="Heldup"/>
      <sheetName val="Reconcilliation of WMM"/>
      <sheetName val="1 (Summary of Hiring)"/>
      <sheetName val="21.02.2017 to 20.03.2017"/>
      <sheetName val="21.01.17 to 20.02.17 (Sec-4)"/>
      <sheetName val="21.12.16 to 20.01.17 (Sec-4)"/>
      <sheetName val="26.11.16 to 20.12.16 (Sec-4)"/>
      <sheetName val="Debit for Material Issued"/>
      <sheetName val="HSD Debit "/>
      <sheetName val="21.03.17 to 20.04.17 (Sec-I)"/>
      <sheetName val="21.02.17 to 20.03.17 (Sec-I&amp;II)"/>
      <sheetName val="21.01.17 to 20.02.17 (Sec-I&amp;II)"/>
      <sheetName val="21.12.16 to 20.01.17 (Sec-I&amp;II)"/>
      <sheetName val="26.11.16 to 20.12.16 (Sec-I)"/>
      <sheetName val="ABUT PILE"/>
      <sheetName val="WALL PIER PILE "/>
      <sheetName val="ABUTMENT WELL"/>
      <sheetName val="PIER WELL"/>
      <sheetName val="ABUT OPEN"/>
      <sheetName val="CIR ABUT PILE"/>
      <sheetName val="CIR ABUT OPEN"/>
      <sheetName val="CIR PIER PILE "/>
      <sheetName val="CIR PIER OPEN"/>
      <sheetName val="PIER OPEN"/>
      <sheetName val="RCC SUP"/>
      <sheetName val="15RCC SUP"/>
      <sheetName val="30 m PSC SUP"/>
      <sheetName val="19.6m PSC SUP "/>
      <sheetName val="Str Steel "/>
      <sheetName val="2x30m Steel composite"/>
      <sheetName val="60M Truss"/>
      <sheetName val="PROTECTION WORK"/>
      <sheetName val="PSC_Void"/>
      <sheetName val="41BOX"/>
      <sheetName val="IND RETURN"/>
      <sheetName val="Box Girder (Double cell) 40 m,"/>
      <sheetName val="BOX MNBR"/>
      <sheetName val="Rehab."/>
      <sheetName val="Existing Abstract "/>
      <sheetName val="Abstract Final"/>
      <sheetName val="Abstract (3)"/>
      <sheetName val="Construction Compound Wall"/>
      <sheetName val="Dismantling Compound Wall "/>
      <sheetName val="RA PCC  "/>
      <sheetName val="RA RCC"/>
      <sheetName val="RA Brick"/>
      <sheetName val="Gate RA "/>
      <sheetName val="RA Steel"/>
      <sheetName val="RA Grill"/>
      <sheetName val="Tree Details"/>
      <sheetName val="25m RCC SUP"/>
      <sheetName val="30m PSC SUP"/>
      <sheetName val="35m PSC SUP "/>
      <sheetName val="PSC_BOX"/>
      <sheetName val="46 BOX"/>
      <sheetName val="Str Steel span1&amp;3"/>
      <sheetName val="BOQ -MNB"/>
      <sheetName val="155+251"/>
      <sheetName val="161+342"/>
      <sheetName val="162+615"/>
      <sheetName val="164+167"/>
      <sheetName val="166+522"/>
      <sheetName val="167+988"/>
      <sheetName val="170+746"/>
      <sheetName val="171+577"/>
      <sheetName val="173+034"/>
      <sheetName val="180+859"/>
      <sheetName val="184+635"/>
      <sheetName val="MNB Design detail Return Wall"/>
      <sheetName val="MNB Design detail Return Wall 2"/>
      <sheetName val="Absr-Party Wise"/>
      <sheetName val="BOQ -PUP"/>
      <sheetName val="Absr"/>
      <sheetName val="137+018 CA"/>
      <sheetName val="137+018 COS"/>
      <sheetName val="137+424 CA"/>
      <sheetName val="137+424 COS"/>
      <sheetName val="143+298 CA"/>
      <sheetName val="143+298 COS"/>
      <sheetName val="167+538 CA"/>
      <sheetName val="167+538 COS"/>
      <sheetName val="177+830 CA R"/>
      <sheetName val="177+830 COS R"/>
      <sheetName val="181+772 CA"/>
      <sheetName val="181+772 COS"/>
      <sheetName val="193+307 CA"/>
      <sheetName val="193+307 COS"/>
      <sheetName val="209+072 (LHS)"/>
      <sheetName val="209+072 (RHS)"/>
      <sheetName val="210+212"/>
      <sheetName val="216+277"/>
      <sheetName val="Sheet-Sec3 PUP"/>
      <sheetName val="BOQ -VUP"/>
      <sheetName val="Girder Slab BBS"/>
      <sheetName val="VUP 172+467"/>
      <sheetName val="VUP 173+425"/>
      <sheetName val="VUP 176+193"/>
      <sheetName val="VUP 179+765"/>
      <sheetName val="VUP 185+973"/>
      <sheetName val="138+113"/>
      <sheetName val="149+225"/>
      <sheetName val="182+635"/>
      <sheetName val="193+100"/>
      <sheetName val="221+706"/>
      <sheetName val="4 (GSB relaying)"/>
      <sheetName val="Lead Calculation"/>
      <sheetName val="LEAD (Beed) for calculation"/>
      <sheetName val="LEAD (Aurangabad) as per DSR"/>
      <sheetName val="LEAD (Beed) as per DSR"/>
      <sheetName val=" BA Summary (Beed )"/>
      <sheetName val=" BA Summary"/>
      <sheetName val="Abstract BOX"/>
      <sheetName val="BC (2.0x3.1) "/>
      <sheetName val="BC (3.0x3.1)"/>
      <sheetName val="Deducted Qty TCS-3-"/>
      <sheetName val="Bitumen Rate"/>
      <sheetName val=" BA Summary (Aurangabad)"/>
      <sheetName val="Summary Sheet Highway (2)"/>
      <sheetName val="104+250 to 104+680-T-2A-MCW-CA"/>
      <sheetName val="Re wall CA"/>
      <sheetName val="Yedeshi Side (CA)"/>
      <sheetName val="Aurangabad Side (CA)"/>
      <sheetName val="104+250 to 104+680-T2A-SR-CA"/>
      <sheetName val="FRL's"/>
      <sheetName val="Re wall COS "/>
      <sheetName val="Yedeshi Side (COS)"/>
      <sheetName val="Aurangabad Side (COS)"/>
      <sheetName val="Additional Earth work-COS"/>
      <sheetName val="BC (7.0x3)-COS"/>
      <sheetName val="BC (5.5x3)-COS"/>
      <sheetName val="104+250 to 104+680-T-4-SR-COS"/>
      <sheetName val="Sub Grade"/>
      <sheetName val="Liasoning"/>
      <sheetName val=" Linear Status "/>
      <sheetName val="Strip Chart- MCW &amp; SR"/>
      <sheetName val="In Progress"/>
      <sheetName val="Strip Chart- S.Road"/>
      <sheetName val="Abstract-S.Road"/>
      <sheetName val=" Linear Status  (2)"/>
      <sheetName val="Length (Section wise)"/>
      <sheetName val="IN PROGRESS-MCW &amp; SR"/>
      <sheetName val="COMPLETED-MCW &amp; SR"/>
      <sheetName val="Contractor wise progress"/>
      <sheetName val="12.01c) Exc (Hard Rock)"/>
      <sheetName val="12.02 M-15"/>
      <sheetName val="12.15 a) NP4 Pipe"/>
      <sheetName val="12.15 c) NP4 Pipe"/>
      <sheetName val="Extra Item-1 M-25"/>
      <sheetName val="ALL Four"/>
      <sheetName val="HELD UP "/>
      <sheetName val="Reconciliaton"/>
      <sheetName val="Balance Steel"/>
      <sheetName val="MJBR - Sec-II"/>
      <sheetName val="MNBR - Sec-II"/>
      <sheetName val="MNBR - Sec-III"/>
      <sheetName val="Abstract-Qty.WO (CUP) "/>
      <sheetName val="11.03-CUP a) Exc (all Soil)"/>
      <sheetName val="11.03-VUP Soft Rock"/>
      <sheetName val="11.03-VUP D) Exc (Hard Rock) "/>
      <sheetName val="11.04-CUP) PCC M-15"/>
      <sheetName val="11.05 b)-CUP)  M-35"/>
      <sheetName val="11.11-CUP HYSD"/>
      <sheetName val="11.12 a) ii) -CUP)  M-35"/>
      <sheetName val="11.13-CUP HYSD "/>
      <sheetName val="Recovery (Machinery Adv.)"/>
      <sheetName val="Calquan Qty 2.02"/>
      <sheetName val="Calquan Qty 2.04 "/>
      <sheetName val="1.04 Scarification"/>
      <sheetName val="Calquan Summary"/>
      <sheetName val="Calquan 2.02 &amp; 2.03"/>
      <sheetName val="Calquan 2.04, 2.05"/>
      <sheetName val="Ex.1 Calquan"/>
      <sheetName val="Extra-2 Select Fill for RE Wall"/>
      <sheetName val="Extra.4 Backfilling(RE Wall)"/>
      <sheetName val="Extra .3 removal Debries"/>
      <sheetName val="Diesel Debit"/>
      <sheetName val="Other Debits"/>
      <sheetName val="Machinery Debits"/>
      <sheetName val="Sand Escalation"/>
      <sheetName val="Royalty Slips"/>
      <sheetName val="HPC-Secured Advance"/>
      <sheetName val="12.05 M-30"/>
      <sheetName val="12.07 Exp Joint"/>
      <sheetName val="Abstract-Qty.WO (BC) Sec-03 "/>
      <sheetName val="Abstract Qty. WO (MNB) sec-03"/>
      <sheetName val="Abstract Qty. WO (FO) Sec-3"/>
      <sheetName val="Abstract-Qty.WO (VUP) Sec-3"/>
      <sheetName val="Abstract-Qty.WO (CUP) Sec-3"/>
      <sheetName val="Abstract MNB Sec-04"/>
      <sheetName val="10.01 Dismantling"/>
      <sheetName val="10.03 a) Exv MNBR"/>
      <sheetName val="10.03 b) Soft Rock MNB"/>
      <sheetName val="10.03 c) Hard Rock"/>
      <sheetName val="10.04 PCC MNBR"/>
      <sheetName val="10.05 M-35"/>
      <sheetName val="10.11 HYSD"/>
      <sheetName val="10.12 b (ii) M-35 Box "/>
      <sheetName val="10.17 Weepholes"/>
      <sheetName val="10.28 APP PCC MNBR"/>
      <sheetName val="Extra.1 M-30 MNB "/>
      <sheetName val="Extra 2 M-35 MNB "/>
      <sheetName val="Extra 3 Exp Joint MNB"/>
      <sheetName val="EXTRA 4  APP SLAB M30 MNB "/>
      <sheetName val="EXTRA 5 APP SLAB TAR PAPER MNB"/>
      <sheetName val="Abstract PUP Sec-04"/>
      <sheetName val="11.03 EXV PUP"/>
      <sheetName val="11.04 PUP PCC"/>
      <sheetName val="11.05 PUP M-30"/>
      <sheetName val="11.13 HYSD PUP"/>
      <sheetName val="11.17 PUP Weepholes"/>
      <sheetName val="11.21 PUP HYSD"/>
      <sheetName val="Extra 5 Exp. Joint pup"/>
      <sheetName val="11.34 (iii) PUP M-40"/>
      <sheetName val="Abstract-VUP Sec-04"/>
      <sheetName val="11.03 Exv VUP"/>
      <sheetName val="11.04 VUP PCC"/>
      <sheetName val="11.12 C (ii) M-35 VUP"/>
      <sheetName val="11.13 VUP HYSD"/>
      <sheetName val="11.17 VUP Weephole "/>
      <sheetName val="Extra 6. VUP Exp. Joint"/>
      <sheetName val="Extra.7 M-30 Found."/>
      <sheetName val="Extra 8. Substr M-30"/>
      <sheetName val="Reconcilation-Not to Ref"/>
      <sheetName val="Extra 5 PUP M-30"/>
      <sheetName val="Abs-Party Wise"/>
      <sheetName val="BOQ -CULVERTS"/>
      <sheetName val="174+878 MCW"/>
      <sheetName val="175+667 MCW"/>
      <sheetName val="175+934 MCW"/>
      <sheetName val="176+840 MCW"/>
      <sheetName val="179+010 MCW"/>
      <sheetName val="179+931 MCW"/>
      <sheetName val="HPC181+790"/>
      <sheetName val="HPC183+000"/>
      <sheetName val="HPC183+280"/>
      <sheetName val="HPC183+720"/>
      <sheetName val="185+129 MCW"/>
      <sheetName val="194+290 BOX-HPC"/>
      <sheetName val="206+571 (BOX-HPC) MCW"/>
      <sheetName val="206+571 (BOX-HPC) SR"/>
      <sheetName val="MIB"/>
      <sheetName val="HPC"/>
      <sheetName val="MJB"/>
      <sheetName val="21.01.2017 to 20.02.2017"/>
      <sheetName val="21.12.2016 to 20.01.2017"/>
      <sheetName val="26.11.2016 to 20.12.2016"/>
      <sheetName val="26.10.2016 to 25.11.2016"/>
      <sheetName val="26.09.2016 to 25.10.2016"/>
      <sheetName val="26.08.2016 to 25.09.2016 "/>
      <sheetName val="Summary of Log Book"/>
      <sheetName val="Log Book TM-Dec"/>
      <sheetName val="Log Book TM-Nov"/>
      <sheetName val="Log Book TM-Oct"/>
      <sheetName val="Log Book TM-Sept"/>
      <sheetName val="Log Book TM-Sep-Balnc"/>
      <sheetName val="Log Book TM-Aug-Balnc"/>
      <sheetName val="Log Book TM-July-balac"/>
      <sheetName val="Log Book TM-Aug"/>
      <sheetName val="Log Book TM-July"/>
      <sheetName val="Log Book TM-June"/>
      <sheetName val="Log Book TM-May"/>
      <sheetName val="Log Book TM-April"/>
      <sheetName val="Log Book TM-March"/>
      <sheetName val="SUMMARY-MNB"/>
      <sheetName val="SUMMARY-PUP"/>
      <sheetName val="BOQ -PUP.CUP"/>
      <sheetName val="SOW"/>
      <sheetName val="Abstract-Qty "/>
      <sheetName val="Item.1 (Over Burden)"/>
      <sheetName val="Item.2 (Exc Boulder GSB )"/>
      <sheetName val="Item.3 (Drill &amp; Blast Boulder)"/>
      <sheetName val="Mrasurments Quary Material"/>
      <sheetName val="Mrasurments Finish Product"/>
      <sheetName val="Debit Note for HSD"/>
      <sheetName val="Recovery (Material Issued)"/>
      <sheetName val="Extra Item (Machinery Rent)"/>
      <sheetName val="Over Burden Lvl base Qty."/>
      <sheetName val="Over Burden Removal Lvl base Qt"/>
      <sheetName val="Const. Material"/>
      <sheetName val="Metal Recd."/>
      <sheetName val="Metal"/>
      <sheetName val="Aggrigate (Metal)"/>
      <sheetName val="RHS-160660-160780 SOIL"/>
      <sheetName val="RHS-160670-160740 SOFT ROCK"/>
      <sheetName val="RHS-160670-160740 HARD ROCK"/>
      <sheetName val="Dummay ABSTRACT (SAP)"/>
      <sheetName val="Measurments Quary Material"/>
      <sheetName val="Measurments Finish Product"/>
      <sheetName val="EGL2nd RA"/>
      <sheetName val="EGL3rd RA"/>
      <sheetName val="EGL-3rd RA"/>
      <sheetName val="Oct-15 Old"/>
      <sheetName val="Oct-15 New"/>
      <sheetName val="Nov-15 New"/>
      <sheetName val="Dec-15 New"/>
      <sheetName val="Jan-16 New"/>
      <sheetName val="Feb-16 New"/>
      <sheetName val="Mar-16"/>
      <sheetName val="Feb-16 Old"/>
      <sheetName val="Nov-15 Old"/>
      <sheetName val="Jan-16 Old"/>
      <sheetName val="Dec-15 Old"/>
      <sheetName val="Apr-16"/>
      <sheetName val="May-16"/>
      <sheetName val="June-16"/>
      <sheetName val="July-16"/>
      <sheetName val="Aug-16"/>
      <sheetName val="Sept-16"/>
      <sheetName val="Oct-16"/>
      <sheetName val="Nov-16"/>
      <sheetName val="Dec-16"/>
      <sheetName val="ABS-1"/>
      <sheetName val="Jan-16 SAP"/>
      <sheetName val="Feb-16 SAP"/>
      <sheetName val="Mar-16 SAP"/>
      <sheetName val="Apr-16 SAP"/>
      <sheetName val="May-16 SAP"/>
      <sheetName val="BOQ (20.07.15)"/>
      <sheetName val=" ABSTRACT"/>
      <sheetName val="Summary of BOQ"/>
      <sheetName val="Meas EST-1, Item-1"/>
      <sheetName val="Meas EST-1, Item-2"/>
      <sheetName val="Meas EST-1, Item-3"/>
      <sheetName val="Meas EST-1, Item-4"/>
      <sheetName val="Meas EST-1, Item-5"/>
      <sheetName val="Meas EST-4, Item-2"/>
      <sheetName val="Meas EST-4, Item-Ex4.1"/>
      <sheetName val="Meas EST-5, Item-1"/>
      <sheetName val="Meas EST-5, Item-2"/>
      <sheetName val="Meas EST-5, Item-4B"/>
      <sheetName val="Meas EST-5, Item-4C"/>
      <sheetName val="Meas EST-5, Item-Ex5.1"/>
      <sheetName val="Meas EST-6, Item-1"/>
      <sheetName val="Meas EST-6, Item-2"/>
      <sheetName val="Meas EST-6, Item-4"/>
      <sheetName val="Meas EST-6, Item-Ex6.1"/>
      <sheetName val="Meas EST-7, Item-2"/>
      <sheetName val="Meas EST-7, Item-Ex7.1"/>
      <sheetName val="Meas EST-8, Item-2"/>
      <sheetName val="Meas EST-8, Item-Ex8.1"/>
      <sheetName val="Meas EST-6 Item 5"/>
      <sheetName val="Meas EST-6 Item 6"/>
      <sheetName val="Meas EST-1 Item-1"/>
      <sheetName val="Meas EST-1 Item-2"/>
      <sheetName val="Meas EST-1 Item-3"/>
      <sheetName val="Meas EST-1 Item-5"/>
      <sheetName val="Meas EST-1 Item-4 "/>
      <sheetName val="Meas EST-2 Item-1"/>
      <sheetName val="Meas EST-2 Item-2"/>
      <sheetName val="Meas EST-2 Item-3"/>
      <sheetName val="Meas EST-2 Item-4"/>
      <sheetName val="Meas EST-2 Item-5"/>
      <sheetName val="Meas EST-2 Item-8B"/>
      <sheetName val="Meas EST-2 Item-8C"/>
      <sheetName val="Meas EST-7 Item-1"/>
      <sheetName val="Meas EST-7 Item-2"/>
      <sheetName val="Meas EST-7 Item-4"/>
      <sheetName val="Meas EST-7 Item-3"/>
      <sheetName val="Meas EST-7 Item-5"/>
      <sheetName val="Meas EST-8 Item-1"/>
      <sheetName val="Meas EST-8 Item-2"/>
      <sheetName val="Meas EST-8 Item-3"/>
      <sheetName val="Meas EST-8 Item-5"/>
      <sheetName val="Meas EST-8 Item-6"/>
      <sheetName val="Meas EST-9 Item-1"/>
      <sheetName val="Meas EST-9 Item-2"/>
      <sheetName val="Meas EST-9 Item-4"/>
      <sheetName val="Meas EST-9 Item-3"/>
      <sheetName val="Meas EST-9 Item-5"/>
      <sheetName val="Meas EST-10 Item-1"/>
      <sheetName val="Meas EST-10 Item-2"/>
      <sheetName val="Meas EST-10 Item-3"/>
      <sheetName val="Mesa EST-10 Item-5"/>
      <sheetName val="Mesa EST-10 Item-6"/>
      <sheetName val="Royalty Section-1  Collector Os"/>
      <sheetName val="Royalty Section-1 Tahsildar Was"/>
      <sheetName val="Royalty Section -2Coll Beed"/>
      <sheetName val="Royalty Section -2Tah Beed"/>
      <sheetName val="Royalty Section -2 Tah Geor"/>
      <sheetName val="Royalty Section -2 SDO Beed "/>
      <sheetName val="Royalty Section-3 Col Jalna "/>
      <sheetName val="Royalty Section-3 SDO Jal"/>
      <sheetName val="Royalty Section-3 Tah Ambad "/>
      <sheetName val="Royalty Section-4 Col ABD "/>
      <sheetName val="Royalty Section-4 Tah ABD "/>
      <sheetName val="Royalty Section-4 SDO ABD "/>
      <sheetName val="Royalty Section-4 Tah Paithan "/>
      <sheetName val="Royalty Section-4 SDO Paith"/>
      <sheetName val="Abstract-BOQ PRINT "/>
      <sheetName val="C&amp;G"/>
      <sheetName val="1.02 g"/>
      <sheetName val="Root Removal 1.3 a,b,c,d"/>
      <sheetName val="3.01 GSB"/>
      <sheetName val="2.01a,b,c (Exc.Road way)"/>
      <sheetName val="Extra .1 (Utility duct Exca) "/>
      <sheetName val="Ghat Section Suitable Soil"/>
      <sheetName val="2.01 (b) SR Excavation"/>
      <sheetName val="2.01 (c) HR Exc. CSC"/>
      <sheetName val="2.01 (c) HR Excavation"/>
      <sheetName val="Extra Boulder Filling"/>
      <sheetName val="Ghat Excavation qtyAsperCalqu"/>
      <sheetName val="10.28 M15 Approach Slab PCC"/>
      <sheetName val="Sub Str M-35 Extra"/>
      <sheetName val="10.21 HYSD Super."/>
      <sheetName val="10.17 Weep Hole"/>
      <sheetName val="10.30(a) CC M-40"/>
      <sheetName val="10.24 C Shalitax"/>
      <sheetName val="Abstract-Qty.WO (FO) "/>
      <sheetName val="7.03 a) Exc (all Soil)"/>
      <sheetName val="7.03 c) Exc (Hard Rock) "/>
      <sheetName val="7.03 b)Exc (Soft Rock)  "/>
      <sheetName val="7.04) PCC M-15"/>
      <sheetName val="7.05 (b) CC M-35"/>
      <sheetName val="7.11 HYSD "/>
      <sheetName val="7.12 (b) (ii) CC M-35"/>
      <sheetName val="7.12 (b) (iii) CC M-40"/>
      <sheetName val="7.13 HYSD"/>
      <sheetName val="7.20 CC M-40"/>
      <sheetName val="7.34 iii Friction Slab"/>
      <sheetName val="7.21 HYSD Friction slab"/>
      <sheetName val="7.24a POT PTFE Fix"/>
      <sheetName val="extra 7.18 PSC M45"/>
      <sheetName val="extra 7.24a.b POT PTFE Free"/>
      <sheetName val="7.24a.c POT PTFE Guided"/>
      <sheetName val="Daily Work Detail"/>
      <sheetName val="3. GSB-WMM-SHLD"/>
      <sheetName val="4. Asphalt"/>
      <sheetName val="5.TollPlaza"/>
      <sheetName val="11. PUP, 12. SC, 13. SCBC, "/>
      <sheetName val="14. PIPE CULVERT"/>
      <sheetName val="18-OTHERS &amp; MISC. WORKS"/>
      <sheetName val="19. VUP"/>
      <sheetName val="MRM PLANT &amp; Allied Works"/>
      <sheetName val="Crusher Production "/>
      <sheetName val="Survey status"/>
      <sheetName val="PRW STATUS"/>
      <sheetName val="Maintenance"/>
      <sheetName val="HP PIPE RECEIVED"/>
      <sheetName val="26.08.2016 To 25.09.2016"/>
      <sheetName val="26.07.2016 To 25.08.2016"/>
      <sheetName val="26.06.2016 To 25.07.2016"/>
      <sheetName val="21.05.2016 To 25.06.2016"/>
      <sheetName val="21.04.2016 To 20.05.2016"/>
      <sheetName val="21.03.2016 TO 20.04.2016"/>
      <sheetName val="26.02.2016 to 20.03.2016"/>
      <sheetName val="05.02.2016 to 25.02.2016"/>
      <sheetName val="Logbook TM- NOV-16"/>
      <sheetName val="Diesel "/>
      <sheetName val="TMT STEEL ANNEXUR JULY  2016"/>
      <sheetName val="TMT STEEL ANNEXUR (2)"/>
      <sheetName val="TMT STEEL ANNEXUR"/>
      <sheetName val="OPC 53 GR Annexur "/>
      <sheetName val="Materail requirement  Summary"/>
      <sheetName val="Washi Plant"/>
      <sheetName val="Manjarsumba Plant"/>
      <sheetName val="Ghari Plant"/>
      <sheetName val="Murma Plant"/>
      <sheetName val="SARRS"/>
      <sheetName val="STRATA"/>
      <sheetName val="renuka"/>
      <sheetName val="GASS"/>
      <sheetName val="Pandit Engg"/>
      <sheetName val="AKASH J PATEL"/>
      <sheetName val="S.N.Const."/>
      <sheetName val="Manisha Infra."/>
      <sheetName val="Niraj Earth"/>
      <sheetName val="Siddhivinayak"/>
      <sheetName val="Cygnet realty"/>
      <sheetName val="Prancons"/>
      <sheetName val="GPLD"/>
      <sheetName val="Singha Infra"/>
      <sheetName val="R B Gaikwad"/>
      <sheetName val="Mauli Infra "/>
      <sheetName val="Sarnya Construction "/>
      <sheetName val="OM Sairam Construction"/>
      <sheetName val="Tanvi Construction"/>
      <sheetName val="Month summary (2)"/>
      <sheetName val="BOQ-Aurangabad"/>
      <sheetName val="BOQ-Jalna"/>
      <sheetName val="BOQ-Beed"/>
      <sheetName val="21.05.17 to 20.06.17 (Sec-II)"/>
      <sheetName val="21.04.17 to 20.05.17 (Sec-I&amp;II)"/>
      <sheetName val="12.04.17 to 20.04.17 (Sec-I&amp;II)"/>
      <sheetName val="21.08.2017 to 20.09.2017"/>
      <sheetName val="21.07.2017 to 20.08.2017"/>
      <sheetName val="01.07.2017 to 20.07.2017"/>
      <sheetName val="21.05.2017 to 20.06.2017 "/>
      <sheetName val="21.04.2017 to 20.05.2017 "/>
      <sheetName val="21.03.2017 to 20.04.2017  "/>
      <sheetName val="MNB  MJB  ROB  VUP FO"/>
      <sheetName val="Box Type-MNB"/>
      <sheetName val="PUP-CUP"/>
      <sheetName val="MJB Pile works"/>
      <sheetName val="Structures as per COS"/>
      <sheetName val="Progress Structure wise"/>
      <sheetName val="LHS"/>
      <sheetName val="LHS Depth Chart"/>
      <sheetName val="RHS Depth Chart"/>
      <sheetName val="1 (Job of tractor compressor)"/>
      <sheetName val="21.05.2017 to 20.06.2017"/>
      <sheetName val="21.04.2017 to 20.05.2017"/>
      <sheetName val="21.03.2017 to 20.04.2017"/>
      <sheetName val="26.08.2016 to 25.09.2016    "/>
      <sheetName val="26.07.2016 to 25.08.2016    "/>
      <sheetName val="26.06.2016 to 25.07.2016   "/>
      <sheetName val="21.05.2016 to 25.06.2016  "/>
      <sheetName val="01.05.2016 to 20.05.2016 "/>
      <sheetName val="11.03-VUP a) Exc (all Soil)"/>
      <sheetName val="Abstract-BOQ from 1st July 17"/>
      <sheetName val="PQC - M-40"/>
      <sheetName val="PQC - M-40 (R1)"/>
      <sheetName val="PQC - POLYTHANE "/>
      <sheetName val="PQC - HYSD"/>
      <sheetName val="TUNEL-EXC"/>
      <sheetName val="TUNEL-PCC"/>
      <sheetName val="TUNEL-M-30 Raft"/>
      <sheetName val="TUNEL-M-30 Wall"/>
      <sheetName val="TUNEL-M-30 Slab"/>
      <sheetName val="TUNEL-HYSD"/>
      <sheetName val="TUNEL-Water profing"/>
      <sheetName val="CONOPY-EXE"/>
      <sheetName val="CONOPY-PCC"/>
      <sheetName val="CONOPY-M25"/>
      <sheetName val="CONOPY-HYSD"/>
      <sheetName val="TUNEL-Water stopper"/>
      <sheetName val="11.17 - Weep Holes"/>
      <sheetName val="Extra 11.24 C- Filler (i)"/>
      <sheetName val="11.34 Friction Slab  "/>
      <sheetName val="11.21 HYSD Super."/>
      <sheetName val="13.02.2018 (Final)"/>
      <sheetName val="22.02.2018 (Final)"/>
      <sheetName val="28.02.2018 (Final)"/>
      <sheetName val="07.03.2018"/>
      <sheetName val="15.03.2018"/>
      <sheetName val="20.03.2018"/>
      <sheetName val="13.02.2018 (2)"/>
      <sheetName val="13.02.2018"/>
      <sheetName val="25.03.2018"/>
      <sheetName val="30.03.2018"/>
      <sheetName val="31.03.2018"/>
      <sheetName val="(LHS+RHS) 31.03.2018"/>
      <sheetName val="31.03.2018 (MPR)"/>
      <sheetName val="05.04.2018"/>
      <sheetName val="GSB &amp; WMM Ch.  (2)"/>
      <sheetName val="준검 내역서"/>
      <sheetName val="Erection grider"/>
      <sheetName val="기구표"/>
      <sheetName val="일반공사"/>
      <sheetName val="장비집계"/>
      <sheetName val="Original Bill"/>
      <sheetName val="Details_HPC"/>
      <sheetName val="Details_SLC "/>
      <sheetName val="Details_FO_215+118"/>
      <sheetName val="Details_ROB_228"/>
      <sheetName val="TALLY_HYSD"/>
      <sheetName val="Recovery_Mobilisation"/>
      <sheetName val="Ratnapur"/>
      <sheetName val="Abstract _2"/>
      <sheetName val="Ratnapurrevised"/>
      <sheetName val="Tarkheda"/>
      <sheetName val="Bori"/>
      <sheetName val=" Indapur"/>
      <sheetName val="Phase_II(3D)"/>
      <sheetName val="Washi"/>
      <sheetName val="Sarankundi"/>
      <sheetName val="Yashwandi"/>
      <sheetName val="Ramkhundi"/>
      <sheetName val="IJORA"/>
      <sheetName val=" Shelgaon "/>
      <sheetName val="Pimpalgaon (Kamleshwar)"/>
      <sheetName val="Rui"/>
      <sheetName val=" Lonkhas"/>
      <sheetName val="Osmanabad_3A"/>
      <sheetName val="English 3(D)_Phase_1"/>
      <sheetName val=" Anjansoda"/>
      <sheetName val=" Sonewadi"/>
      <sheetName val="Ramkund"/>
      <sheetName val="Village STATUsS"/>
      <sheetName val="Lenght Affected"/>
      <sheetName val="Village STATUS"/>
      <sheetName val="LA-Strip Chart_NHAI (r)"/>
      <sheetName val="LA-Strip Chart_NHAI (r) (2)"/>
      <sheetName val="Action Plan"/>
      <sheetName val="Balance LA details "/>
      <sheetName val="Action Plan (2)"/>
      <sheetName val="Abstract  "/>
      <sheetName val="Escalation &amp; Diesel Debit Note"/>
      <sheetName val="Upto Date Escalation Amount"/>
      <sheetName val="Pranav-Dbt Paver"/>
      <sheetName val="ITEM NO.3.01"/>
      <sheetName val="ITEM NO.3.02"/>
      <sheetName val="Part Rate GSB"/>
      <sheetName val="GSB Preparation"/>
      <sheetName val="WMM Preparation"/>
      <sheetName val="Roylty Statment"/>
      <sheetName val="Invoice 07-Metal cement"/>
      <sheetName val="Debit Note 121+000"/>
      <sheetName val="Debit Note 158+000"/>
      <sheetName val="Royalty Adv"/>
      <sheetName val="1 (Job of Earthwork)"/>
      <sheetName val="21.04.2016 to 20.05.2016 "/>
      <sheetName val="21.03.2016 to 20.04.2016 "/>
      <sheetName val="26.02.2016 to 20.03.2016 "/>
      <sheetName val="26.01.2016 to 25.02.2016"/>
      <sheetName val="26.12.2015 to 25.01.2016"/>
      <sheetName val="19.12.2015 to 25.12.2015"/>
      <sheetName val="DATED24122016 R.WALL 161 QT "/>
      <sheetName val="232+260 Qty,"/>
      <sheetName val="Steel 232+260"/>
      <sheetName val="Table-A Rate comparison"/>
      <sheetName val="16.03.2016 to 20.03.2016 "/>
      <sheetName val="Abstract-Qty.WO (ROB) "/>
      <sheetName val="8.03 Excav. All Type of Soil"/>
      <sheetName val="8.03 c) Exc (Hard Rock) "/>
      <sheetName val="Abstract PUP "/>
      <sheetName val="PUP (7.0x3.5)-CA"/>
      <sheetName val="PUP (7.0x4.5)-COS"/>
      <sheetName val="Earth work-COS"/>
      <sheetName val="Retaining wall-BOTH SIDE-COS"/>
      <sheetName val="Rate Analysis-Camp-2"/>
      <sheetName val="RMC lead charge plant to Site"/>
      <sheetName val="Lead chart-Quarry&amp;Sand"/>
      <sheetName val="MATERIALS_from PIU"/>
      <sheetName val="Concrete Mix Design"/>
      <sheetName val="RA Filter media"/>
      <sheetName val="RA MBCB"/>
      <sheetName val="Hand rail measurement"/>
      <sheetName val="Summary Sheet Highway"/>
      <sheetName val="PUP (7x4.5)-COS"/>
      <sheetName val="120+000 to 121+140-T-3-CA"/>
      <sheetName val="120+010 to 121+140-T-4-SR-COS"/>
      <sheetName val="RA-RCC DRAIN-COS"/>
      <sheetName val="Re wall-COS"/>
      <sheetName val="RE filling Yedeshi Side"/>
      <sheetName val="RE filling Aurangabad Side"/>
      <sheetName val="Yedeshi Side"/>
      <sheetName val="Aurangabad Side"/>
      <sheetName val="Abstract RE wall"/>
      <sheetName val="Abstract SR"/>
      <sheetName val="1.02 d (BT Dismentaling)"/>
      <sheetName val="2.07 L &amp; Re"/>
      <sheetName val="M VAT Heldup Details"/>
      <sheetName val="PF Heldup Details"/>
      <sheetName val="Measuments Sec-03"/>
      <sheetName val="TURNOVER new"/>
      <sheetName val="BOX  24+530 R1"/>
      <sheetName val="BoX 24+530"/>
      <sheetName val="BOX  18+850 R1 "/>
      <sheetName val="BOX  18+300"/>
      <sheetName val="BOX  18+850 R1  (2)"/>
      <sheetName val="BoX 18+850"/>
      <sheetName val="229+448 MCW"/>
      <sheetName val="229+448 SR"/>
      <sheetName val="230+672 MCW"/>
      <sheetName val="230+672 SR"/>
      <sheetName val="231+419 MCW"/>
      <sheetName val="231+419 SR"/>
      <sheetName val="231+434 MCW"/>
      <sheetName val="231+434 SR"/>
      <sheetName val="232+941 MCW"/>
      <sheetName val="232+941 SR"/>
      <sheetName val="234+153 MCW G1"/>
      <sheetName val="236+756 MCW G1"/>
      <sheetName val="239+307 MCW G1"/>
      <sheetName val="245+706 MCW G1"/>
      <sheetName val="247+828 G2"/>
      <sheetName val="254+900 G2"/>
      <sheetName val="257+863 MCW E2"/>
      <sheetName val="259+396 MCW G4"/>
      <sheetName val="261+882 MCW E2"/>
      <sheetName val="262+226 MCW G1"/>
      <sheetName val="262+370 MCW E2"/>
      <sheetName val="262+690 MCW G2"/>
      <sheetName val="264+273 MCW"/>
      <sheetName val="Summary of Block Erection Sec-2"/>
      <sheetName val="1.04 Scarification BT Surface"/>
      <sheetName val="Extra Item for GSB"/>
      <sheetName val="Existing BT Dismantling"/>
      <sheetName val="HR May 2017 RHS"/>
      <sheetName val="HR May 2017 LHS"/>
      <sheetName val="Dust Used in RE Wall"/>
      <sheetName val="2.01 a Soil Excavation Apr 2017"/>
      <sheetName val="Suita. Soil Excavation Apr 2017"/>
      <sheetName val="Soft Rock Apr 2017 RHS"/>
      <sheetName val="Hard Rock Apr 2017 RHS"/>
      <sheetName val="Hard Rock Apr 2017 LHS"/>
      <sheetName val="Hard Rock Qty March 2017"/>
      <sheetName val="Hard Rock Feb-2017"/>
      <sheetName val="GSB-Secured Advance (ok)"/>
      <sheetName val="Month of Summary GPLD"/>
      <sheetName val="1.02 d Existing BT Dismantling"/>
      <sheetName val="Hard RockGhat Section June 2017"/>
      <sheetName val="WMM Bindusara Bridge"/>
      <sheetName val="Abstract (GST)"/>
      <sheetName val="Abstract-BOQ (185 to 190)"/>
      <sheetName val="Abstract-BOQ (190 to 195)"/>
      <sheetName val="C&amp;G (185 to 190)"/>
      <sheetName val="C&amp;G (190 to 195)"/>
      <sheetName val="C&amp;G (195 to 201)"/>
      <sheetName val="1.04 BT Scarification"/>
      <sheetName val="2.01a,b,c(Exc. in 196 TO 201"/>
      <sheetName val="2.02, 2.03 (185 to 190)"/>
      <sheetName val="2.02, 2.03 (196to201)"/>
      <sheetName val="2.02, 2.03 (190 to 195)"/>
      <sheetName val="2.04, 2.05 ( SG.) (196 TO 201)"/>
      <sheetName val="2.04, 2.05 ( SG.) (185 to 190)"/>
      <sheetName val="2.04, 2.05 ( SG.) (190 to 195)"/>
      <sheetName val="Extra .1 (Removal BC 196 TO 201"/>
      <sheetName val="1.02 n (Dismantling Km-220-225)"/>
      <sheetName val="1.04  (BT Scarifica Km-220- 225"/>
      <sheetName val="Extra1.02 d (BT Dismantling )"/>
      <sheetName val="Section-1"/>
      <sheetName val="Section-2"/>
      <sheetName val="Section-3"/>
      <sheetName val="Section-4"/>
      <sheetName val="Mining Production Report      "/>
      <sheetName val="Recovery of Mobilization Adv."/>
      <sheetName val="3.01GSB"/>
      <sheetName val="Abstract (MNB)"/>
      <sheetName val="10.01 Dismantling-(MNB)"/>
      <sheetName val="10.05 M-35 MNB foundation"/>
      <sheetName val="10.11 HYSD MNB"/>
      <sheetName val="10.12 b M-35 MNB sub"/>
      <sheetName val="10.17 Weepholes MNB"/>
      <sheetName val="10.20  M-35 MNB sup"/>
      <sheetName val="10.21 HYSD MNB sup"/>
      <sheetName val="10.30(a) MNB M-40"/>
      <sheetName val="Extra 1. Sheiltex Board "/>
      <sheetName val="Extra 2  M-30 MNB Ret Fondt"/>
      <sheetName val="Extra.3 M-30 MNB sub "/>
      <sheetName val="Abstract (VUP)"/>
      <sheetName val="11.03 a)Exv VUP"/>
      <sheetName val="11.04 PCC VUP"/>
      <sheetName val="11.05 M-35 VUP"/>
      <sheetName val="11.11 HYSD VUP"/>
      <sheetName val="11.12 a) M-35 VUP"/>
      <sheetName val="11.130 HYSD VUP"/>
      <sheetName val="11.34 (iii) M-40 VUP C.B"/>
      <sheetName val="11.21 HYSD VUP C.B. "/>
      <sheetName val="Abstract PUP"/>
      <sheetName val="11.04 PCC PUP"/>
      <sheetName val="11.03 a) Exv PUP"/>
      <sheetName val="Abstract HPC"/>
      <sheetName val="12.01a) Exc (all Soil)-HPC"/>
      <sheetName val="12.02 M-15-HPC"/>
      <sheetName val="12.15 Pipe Laying-HPC"/>
      <sheetName val="12.18 Sand Beding-HPC"/>
      <sheetName val="Extra.1 M-25-HPC"/>
      <sheetName val="Extra.2 Dismantling-HPC"/>
      <sheetName val="Extra.3 PIPE REMOVING"/>
      <sheetName val="Extra.4 EXISTING BT REMOVING"/>
      <sheetName val="Abstract BC"/>
      <sheetName val="12.01a) Exc (all Soil)-BC"/>
      <sheetName val="12.02 M-15-BC"/>
      <sheetName val="12.05 M-30-BC"/>
      <sheetName val="12.06 HYSD-BC"/>
      <sheetName val="12.12 Weepholes-BC"/>
      <sheetName val="12.09 Crash Barrier M-40-BC"/>
      <sheetName val="Ex.1 Granular Filling-BC"/>
      <sheetName val="Extra 2 Exp. Joint-BC"/>
      <sheetName val="Abstract-BOQ Combined"/>
      <sheetName val="Sec-04 Abstract"/>
      <sheetName val="12.01a) Exc (all Soil) BC"/>
      <sheetName val="12.02 M-15(BC)"/>
      <sheetName val="12.05 M-30 (BC)"/>
      <sheetName val="12.06 HYSD (BC) "/>
      <sheetName val="Extra 2 Exp Joint BC"/>
      <sheetName val="12.09 Crash Barrier ) BC"/>
      <sheetName val="12.12 Weep Hole (BC)"/>
      <sheetName val="12.13 back filling(BC)"/>
      <sheetName val="1.00 Dismantling BC"/>
      <sheetName val="2.00 Dismanling BC"/>
      <sheetName val="12.01a) Exc (all Soil)HPC"/>
      <sheetName val="12.01c) Exc (Hard Rock) HPC"/>
      <sheetName val="12.02 M-15(HPC)"/>
      <sheetName val="Extra-1 M-25 HPC"/>
      <sheetName val="12.13 back filling(HPC)"/>
      <sheetName val="12.18 granular bedding (HPC)"/>
      <sheetName val="Extra Item-2 BT Dismantling"/>
      <sheetName val="1. VUP 103+923-CA"/>
      <sheetName val="103+200 to 104+250-T-2A-MCW-COS"/>
      <sheetName val="103+200 to 104+250-T2A-SR-COS"/>
      <sheetName val="103+200 to 104+250-T-4-SR-CA"/>
      <sheetName val="RW QTY-REVISED P&amp;P-TCS-2A-COS"/>
      <sheetName val="-TCS-2A-CA QTY"/>
      <sheetName val="RW QTY-REVISED P&amp;P-TCS-2A-C (2)"/>
      <sheetName val="8 (2)"/>
      <sheetName val="Abstract-Qty.WO (VUP) "/>
      <sheetName val="11.01-VUP c)Dism Pcc"/>
      <sheetName val="11.04-VUP) PCC M-15"/>
      <sheetName val="11.05 b)-VUP)  M-35"/>
      <sheetName val="11.11-VUP HYSD"/>
      <sheetName val="11.12 a) ii) -VUP)  M-35"/>
      <sheetName val="11.13-VUP HYSD "/>
      <sheetName val="222+650 MCW"/>
      <sheetName val="222+650 SR"/>
      <sheetName val="223+026 MCW"/>
      <sheetName val="223+026 SR"/>
      <sheetName val="224+459 MCW"/>
      <sheetName val="224+459 SR"/>
      <sheetName val="225+375 MCW"/>
      <sheetName val="225+375 SR"/>
      <sheetName val="225+739 MCW"/>
      <sheetName val="225+739 SR"/>
      <sheetName val="226+494 MCW"/>
      <sheetName val="226+494 SR"/>
      <sheetName val="226+509 MCW"/>
      <sheetName val="226+509 SR"/>
      <sheetName val="Summary of Block Erection Sec-1"/>
      <sheetName val="114+269 VUP"/>
      <sheetName val="21.05.2016 To 26.06.2016"/>
      <sheetName val="Upto date measurement"/>
      <sheetName val="Measurement-April 2016"/>
      <sheetName val="Measurement-May 2016"/>
      <sheetName val="Measurement-June &amp; July- 2016"/>
      <sheetName val="August &amp; Sep"/>
      <sheetName val="Oct &amp; Nov-16"/>
      <sheetName val="21.04.17 to 20.05.17 (Sec-I)"/>
      <sheetName val="21.03.17 to 20.04.17 (Sec-I&amp;II)"/>
      <sheetName val="26.07.2016 to 25.08.2016 ."/>
      <sheetName val="Cost Comparison-CGM"/>
      <sheetName val="Steel Diff."/>
      <sheetName val="Cost Comparison as per RKR sir"/>
      <sheetName val="Cost Comparison"/>
      <sheetName val="SUMMARY-Bindusara"/>
      <sheetName val="Diversion Annex-1"/>
      <sheetName val="Diversion measurement"/>
      <sheetName val="Construction Annex-2"/>
      <sheetName val="Road measurement"/>
      <sheetName val="BOQ Bindoo Sarai Rev-02"/>
      <sheetName val="Bindusarai MJB (R)"/>
      <sheetName val="Highway Estimate"/>
      <sheetName val="ABSTRACT (original)"/>
      <sheetName val="Additional Work"/>
      <sheetName val="Abstract-BOQ (240-242)"/>
      <sheetName val="Median Filling"/>
      <sheetName val="Extra-9 (1.01)"/>
      <sheetName val="Extra-2 (1.02 d)"/>
      <sheetName val="Extra-3 (1.04)"/>
      <sheetName val="Extra-4 (2.01 a,b,c)"/>
      <sheetName val="Extra-5 (2.02, 2.03)"/>
      <sheetName val="Extra-6,7 (2.04, 2.05)"/>
      <sheetName val="Extra-8 (2.06)"/>
      <sheetName val="Extra Boulder Filling (155-160)"/>
      <sheetName val="challans"/>
      <sheetName val="FORM16A"/>
      <sheetName val="DataPivot"/>
      <sheetName val="Fig_to_word"/>
      <sheetName val="10.12 (b)"/>
      <sheetName val="11.03 Exv.-(all soil) (PUP)"/>
      <sheetName val="11.04 PCC (PUP)"/>
      <sheetName val="11.05 M-30"/>
      <sheetName val="11.11 HYSD (PUP)"/>
      <sheetName val="12.01a) Exc (all Soil)-C"/>
      <sheetName val="12.01c) Exc (Hard Rock)-C"/>
      <sheetName val="12.02 M-15-C"/>
      <sheetName val="12.14 Filter"/>
      <sheetName val="Extra Item-2 CC M-30"/>
      <sheetName val="Extra Item-3 HYSD"/>
      <sheetName val="10.03b) Exc (Soft Rock) "/>
      <sheetName val="10.21 HYSD"/>
      <sheetName val="100+803 MCW G2"/>
      <sheetName val="101+343 E5"/>
      <sheetName val="103+319 MCW"/>
      <sheetName val="103+319 SR"/>
      <sheetName val="105+077 MCW E1"/>
      <sheetName val="106+927 MCW E1"/>
      <sheetName val="108+188 MCW"/>
      <sheetName val="108+188 SR"/>
      <sheetName val="108+520 MCW"/>
      <sheetName val="108+520 SR"/>
      <sheetName val="109+102 MCW G1"/>
      <sheetName val="113+098 MCW E1"/>
      <sheetName val="115+263 MCW G1"/>
      <sheetName val="119+139 MCW G1"/>
      <sheetName val="122+842 G5"/>
      <sheetName val="123+389 MCW"/>
      <sheetName val="123+389 SR"/>
      <sheetName val="129+934 MCW E1"/>
      <sheetName val="132+268 G2"/>
      <sheetName val="133+430 "/>
      <sheetName val="137+155 "/>
      <sheetName val="145+637 MCW G1"/>
      <sheetName val="146+292 MCW G1"/>
      <sheetName val="147+446 MCW G1"/>
      <sheetName val="149+759 G2"/>
      <sheetName val="150+777 MCW E1"/>
      <sheetName val="151+679 MCW E1"/>
      <sheetName val="153+891 MCW G3"/>
      <sheetName val="154+388 MCW E1"/>
      <sheetName val="154+627 MCW E1"/>
      <sheetName val="157+411 MCW"/>
      <sheetName val="157+411 SR"/>
      <sheetName val="157+913 MCW"/>
      <sheetName val="157+913 SR"/>
      <sheetName val="161+956 MCW PCC1"/>
      <sheetName val="162+202 MCW"/>
      <sheetName val="163+047 MCW G1"/>
      <sheetName val="163+348 MCW G1"/>
      <sheetName val="165+118 MCW E1"/>
      <sheetName val="165+277 MCW E1"/>
      <sheetName val="165+441 MCW G3"/>
      <sheetName val="168+215 G2"/>
      <sheetName val="168+427 MCW E1"/>
      <sheetName val="169+149 MCW E2"/>
      <sheetName val="170+842 MCW E1"/>
      <sheetName val="181+790 MCW"/>
      <sheetName val="187+037 MCW E1"/>
      <sheetName val="189+620 MCW"/>
      <sheetName val="189+620 SR"/>
      <sheetName val="189+853 MCW"/>
      <sheetName val="189+853 SR"/>
      <sheetName val="190+396 MCW G1"/>
      <sheetName val="196+084 MCW"/>
      <sheetName val="196+502 MCW G3"/>
      <sheetName val="204+189 MCW"/>
      <sheetName val="204+189 SR"/>
      <sheetName val="206+758 MCW"/>
      <sheetName val="206+758 SR"/>
      <sheetName val="218+061 MCW E1"/>
      <sheetName val="264+273 SR"/>
      <sheetName val="265+772 MCW G1"/>
      <sheetName val="265+974 MCW G1"/>
      <sheetName val="266+265 MCW G1"/>
      <sheetName val="270+563 MCW E1"/>
      <sheetName val="274+706 MCW G2"/>
      <sheetName val="274+847 MCW G2"/>
      <sheetName val="276+142 MCW G2"/>
      <sheetName val="279+441 MCW"/>
      <sheetName val="279+441 SR"/>
      <sheetName val="283+029 E2"/>
      <sheetName val="283+640 MCW G4"/>
      <sheetName val="284+021 MCW"/>
      <sheetName val="284+021 SR"/>
      <sheetName val="285+078 MCW"/>
      <sheetName val="285+078 SR"/>
      <sheetName val="285+555 MCW"/>
      <sheetName val="285+555 SR"/>
      <sheetName val="285+714 MCW"/>
      <sheetName val="285+714 SR"/>
      <sheetName val="286+104 MCW"/>
      <sheetName val="286+104 SR"/>
      <sheetName val="286+958 G4"/>
      <sheetName val="288+263 G2"/>
      <sheetName val="deployed MACHINERY"/>
      <sheetName val="102 Trial S Curve"/>
      <sheetName val="101 Cash Flow Summary"/>
      <sheetName val="91 Monthwise Equipment DEPLOY"/>
      <sheetName val="90 Monthwise Equipment REQ."/>
      <sheetName val="Progress Schedule"/>
      <sheetName val="Payment Cert IPC no. 01-Final"/>
      <sheetName val="RFI Summary"/>
      <sheetName val="Amount Sheet"/>
      <sheetName val="Turn Over Sheet HPC"/>
      <sheetName val="Turn Over MJB Ganesh 149+218"/>
      <sheetName val="Turn Over Sheet BC"/>
      <sheetName val="Turn Over (R1)"/>
      <sheetName val="Turn over sheet VUP"/>
      <sheetName val="Turn Over Bindoo Sarai 182+635 "/>
      <sheetName val="Manjra River Ch 138+073 "/>
      <sheetName val="Turn over sheet MNB"/>
      <sheetName val="Turn Over sheet FO"/>
      <sheetName val="Turn Over sheet PUP"/>
      <sheetName val="Turn Over Godavari  221+739"/>
      <sheetName val="Turn Over ROB"/>
      <sheetName val="PUP"/>
      <sheetName val="FO"/>
      <sheetName val="MJB Bindoo Sarai  182+635"/>
      <sheetName val="MJB Ganesh  149 +218"/>
      <sheetName val="Manjra River 138+073"/>
      <sheetName val="MJB Godavari 221+739"/>
      <sheetName val="BOQ-01 (Approach Road)"/>
      <sheetName val="Debit HSD"/>
      <sheetName val="Material issued statement"/>
      <sheetName val="Material Issued (2)"/>
      <sheetName val="Balance stock"/>
      <sheetName val="Summary of Block Erection Sec-3"/>
      <sheetName val="226+464 VUP"/>
      <sheetName val="231+337 FO"/>
      <sheetName val="232+927 VUP "/>
      <sheetName val="12.06 HYSD "/>
      <sheetName val="12.09 Crash Barrier"/>
      <sheetName val="1.00 Dismantling"/>
      <sheetName val="2.00 Dismanling"/>
      <sheetName val="ABSTRACT 1 July Onward(GST)"/>
      <sheetName val="Turn Over 1 July Onward(GST)"/>
      <sheetName val="Abstract-BOQ 1 July Onward(GST)"/>
      <sheetName val="21.01.2018 to 20.02.2018"/>
      <sheetName val="21.12.2017 to 20.01.2018"/>
      <sheetName val="Non debit-RMC"/>
      <sheetName val="SAP Dummy (ABSTRACT) "/>
      <sheetName val="ABSTRACT Rec.upto June-17"/>
      <sheetName val="1.02 g (Reinforced cement)"/>
      <sheetName val="Extra-2.10"/>
      <sheetName val="1.04  (BT Scarifica Km-155- 160"/>
      <sheetName val="Royalty Reim (Moorum+GSB+Bo "/>
      <sheetName val="Meas EST-3 Item-3"/>
      <sheetName val="Meas EST-3 Item-2(A)UP to75"/>
      <sheetName val="Meas EST-3 Item-2(B) UP TO115"/>
      <sheetName val="Meas EST-3 Item-2(C) UP TO150"/>
      <sheetName val="Meas EST-4 Item-1"/>
      <sheetName val="Meas EST-4 Item-2(A)UP to75"/>
      <sheetName val="Meas EST-4 Item-2(B) UP TO115"/>
      <sheetName val="Meas EST-4 Item-2(C) UP TO150"/>
      <sheetName val="Meas EST-4 Item-2(C) UP TO1 (2)"/>
      <sheetName val="Meas EST-5 Item-1 "/>
      <sheetName val="Meas EST-5 Item-2(A)UP to75 "/>
      <sheetName val="Meas EST-5 Item-2(B) UP TO1 "/>
      <sheetName val="Meas EST-5 Item-2(C) UP TO1 "/>
      <sheetName val="Meas EST-6 Item-1  "/>
      <sheetName val="Meas EST-6 Item-2(A)UP to75 "/>
      <sheetName val="Meas EST-6 Item-2(B) UP TO1 "/>
      <sheetName val="Meas EST-6 Item-2(C) UP TO1 "/>
      <sheetName val="Meas EST-7 Item-1   (2)"/>
      <sheetName val="Meas EST-7 Item-2(B) UP TO1 "/>
      <sheetName val="Meas EST-7 Item-2(C) UP TO1 (2"/>
      <sheetName val="Meas EST-8 Item-1   "/>
      <sheetName val="Meas EST-8 Item-2(A)UP to75 "/>
      <sheetName val="Meas EST-8 Item-2(B) UP TO1 "/>
      <sheetName val="Meas EST-8 Item-2(C) UP TO1"/>
      <sheetName val="Meas EST-9 Item-1    "/>
      <sheetName val="Meas EST-9 Item-2(A)UP to75 "/>
      <sheetName val="Meas EST-9Item-2(B) UP TO1 "/>
      <sheetName val="Meas EST-9 Item-2(C) UP TO1 "/>
      <sheetName val="Meas EST-10 Item-1    "/>
      <sheetName val="Meas EST-10 Item-2(A)UP to75 "/>
      <sheetName val="Meas EST-10 Item-2(B) UP TO1"/>
      <sheetName val="Meas EST-10 Item-2(C) UP TO1 "/>
      <sheetName val="ABSTRACT Upto 30 June-17"/>
      <sheetName val="Turn Over  Upto 30 June-17"/>
      <sheetName val="Abstract-BOQ Upto 30 June-17"/>
      <sheetName val="21.11.2017 to 20.12.2017"/>
      <sheetName val="21.10.2017 to 20.11.2017"/>
      <sheetName val="21.09.2017 to 20.10.2017"/>
      <sheetName val="21.06.2017 to 30.06.2017"/>
      <sheetName val="21.04.2018 to 20.05.2018"/>
      <sheetName val="21.03.2018 to 20.04.2018"/>
      <sheetName val="21.02.2018 to 20.03.2018"/>
      <sheetName val="1. Exc (all Soil) Tunnel"/>
      <sheetName val="3.PCC M 15"/>
      <sheetName val="3. Tunnel Raft"/>
      <sheetName val="5. Wall "/>
      <sheetName val="6. Slab"/>
      <sheetName val="7. HYSD"/>
      <sheetName val="8. Water Stopper"/>
      <sheetName val="9.Water proofing"/>
      <sheetName val="10. Polythene"/>
      <sheetName val="(B)2. PQC M 40"/>
      <sheetName val="(B)4. DOWEL BAR"/>
      <sheetName val="(B)5. 125 Micron Polythene"/>
      <sheetName val="Extra 1 CanopyFootingExcavation"/>
      <sheetName val="Extra 2 CanopyFooting PCC"/>
      <sheetName val="Extra 3 CanopyFooting M 25"/>
      <sheetName val="Extra 4 CanopyFooting HYSD"/>
      <sheetName val="Amount Hold for Released Qty."/>
      <sheetName val="ABSTRACT of June-17 RA Bill"/>
      <sheetName val="Mobilization Adv. Rec."/>
      <sheetName val="Penalty"/>
      <sheetName val="LEAD "/>
      <sheetName val="Calquan Summary Sheet"/>
      <sheetName val="Str. deduction-1"/>
      <sheetName val="Calquan Qty 2.01a "/>
      <sheetName val="Calquan Qty Extra.1"/>
      <sheetName val="Abstract-Qty.Add-03 (MNB) "/>
      <sheetName val="10.03 B) Exc (Soft Rock)"/>
      <sheetName val="10.20 CC-M35 Slab"/>
      <sheetName val="10.03 b) Exc (Soft Soil) "/>
      <sheetName val="10.21 HYSD "/>
      <sheetName val="Extra CC M-35 Kerb"/>
      <sheetName val="Extra M-30"/>
      <sheetName val="BC (3.0x3.0)-COS"/>
      <sheetName val="Deduction Road works-CA"/>
      <sheetName val="138-RHS (2)"/>
      <sheetName val="Summary of Block Erection Sec-4"/>
      <sheetName val="Abstract-Qty.WO (MJB) "/>
      <sheetName val="9.03 a) Exc (all Soil)"/>
      <sheetName val="9.03 b) Exc (Soft Rock) "/>
      <sheetName val="9.03 c) Exc (Hard Rock) "/>
      <sheetName val="9.04) PCC M-15"/>
      <sheetName val="9.05 (b) CC M-35"/>
      <sheetName val="9.11 HYSD"/>
      <sheetName val="9.12 a) ii) CC M-35"/>
      <sheetName val="9.13 HYSD"/>
      <sheetName val="9.12 (a) iii"/>
      <sheetName val="9.24 a - Bearing"/>
      <sheetName val="9.18 - Girder Extra"/>
      <sheetName val="9.21 - Super Structure"/>
      <sheetName val="9.20 - M45 deck slab Extra "/>
      <sheetName val="9.24 a Shalitax"/>
      <sheetName val="9.22 HTS Wire"/>
      <sheetName val="11.05 a)-CUP)  M-30"/>
      <sheetName val="11.2)  -CUP)  M-35 (2)"/>
      <sheetName val="11.21-CUP HYSD  (2)"/>
      <sheetName val="11.06 b)-CUP)  M-30 "/>
      <sheetName val="11.12 a) iii) CUP)  M-30"/>
      <sheetName val="11.12 C) iii) CUP)  M-30 "/>
      <sheetName val="New Construction"/>
      <sheetName val="CC_Pave"/>
      <sheetName val="Maint_"/>
      <sheetName val="CC_Pave1"/>
      <sheetName val="Maint_1"/>
      <sheetName val="RECOVERY EVALUATION"/>
      <sheetName val="Turnover GST"/>
      <sheetName val="MNBR BOQ"/>
      <sheetName val="Tollplaza BOQ"/>
      <sheetName val="Extra Item M-30 raft"/>
      <sheetName val="Extra Item M-30 sub"/>
      <sheetName val="10.20 M35 Deck Slab"/>
      <sheetName val="10.12 (b) ii  CC M-35"/>
      <sheetName val="10.13 HYSD SUB"/>
      <sheetName val="10.21 HYSD  "/>
      <sheetName val="Shaliax Board "/>
      <sheetName val="KERB"/>
      <sheetName val="Crash barrier"/>
      <sheetName val="Machinery Debit "/>
      <sheetName val="Aug-18"/>
      <sheetName val="MRM Site"/>
      <sheetName val="A J Patel"/>
      <sheetName val="Dhanalaxmi"/>
      <sheetName val="Vivekanand"/>
      <sheetName val="Balajee Infra"/>
      <sheetName val="SEC-3 GADHI"/>
      <sheetName val="RADHE"/>
      <sheetName val="K M"/>
      <sheetName val="Balaji Const"/>
      <sheetName val="P.G.P."/>
      <sheetName val="JOSHI"/>
      <sheetName val="Oth. BT Dism."/>
      <sheetName val="1. Exc."/>
      <sheetName val="2. M15 PCC"/>
      <sheetName val="3. M20 Raft"/>
      <sheetName val="4. HYSD (TMT)"/>
      <sheetName val="Sectionwise latest design"/>
      <sheetName val="Dates Supp Award"/>
      <sheetName val="Village Summary _1 (2)"/>
      <sheetName val="length summary"/>
      <sheetName val="LA Status New format (CGM S (2)"/>
      <sheetName val="7-A-Exhibit - 2 (2)"/>
      <sheetName val="4A. LA-Strip Charta"/>
      <sheetName val="Month wise"/>
      <sheetName val="Km wise statement "/>
      <sheetName val="Contact No of CALAs"/>
      <sheetName val="Sep-16 3H Length"/>
      <sheetName val="Sheet12 (2)"/>
      <sheetName val="LA Status New format"/>
      <sheetName val="Village Summary _1"/>
      <sheetName val="LA Status New format (CGM Sir)"/>
      <sheetName val="days calculation "/>
      <sheetName val="SummarySheet Backup "/>
      <sheetName val="7-A-Exhibit - 2"/>
      <sheetName val="21 TO 20"/>
      <sheetName val="21.05"/>
      <sheetName val="22.05"/>
      <sheetName val="23.05"/>
      <sheetName val="24.05"/>
      <sheetName val="25.05"/>
      <sheetName val="26.05"/>
      <sheetName val="27.05"/>
      <sheetName val="28.05"/>
      <sheetName val="29.05"/>
      <sheetName val="30.05"/>
      <sheetName val="31.05"/>
      <sheetName val="01.06"/>
      <sheetName val="02.06"/>
      <sheetName val="03.06"/>
      <sheetName val="04.06"/>
      <sheetName val="05.06"/>
      <sheetName val="06.06"/>
      <sheetName val="07.06"/>
      <sheetName val="08.06"/>
      <sheetName val="09.06"/>
      <sheetName val="10.06"/>
      <sheetName val="11.06"/>
      <sheetName val="12.06"/>
      <sheetName val="13.06"/>
      <sheetName val="14.06"/>
      <sheetName val="15.06"/>
      <sheetName val="16.06"/>
      <sheetName val="17.06"/>
      <sheetName val="18.06"/>
      <sheetName val="19.06"/>
      <sheetName val="20.06"/>
      <sheetName val="21.10"/>
      <sheetName val="22.10"/>
      <sheetName val="23.10"/>
      <sheetName val="24.10"/>
      <sheetName val="25.10"/>
      <sheetName val="26.10"/>
      <sheetName val="27.10"/>
      <sheetName val="28.10"/>
      <sheetName val="29.10"/>
      <sheetName val="30.10"/>
      <sheetName val="31.10"/>
      <sheetName val="01.11"/>
      <sheetName val="02.11"/>
      <sheetName val="03.11"/>
      <sheetName val="04.11"/>
      <sheetName val="05.11"/>
      <sheetName val="06.11"/>
      <sheetName val="07.11"/>
      <sheetName val="08.11"/>
      <sheetName val="09.11"/>
      <sheetName val="10.11"/>
      <sheetName val="11.11"/>
      <sheetName val="12.11"/>
      <sheetName val="13.11"/>
      <sheetName val="14.11"/>
      <sheetName val="15.11"/>
      <sheetName val="16.11"/>
      <sheetName val="17.11"/>
      <sheetName val="18.11"/>
      <sheetName val="19.11"/>
      <sheetName val="20.11"/>
      <sheetName val="01.12.2018"/>
      <sheetName val="02.12.2018"/>
      <sheetName val="Structure "/>
      <sheetName val="STRU-PCOD (2)"/>
      <sheetName val="summary (final)"/>
      <sheetName val="Accident Claim Status Report"/>
      <sheetName val="ADT Report Sep-14"/>
      <sheetName val="Daily Diesel Average "/>
      <sheetName val="Daily Break Down Status"/>
      <sheetName val="Expenditure Report Machinewise"/>
      <sheetName val="Expenditure Sitewise"/>
      <sheetName val="Store Report"/>
      <sheetName val="Scrap Report."/>
      <sheetName val="Preventive Maintanance Shedule"/>
      <sheetName val="Plants &amp; Crushers "/>
      <sheetName val="Bindusarai MJB"/>
      <sheetName val="1) Exc (all Soil) "/>
      <sheetName val=" Exc (Hard Rock) "/>
      <sheetName val="2) PCC M-15"/>
      <sheetName val="Sub Str M-35 "/>
      <sheetName val="BEARING FIXING"/>
      <sheetName val="Sub Str M-35 RCC GIRDER"/>
      <sheetName val="Superstructure  M-35 (SUP)"/>
      <sheetName val="14 HYSD (SUP)"/>
      <sheetName val="10.11 HYSD (Raft)"/>
      <sheetName val="10.01 Dismantling-RCC"/>
      <sheetName val="10.01 Dismantling-CRM"/>
      <sheetName val="10.01 Dismantling-Road crust"/>
      <sheetName val="ANCHORE &amp; DRILLING OF BAR"/>
      <sheetName val="Supplementary details "/>
      <sheetName val="Dates Main Award"/>
      <sheetName val="Points"/>
      <sheetName val="Hard Rock Aug 2017"/>
      <sheetName val="Soft Rock Aug 2017"/>
      <sheetName val="Suitable Soil Aug 2017"/>
      <sheetName val="HR July 2017"/>
      <sheetName val="SR July 2017"/>
      <sheetName val="Suitable Soil July 2017"/>
      <sheetName val="________"/>
      <sheetName val="[DLA Standard Cost Report1]\TCS"/>
      <sheetName val="S1BOQ &amp; Workplan"/>
      <sheetName val="TCS_Schedule (2)"/>
      <sheetName val="Earthwork MCW"/>
      <sheetName val="TCS Proposed"/>
      <sheetName val="Shifting"/>
      <sheetName val="Non-Scheduled items"/>
      <sheetName val="Cost Estimate - Roadwise"/>
      <sheetName val="abstr"/>
      <sheetName val="Road List"/>
      <sheetName val="VISION 2000"/>
      <sheetName val="Gen Info"/>
      <sheetName val="Road Works - Dandeli (Phase1)_R"/>
      <sheetName val="10+260"/>
      <sheetName val="box girder(30.36 span)"/>
      <sheetName val="box girder(41.11span)"/>
      <sheetName val="assump"/>
      <sheetName val="2006"/>
      <sheetName val="Values_PIVOT"/>
      <sheetName val="Equipment_RATE"/>
      <sheetName val="Manpower_RATE"/>
      <sheetName val="GENERALEXPENSESBREAKUP"/>
      <sheetName val="Main Abstract"/>
      <sheetName val="Ab-C&amp;S"/>
      <sheetName val="Cut &amp; Sew"/>
      <sheetName val="C&amp;S-STR "/>
      <sheetName val="Ab-UG Tank"/>
      <sheetName val="UG Tank"/>
      <sheetName val="Ab-Lagoon"/>
      <sheetName val="Lagoon"/>
      <sheetName val="DRY LINING"/>
      <sheetName val="AL AMEER ELECT-MECH-PLUMB"/>
      <sheetName val="AMEER - PLUMB."/>
      <sheetName val="AMEER - mechanical"/>
      <sheetName val="AMEER - lift"/>
      <sheetName val="MADINA COMPLEX"/>
      <sheetName val="KORAN PRINTING 1"/>
      <sheetName val="NOWAISER (2)"/>
      <sheetName val="4903-6161 DIRIYAH"/>
      <sheetName val="BUDGET 8421"/>
      <sheetName val="BILLIONAIRES"/>
      <sheetName val="SOGEX"/>
      <sheetName val="ELEC_BOQ"/>
      <sheetName val="PUMP"/>
      <sheetName val=" B3"/>
      <sheetName val="재1"/>
      <sheetName val="Basic Rates (2)"/>
      <sheetName val="Vind-BtB"/>
      <sheetName val="COOLING TOWER-Supply"/>
      <sheetName val="beam-slab shuttering"/>
      <sheetName val="col-shuttering"/>
      <sheetName val="slab-reinft1"/>
      <sheetName val="Slab-reinft2"/>
      <sheetName val="col-reinft"/>
      <sheetName val="beam id's"/>
      <sheetName val="slab barnos"/>
      <sheetName val="col_reinft1"/>
      <sheetName val="beam-slab_shuttering"/>
      <sheetName val="Labour abstract"/>
      <sheetName val="GM &amp; TA"/>
      <sheetName val="R20_R30_work"/>
      <sheetName val="98Price"/>
      <sheetName val="Debits as on 12.04.08"/>
      <sheetName val="beam_id's"/>
      <sheetName val="slab_barnos"/>
      <sheetName val="std-rates"/>
      <sheetName val="B3-B4-B5-B6"/>
      <sheetName val="Prelims - Abstract"/>
      <sheetName val="Costing Sheet"/>
      <sheetName val="Aditya- BOQ-workings-To Site-04"/>
      <sheetName val="E_&amp;_R"/>
      <sheetName val="Labour_abstract"/>
      <sheetName val="GM_&amp;_TA"/>
      <sheetName val="Debits_as_on_12_04_08"/>
      <sheetName val="beam-slab_shuttering1"/>
      <sheetName val="beam_id's1"/>
      <sheetName val="slab_barnos1"/>
      <sheetName val="E_&amp;_R1"/>
      <sheetName val="Labour_abstract1"/>
      <sheetName val="GM_&amp;_TA1"/>
      <sheetName val="Debits_as_on_12_04_081"/>
      <sheetName val="beam-slab_shuttering2"/>
      <sheetName val="beam_id's2"/>
      <sheetName val="slab_barnos2"/>
      <sheetName val="E_&amp;_R2"/>
      <sheetName val="Labour_abstract2"/>
      <sheetName val="GM_&amp;_TA2"/>
      <sheetName val="Debits_as_on_12_04_082"/>
      <sheetName val="beam-slab_shuttering3"/>
      <sheetName val="beam_id's3"/>
      <sheetName val="slab_barnos3"/>
      <sheetName val="Rate_Analysis3"/>
      <sheetName val="E_&amp;_R3"/>
      <sheetName val="SPT_vs_PHI3"/>
      <sheetName val="Labour_abstract3"/>
      <sheetName val="GM_&amp;_TA3"/>
      <sheetName val="PRECAST_lightconc-II3"/>
      <sheetName val="Debits_as_on_12_04_083"/>
      <sheetName val="beam-slab_shuttering4"/>
      <sheetName val="beam_id's4"/>
      <sheetName val="slab_barnos4"/>
      <sheetName val="Rate_Analysis4"/>
      <sheetName val="E_&amp;_R4"/>
      <sheetName val="SPT_vs_PHI4"/>
      <sheetName val="Labour_abstract4"/>
      <sheetName val="GM_&amp;_TA4"/>
      <sheetName val="PRECAST_lightconc-II4"/>
      <sheetName val="Debits_as_on_12_04_084"/>
      <sheetName val="India_F&amp;S_Template"/>
      <sheetName val="Mix_Design"/>
      <sheetName val="beam-slab_shuttering5"/>
      <sheetName val="beam_id's5"/>
      <sheetName val="slab_barnos5"/>
      <sheetName val="Rate_Analysis5"/>
      <sheetName val="E_&amp;_R5"/>
      <sheetName val="SPT_vs_PHI5"/>
      <sheetName val="Labour_abstract5"/>
      <sheetName val="GM_&amp;_TA5"/>
      <sheetName val="PRECAST_lightconc-II5"/>
      <sheetName val="Debits_as_on_12_04_085"/>
      <sheetName val="India_F&amp;S_Template1"/>
      <sheetName val="Mix_Design1"/>
      <sheetName val="beam-slab_shuttering6"/>
      <sheetName val="beam_id's6"/>
      <sheetName val="slab_barnos6"/>
      <sheetName val="Rate_Analysis6"/>
      <sheetName val="E_&amp;_R6"/>
      <sheetName val="SPT_vs_PHI6"/>
      <sheetName val="Labour_abstract6"/>
      <sheetName val="GM_&amp;_TA6"/>
      <sheetName val="PRECAST_lightconc-II6"/>
      <sheetName val="Debits_as_on_12_04_086"/>
      <sheetName val="India_F&amp;S_Template2"/>
      <sheetName val="Mix_Design2"/>
      <sheetName val="Cost_any"/>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PACK (B)"/>
      <sheetName val="FRL As per Ex_ Road Both"/>
      <sheetName val="FRL As per Ex_ Road Both _2_"/>
      <sheetName val="FRL R1 _ OGL _ Depth"/>
      <sheetName val="CRUST-ARCH"/>
      <sheetName val="CRUST-IRDP"/>
      <sheetName val="StreetLightWrks"/>
      <sheetName val="MSEDCL (2)"/>
      <sheetName val="section total"/>
      <sheetName val="PMC RATES"/>
      <sheetName val="REV-FORMAT"/>
      <sheetName val="FINAL COPY"/>
      <sheetName val="STORM &amp; CROSS &amp; FOOTPATH"/>
      <sheetName val="DRAINAGE"/>
      <sheetName val="SIGNAGES"/>
      <sheetName val="junction devlopment"/>
      <sheetName val="Quantities"/>
      <sheetName val="0100"/>
      <sheetName val="1320"/>
      <sheetName val="1750"/>
      <sheetName val="2900"/>
      <sheetName val="StreetLightWrks (2)"/>
      <sheetName val="BACKUP (3)"/>
      <sheetName val="Abstract _2_"/>
      <sheetName val="MSEDCL _2_"/>
      <sheetName val="Rate Analyssis"/>
      <sheetName val="970121_fee_rates"/>
      <sheetName val="rev.02"/>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monitoring-breakup Feb02"/>
      <sheetName val="BREAK UP"/>
      <sheetName val="Abstract of Drain"/>
      <sheetName val="Escalation Working"/>
      <sheetName val="Box Pushing Quantity"/>
      <sheetName val="Total Quantity "/>
      <sheetName val="Barrication Board Calculation"/>
      <sheetName val="Cutting Shield Estimation"/>
      <sheetName val="Quantity Back Up"/>
      <sheetName val="V"/>
      <sheetName val="W"/>
      <sheetName val="Cash1"/>
      <sheetName val="Cash_Sum"/>
      <sheetName val="MAchinery(R1)"/>
      <sheetName val="OVH"/>
      <sheetName val="Mach Reco"/>
      <sheetName val="Day work"/>
      <sheetName val="SIEVE ANALYSIS_Sand"/>
      <sheetName val="Day_work"/>
      <sheetName val="N-BOQ SUM"/>
      <sheetName val="VO - 01"/>
      <sheetName val="VO - 02"/>
      <sheetName val="VO - 03"/>
      <sheetName val="VO - 04"/>
      <sheetName val="VO - 05"/>
      <sheetName val="VO - 06"/>
      <sheetName val="VO - 07"/>
      <sheetName val="VO - 08"/>
      <sheetName val="VO - 10"/>
      <sheetName val="VO - 11"/>
      <sheetName val="VO - 12"/>
      <sheetName val="VO - 13"/>
      <sheetName val="VO - 14"/>
      <sheetName val="VO - 15"/>
      <sheetName val="VO - 16"/>
      <sheetName val="VO-17"/>
      <sheetName val="VO-18"/>
      <sheetName val="VO - 19"/>
      <sheetName val="VO - 20"/>
      <sheetName val="VO - 21"/>
      <sheetName val="April-00"/>
      <sheetName val="Sc 3 (2)"/>
      <sheetName val="6. Leben optionale Fragen"/>
      <sheetName val="7.1 Nichtleben Risikoklasse 1"/>
      <sheetName val="7.2 Nichtleben Risikoklasse 2"/>
      <sheetName val="7.3 Nichtleben Risikoklasse 3"/>
      <sheetName val="7.4 Nichtleben Risikoklasse 4"/>
      <sheetName val="7.5 Nichtleben Risikoklasse 5"/>
      <sheetName val="7.6 Nichtleben Risikoklasse 6"/>
      <sheetName val="7.7 Nichtleben Risikoklasse 7"/>
      <sheetName val="7.8 Nichtleben Risikoklasse 8"/>
      <sheetName val="7.9 Nichtleben Risikoklasse 9"/>
      <sheetName val="7.10 Nichtleben Risikoklasse 10"/>
      <sheetName val="7.11 Nichtleben Risikoklasse 11"/>
      <sheetName val="8. Nichtleben Zusammenfassung"/>
      <sheetName val="9. Nichtleben optionale Fragen"/>
      <sheetName val="0. Internal data"/>
      <sheetName val="MSO"/>
      <sheetName val="SIJV"/>
      <sheetName val="Teranga"/>
      <sheetName val="Fixed Assets Details June  10"/>
      <sheetName val="Acc Dep Details Apr 10 (ZPBC)"/>
      <sheetName val="Acc Dep Details Apr 10 "/>
      <sheetName val="Cap.Advan details"/>
      <sheetName val="Capital WIP June 10 "/>
      <sheetName val="TB Asset June 10"/>
      <sheetName val="TB June  10"/>
      <sheetName val="S-report"/>
      <sheetName val="BayInfo"/>
      <sheetName val="234C Automatic"/>
      <sheetName val="Interst 234C"/>
      <sheetName val="234 Memorandum"/>
      <sheetName val="Memo 2"/>
      <sheetName val="234Ctesting"/>
      <sheetName val="Trialbal"/>
      <sheetName val="BS for cash flow"/>
      <sheetName val="Below the line"/>
      <sheetName val="Cash Flow 2"/>
      <sheetName val="sch3grp"/>
      <sheetName val="Sch4&amp;5grp"/>
      <sheetName val="Sch6grp"/>
      <sheetName val="Sch7&amp;8grp"/>
      <sheetName val="Sch7"/>
      <sheetName val="Sch9grp"/>
      <sheetName val="Sch10grp1"/>
      <sheetName val="Sch10grp2"/>
      <sheetName val="Sch10"/>
      <sheetName val="Sch11grp"/>
      <sheetName val="Sch12grp"/>
      <sheetName val="Sch13grp"/>
      <sheetName val="classification"/>
      <sheetName val="Final TB Coded"/>
      <sheetName val="Deduction 10A (2)"/>
      <sheetName val="Wealth Tax computation"/>
      <sheetName val="Computation backup"/>
      <sheetName val="Leave Encashment"/>
      <sheetName val="Deduction 10A"/>
      <sheetName val="Sundry Debtorwith invoice d (2)"/>
      <sheetName val="summary Trial(OLD)"/>
      <sheetName val="Sundry Debtorwith invoice date"/>
      <sheetName val="210809"/>
      <sheetName val="TB firstcut"/>
      <sheetName val="Trial Balance "/>
      <sheetName val="Trial Balance (3)"/>
      <sheetName val="packagetbason15.4"/>
      <sheetName val="Consolidatedmovemnt"/>
      <sheetName val="P. TAX"/>
      <sheetName val="Prospect Database"/>
      <sheetName val="Portfolio Goals &amp; Selection"/>
      <sheetName val="Prospect CrossPlots"/>
      <sheetName val="Prospect Rankings"/>
      <sheetName val="Portfolio Resources"/>
      <sheetName val="Portfolio Resource Histograms"/>
      <sheetName val="Portfolio Discoveries"/>
      <sheetName val="Portfolio Economics"/>
      <sheetName val="Summary Charts"/>
      <sheetName val="Sequential Accumulation"/>
      <sheetName val="Sorting"/>
      <sheetName val="Computations"/>
      <sheetName val="Computations 2"/>
      <sheetName val="Computations 3"/>
      <sheetName val="Computations 4"/>
      <sheetName val="Computations 5"/>
      <sheetName val="Main Page"/>
      <sheetName val="Study Package Planner"/>
      <sheetName val="Stock Register"/>
      <sheetName val="Requisition Master"/>
      <sheetName val="Annexure (A)"/>
      <sheetName val="Annexure (B)"/>
      <sheetName val="Annexure (C)"/>
      <sheetName val="Annexure (D)"/>
      <sheetName val="Annexure (E)"/>
      <sheetName val="Annexure (F)"/>
      <sheetName val="Annexure (G)"/>
      <sheetName val="Annexure (G) (2)"/>
      <sheetName val="FIFO RATE"/>
      <sheetName val="NSEZ STOCK"/>
      <sheetName val="Karigars"/>
      <sheetName val="Export Sales"/>
      <sheetName val="Loading Value"/>
      <sheetName val="FG RW WIP"/>
      <sheetName val="data 3A|6A"/>
      <sheetName val="DATA [ FORM12 , CHALLAN ]"/>
      <sheetName val="PF CHALLAN"/>
      <sheetName val="form12A"/>
      <sheetName val="LETTERS"/>
      <sheetName val="ESI CHALLAN"/>
      <sheetName val="PF CHALLAN INT-DAMAGES"/>
      <sheetName val="Données"/>
      <sheetName val="DOC34"/>
      <sheetName val="Base de Datos Pedidos Dolares"/>
      <sheetName val="Paramètres"/>
      <sheetName val="Listes de Sélection"/>
      <sheetName val="EB1"/>
      <sheetName val="ER1"/>
      <sheetName val="ER2"/>
      <sheetName val="ER4_Old"/>
      <sheetName val="ER5"/>
      <sheetName val="ER6_Old"/>
      <sheetName val="ER7"/>
      <sheetName val="ER8"/>
      <sheetName val="ER9"/>
      <sheetName val="form26"/>
      <sheetName val="Mth-Vana"/>
      <sheetName val="RevisionRound1"/>
      <sheetName val="forex"/>
      <sheetName val="data_3A|6A"/>
      <sheetName val="DATA_[_FORM12_,_CHALLAN_]"/>
      <sheetName val="PF_CHALLAN"/>
      <sheetName val="ESI_CHALLAN"/>
      <sheetName val="PF_CHALLAN_INT-DAMAGES"/>
      <sheetName val="Base_de_Datos_Pedidos_Dolares"/>
      <sheetName val="wkg_cflo"/>
      <sheetName val="SCH_1_2"/>
      <sheetName val="RGPCOM"/>
      <sheetName val="CALCOM"/>
      <sheetName val="NDCOM"/>
      <sheetName val="BASIC ASSU."/>
      <sheetName val="COST PRD."/>
      <sheetName val="BURNER"/>
      <sheetName val="Norms (GV)"/>
      <sheetName val="MCC_01"/>
      <sheetName val="MCC_01A"/>
      <sheetName val="MCC_02"/>
      <sheetName val="MCC_02A"/>
      <sheetName val="MCC_03"/>
      <sheetName val="MCC_03A"/>
      <sheetName val="MCC_04"/>
      <sheetName val="MCC_05"/>
      <sheetName val="MCC_05A"/>
      <sheetName val="MCC_06"/>
      <sheetName val="MCC_07"/>
      <sheetName val="MCC_08"/>
      <sheetName val="MCC_08A"/>
      <sheetName val="MCC_09 "/>
      <sheetName val="MCC_10"/>
      <sheetName val="MCC_10A"/>
      <sheetName val="MCC_11"/>
      <sheetName val="MCC_11A"/>
      <sheetName val="MCC_12"/>
      <sheetName val="MCC_13"/>
      <sheetName val="MCC_14"/>
      <sheetName val="Main Input Sheet"/>
      <sheetName val="30Apr03"/>
      <sheetName val="16Jan03"/>
      <sheetName val="24Dec02"/>
      <sheetName val="Flow-03Dec02"/>
      <sheetName val="Flow-27Sep02"/>
      <sheetName val="Flow-08Aug02"/>
      <sheetName val="Flow-01Aug02"/>
      <sheetName val="Flow-29Jul02"/>
      <sheetName val="Flow-22Jul02"/>
      <sheetName val="Flow-09Jul02"/>
      <sheetName val="Flow-30May02"/>
      <sheetName val="Flow-29May02"/>
      <sheetName val="Flow-14May02"/>
      <sheetName val="Flow-17Apr02"/>
      <sheetName val="Flow-03Apr02"/>
      <sheetName val="Tabelle1"/>
      <sheetName val="Tabelle2"/>
      <sheetName val="CS Area"/>
      <sheetName val="Check_Up"/>
      <sheetName val=" Raw Mill"/>
      <sheetName val="Kiln"/>
      <sheetName val="Ramp_Up_Kiln"/>
      <sheetName val="Coal Mill"/>
      <sheetName val="Cement Mill"/>
      <sheetName val="Ramp_Up_Cement Mill"/>
      <sheetName val="Heat Consumption"/>
      <sheetName val="False Air"/>
      <sheetName val="Raw Material Requirement"/>
      <sheetName val="Power_Summary"/>
      <sheetName val="Power_Material"/>
      <sheetName val="Power_Cement"/>
      <sheetName val="power_clinker"/>
      <sheetName val="Power_OPC"/>
      <sheetName val="Power_PPC"/>
      <sheetName val="Kiln Performance"/>
      <sheetName val="Power_Sheet_Presentation"/>
      <sheetName val="Ebidta"/>
      <sheetName val="Energy bill  "/>
      <sheetName val="Power cost"/>
      <sheetName val="Fixed Expenses"/>
      <sheetName val="VCOP"/>
      <sheetName val="VC"/>
      <sheetName val="VC-QC"/>
      <sheetName val="Operation-line-1"/>
      <sheetName val="Input cost"/>
      <sheetName val="Input Factor"/>
      <sheetName val="Power-kwh-t"/>
      <sheetName val="Marketing"/>
      <sheetName val="Frt cost"/>
      <sheetName val="Approved Capex"/>
      <sheetName val="Proposed Capex"/>
      <sheetName val="Major Litigation"/>
      <sheetName val="FCCmt"/>
      <sheetName val="Com.Allcn"/>
      <sheetName val="Cmt. Wkg"/>
      <sheetName val="Com. wkg"/>
      <sheetName val="DG Cost"/>
      <sheetName val="Delhi"/>
      <sheetName val="Caloff"/>
      <sheetName val="RM -LS(V)"/>
      <sheetName val="CCR"/>
      <sheetName val="Fuel "/>
      <sheetName val="pkg.bags"/>
      <sheetName val="RM &amp; Clinker"/>
      <sheetName val="Loose Cmt"/>
      <sheetName val="Branch Acct."/>
      <sheetName val="PL -LS TC"/>
      <sheetName val="Contr."/>
      <sheetName val="QW Sales"/>
      <sheetName val="Lac"/>
      <sheetName val="Var 30-9 B vrs A"/>
      <sheetName val="Var 30-9 A vrs A"/>
      <sheetName val="Var 31-12 B vrs A "/>
      <sheetName val="Var 31-12 A vrs A "/>
      <sheetName val="Var 31-3B vrs A"/>
      <sheetName val="Var 31-3 A vrs A "/>
      <sheetName val="Cal. Br."/>
      <sheetName val="Stores &amp; Spares"/>
      <sheetName val="Infmn.from OD"/>
      <sheetName val="Note on Changes made"/>
      <sheetName val="OPR DATA"/>
      <sheetName val="P&amp;L 08.09"/>
      <sheetName val="Cost of Prod."/>
      <sheetName val="EBDITA Estimates"/>
      <sheetName val="STOCK ADJ."/>
      <sheetName val="Cane Mkt."/>
      <sheetName val="Cane Price"/>
      <sheetName val="Mfg."/>
      <sheetName val="REPAIR"/>
      <sheetName val="F. EXP."/>
      <sheetName val="Exp annexure"/>
      <sheetName val="Salaries &amp; Wages"/>
      <sheetName val="Dep. Co's Act"/>
      <sheetName val="INTT."/>
      <sheetName val="WC-Summ"/>
      <sheetName val="WC-Value"/>
      <sheetName val="WC-Qty. &amp; Rate"/>
      <sheetName val="Budgeted Balance Sheet"/>
      <sheetName val="Budgeted Cash FlowConsolidated "/>
      <sheetName val="Budgeted Fund Flow Consolidated"/>
      <sheetName val="P &amp; L Account Sugar&amp; Cogen"/>
      <sheetName val="OPB 07.08 - Sugar"/>
      <sheetName val="Cogen Profitability"/>
      <sheetName val="Prod_Consm_stock of Grogs"/>
      <sheetName val="silliminite_clot"/>
      <sheetName val="CLOTS"/>
      <sheetName val="clot_others"/>
      <sheetName val="BASIC_CLOT"/>
      <sheetName val="B_CLOT"/>
      <sheetName val="TB-CIT"/>
      <sheetName val="de_reconcilation"/>
      <sheetName val="FB"/>
      <sheetName val="SLC"/>
      <sheetName val="recon_volii"/>
      <sheetName val="RF.Common"/>
      <sheetName val="RF.common.wrkg."/>
      <sheetName val="grn_brnt prod"/>
      <sheetName val="dep."/>
      <sheetName val="VRS"/>
      <sheetName val="calcined clay"/>
      <sheetName val="Apr_aug."/>
      <sheetName val="BP.Allocation"/>
      <sheetName val="GPP.Allocation"/>
      <sheetName val="Recon of PL with TB"/>
      <sheetName val="Group-sch"/>
      <sheetName val="P&amp;L - REF"/>
      <sheetName val="Summary.PL.31.12.03"/>
      <sheetName val="Recon of BS _ACs"/>
      <sheetName val="Break-up"/>
      <sheetName val="BS - RF"/>
      <sheetName val="Recon of BS "/>
      <sheetName val="OB_ BS"/>
      <sheetName val="OB. wrkg. for BS"/>
      <sheetName val="Brk.up.OB."/>
      <sheetName val="OB.Vol _ II"/>
      <sheetName val="OB_Rev SL"/>
      <sheetName val="0B_Qry SL"/>
      <sheetName val="9 mnths.Comparative.prod.sales "/>
      <sheetName val="Prod.sales.9mths."/>
      <sheetName val="E D Apl to Dec. 03 "/>
      <sheetName val="Int. Silica.Loan"/>
      <sheetName val="SW.UptoAug"/>
      <sheetName val="s&amp;w_PF&amp;ESI"/>
      <sheetName val="FB_S&amp;W"/>
      <sheetName val="SB_1_S&amp;W "/>
      <sheetName val="SB_3_S&amp;W"/>
      <sheetName val="BB_S&amp;W "/>
      <sheetName val="stkval_for_akd"/>
      <sheetName val="stkval_for_bk "/>
      <sheetName val="stkval"/>
      <sheetName val="LADLEjun"/>
      <sheetName val="qejun'04"/>
      <sheetName val="realis with ladle (2)"/>
      <sheetName val="LADLE-jul"/>
      <sheetName val="realis-July"/>
      <sheetName val="realis excl export jan'04"/>
      <sheetName val="realis excl export upto Dec'03"/>
      <sheetName val="realis per ton in total (2)"/>
      <sheetName val="for factory licence"/>
      <sheetName val="realis excl export (2)"/>
      <sheetName val="realis with ladle"/>
      <sheetName val="realis excl export"/>
      <sheetName val="LADLE"/>
      <sheetName val="Convertor"/>
      <sheetName val="realisation per mt"/>
      <sheetName val="Upto dec"/>
      <sheetName val="Q.E Mar'04"/>
      <sheetName val="Q.E Dec'03"/>
      <sheetName val="Upto Nov"/>
      <sheetName val="Upto Sep"/>
      <sheetName val="Q.E Sep'03"/>
      <sheetName val="upto Aug'04"/>
      <sheetName val="Q.E Jun'03"/>
      <sheetName val="Upto"/>
      <sheetName val="realis per ton in total"/>
      <sheetName val="break up (2)"/>
      <sheetName val="pivot sumary"/>
      <sheetName val="Qtr. 1_DE"/>
      <sheetName val="Pkg"/>
      <sheetName val="power units"/>
      <sheetName val="impact (2)"/>
      <sheetName val="rmf-exprt"/>
      <sheetName val="SLB_PROD"/>
      <sheetName val="Summary_contr."/>
      <sheetName val="var_"/>
      <sheetName val="fuel pmt"/>
      <sheetName val="de_analysis"/>
      <sheetName val="ret_frm_custmr"/>
      <sheetName val="ipt sum"/>
      <sheetName val="IPT"/>
      <sheetName val="fuel pmt-total"/>
      <sheetName val="fuel alloc"/>
      <sheetName val="rej_overs"/>
      <sheetName val="rej_overs_exprt"/>
      <sheetName val="rm_REJ._OVERS (2)"/>
      <sheetName val="rm_REJ._OVERS"/>
      <sheetName val="Fixed expense (2)"/>
      <sheetName val="Fixed expense -Dixit"/>
      <sheetName val="Fixed expense"/>
      <sheetName val="Rev.bgt_to_Trgt"/>
      <sheetName val="q4.trgt.bgt."/>
      <sheetName val="recon.dec"/>
      <sheetName val="pl_vs"/>
      <sheetName val="pl_dec04"/>
      <sheetName val="PL.dec_Summary"/>
      <sheetName val="plntwise pl"/>
      <sheetName val="de_jan._bgt"/>
      <sheetName val="de_wrkg_bgt"/>
      <sheetName val="Variance-dec."/>
      <sheetName val="VarFE"/>
      <sheetName val="Others_exp."/>
      <sheetName val="dec act"/>
      <sheetName val="SLC-STK-DEC'04"/>
      <sheetName val="no.of days holding"/>
      <sheetName val="Plantwise"/>
      <sheetName val="Sales Qty"/>
      <sheetName val="Pkg matr"/>
      <sheetName val="Payment_oa"/>
      <sheetName val="4yrs fixed exps"/>
      <sheetName val="Manpower_impact"/>
      <sheetName val="FC_Gain"/>
      <sheetName val="Working 2 "/>
      <sheetName val="Page 4 "/>
      <sheetName val="Page 3 "/>
      <sheetName val="de_dec._trgt"/>
      <sheetName val="de_wrkg_trgt"/>
      <sheetName val="Q.E Dec Summary"/>
      <sheetName val="cfdatabase"/>
      <sheetName val="KR"/>
      <sheetName val="RF"/>
      <sheetName val="SIW"/>
      <sheetName val="Assumptions 1"/>
      <sheetName val="Assumptions 2"/>
      <sheetName val="Project Cost Incl duties"/>
      <sheetName val="DCL Project Cost"/>
      <sheetName val="Cement - Greenfield"/>
      <sheetName val="Detailed Cement Greenfld EBIDTA"/>
      <sheetName val="Detailed Cement EBIDTA"/>
      <sheetName val="WF &amp; TPPs"/>
      <sheetName val="Sugar"/>
      <sheetName val="Sugar Economics"/>
      <sheetName val="Carbon Credit"/>
      <sheetName val="Total EBIDTA"/>
      <sheetName val="Sales Tax Deferral"/>
      <sheetName val="Allocation"/>
      <sheetName val="Takeouts"/>
      <sheetName val="Impact of Current Tax"/>
      <sheetName val="YHD Summary Consolidated"/>
      <sheetName val="YHD Summary Consolidate (Case)"/>
      <sheetName val="PL CONSOLIDATED"/>
      <sheetName val="BS CONSOLIDATED"/>
      <sheetName val="CF CONSOLIDATED"/>
      <sheetName val="Ratios CONSOLIDATED"/>
      <sheetName val="Summary-Fin Consolidated"/>
      <sheetName val="YHD Summary DCBL"/>
      <sheetName val="YHD Summary DCBL (Case)"/>
      <sheetName val="Book Dep"/>
      <sheetName val="IT Dep"/>
      <sheetName val="TOTAL Sales"/>
      <sheetName val="PL DCBL"/>
      <sheetName val="CF DCBL"/>
      <sheetName val="BS DCBL (Without Full WCL)"/>
      <sheetName val="Monthly CF DCBL"/>
      <sheetName val="CF DCBL - PD"/>
      <sheetName val="Capex Payout"/>
      <sheetName val="Surplus Graph"/>
      <sheetName val="Sugar - Sensivity"/>
      <sheetName val="YHD Summary DCB Subsidiary"/>
      <sheetName val="PL DCB Subsidiary"/>
      <sheetName val="BS DCB Subsidiary"/>
      <sheetName val="CF DCB Subsidiary"/>
      <sheetName val="Ratios DCB Subsidiary"/>
      <sheetName val="Summary - Fin &amp; Ops Subsidiary"/>
      <sheetName val="Cement-Greenfield-Subsidiary"/>
      <sheetName val="Detailed Cement Greenfld Subsi"/>
      <sheetName val="BS DCBL"/>
      <sheetName val="Loans"/>
      <sheetName val="Ratios DCBL "/>
      <sheetName val="Assumptions Summary"/>
      <sheetName val="IT, WC, Loans - DCB Subsidiary"/>
      <sheetName val="PL - OCL "/>
      <sheetName val="BS - OCL"/>
      <sheetName val="CF - OCL"/>
      <sheetName val="cement greenfieldtax"/>
      <sheetName val="ProjectIRR"/>
      <sheetName val="pl (2)"/>
      <sheetName val="ids_mar"/>
      <sheetName val="semi-stk-exprt"/>
      <sheetName val="adv tax 4"/>
      <sheetName val="RM (2)"/>
      <sheetName val="Export"/>
      <sheetName val="fbjul"/>
      <sheetName val="incr_decr stk"/>
      <sheetName val="stkvaladvtax2"/>
      <sheetName val="royalty_pp"/>
      <sheetName val="royalty_AMC"/>
      <sheetName val="PTI"/>
      <sheetName val="mould consm"/>
      <sheetName val="stores consm"/>
      <sheetName val="str_spr_repr"/>
      <sheetName val="apr-stk"/>
      <sheetName val="may-stk"/>
      <sheetName val="jun-stk"/>
      <sheetName val="jul-stk"/>
      <sheetName val="Aug-stk"/>
      <sheetName val="Sep-stk"/>
      <sheetName val="Oct-stk"/>
      <sheetName val="Nov-stk"/>
      <sheetName val="Dec-stk"/>
      <sheetName val="Jan-stk"/>
      <sheetName val="Feb-mar"/>
      <sheetName val="tot-stk"/>
      <sheetName val="2003-04"/>
      <sheetName val="adv2"/>
      <sheetName val="bud breakup"/>
      <sheetName val="Prod-Sales data"/>
      <sheetName val="PLR"/>
      <sheetName val="PLR(ND)"/>
      <sheetName val="Mis PL-actu Pl"/>
      <sheetName val="PLRRev"/>
      <sheetName val="pl(3)"/>
      <sheetName val="pl-ndfinal"/>
      <sheetName val="pl-nd"/>
      <sheetName val="BOARD_REPORT"/>
      <sheetName val="CUS._TB_For_BS"/>
      <sheetName val="Prov_agst_adv_FOR_BS"/>
      <sheetName val="RM_CONSUMED"/>
      <sheetName val="prod._sales"/>
      <sheetName val="Notes to account"/>
      <sheetName val="Consolidated PR(CF,RF,KCW)"/>
      <sheetName val="Cement Factory 10"/>
      <sheetName val="Refractory 11"/>
      <sheetName val="Lanjiberna Limestone Mines 12"/>
      <sheetName val="Lanjiberna Quarry Transport 14"/>
      <sheetName val="Common 15"/>
      <sheetName val="Power Generating Sets 16"/>
      <sheetName val="HA Cement Plant 25"/>
      <sheetName val="Shaft Kiln 26"/>
      <sheetName val="LINE - 2 (RAJGANGPUR ) 27"/>
      <sheetName val="LINE - 2 (L.Q) 28"/>
      <sheetName val="KCW-Cement Factory 51"/>
      <sheetName val="Talabira Mines 91"/>
      <sheetName val="Raigarh Mines 92"/>
      <sheetName val="Chiraipani Mines 94"/>
      <sheetName val="Mugdara Mines 95"/>
      <sheetName val="Bhikampalli Quartzite Mines 98"/>
      <sheetName val="Taxes&amp;Duties"/>
      <sheetName val="CIT"/>
      <sheetName val="FC-Com-MHD"/>
      <sheetName val="CPP PBT"/>
      <sheetName val="CPP Rgt Vs Act"/>
      <sheetName val="Sri AKD"/>
      <sheetName val="Coal FY-13"/>
      <sheetName val="Coal consn"/>
      <sheetName val="Coal FY-12"/>
      <sheetName val="Power rate"/>
      <sheetName val="CPP data"/>
      <sheetName val="LC to NCR"/>
      <sheetName val="Summary (FY13 Vs 14)"/>
      <sheetName val="FY-13 Vs FY14"/>
      <sheetName val="Price working"/>
      <sheetName val="Trade"/>
      <sheetName val="Statewise Sales Plan (43 LT)"/>
      <sheetName val="Summary-Plant &amp; Qlty wise"/>
      <sheetName val="Sales-RGP+KCW+BCW"/>
      <sheetName val="Sales-RGP"/>
      <sheetName val="Sales-KCW"/>
      <sheetName val="Sales-BCW"/>
      <sheetName val="Primary Road Frt"/>
      <sheetName val="Rly Frt &amp; CHW"/>
      <sheetName val="Rly Frt w.e.f 1.4.13"/>
      <sheetName val="Road Freight to Depot"/>
      <sheetName val="Secondary Road Frt"/>
      <sheetName val="Sales Qnty"/>
      <sheetName val="VAT Calculation_FY 14"/>
      <sheetName val="Sys. Design"/>
      <sheetName val="Civil-An-1"/>
      <sheetName val="An.2(Major P&amp;M)"/>
      <sheetName val="An.2O"/>
      <sheetName val="An.2A"/>
      <sheetName val="An2S"/>
      <sheetName val="An.2V"/>
      <sheetName val="An.2U"/>
      <sheetName val="An.2T"/>
      <sheetName val="An.2B(BCs)"/>
      <sheetName val="An.2C(WF)"/>
      <sheetName val="An.2D(BF)"/>
      <sheetName val="An.2E(Fans)"/>
      <sheetName val="An.2F"/>
      <sheetName val="An.2G"/>
      <sheetName val="An.2H(Ref)"/>
      <sheetName val="An.2I(Misc. P&amp;M,Assets)"/>
      <sheetName val="An.2J(HT Motors)"/>
      <sheetName val="An.2K(VFC)"/>
      <sheetName val="An.2L(PD)"/>
      <sheetName val="An.2M(C&amp;I)"/>
      <sheetName val="An.3(Err&amp; Com)"/>
      <sheetName val="An.4(Mining)"/>
      <sheetName val="SUM-LS-TRPT"/>
      <sheetName val="An.5-LS.Trpt-Sum"/>
      <sheetName val="LS.Trpt-BG"/>
      <sheetName val="LS.Trpt-Pipe"/>
      <sheetName val="LS.Trpt-Belt"/>
      <sheetName val="LS.Trpt-Loco"/>
      <sheetName val="LQ-Power"/>
      <sheetName val="Fixed Exp"/>
      <sheetName val="LQ Budget"/>
      <sheetName val="LQ-Explosive"/>
      <sheetName val="LQ-EMMD"/>
      <sheetName val="LQ-Spl spares+Pumps"/>
      <sheetName val="Capital Additions"/>
      <sheetName val="WC.CF.FY08"/>
      <sheetName val="WC.KCW.FY08"/>
      <sheetName val="WC.Wkg.CF.FY08"/>
      <sheetName val="WC.Wkg.KCW.FY08"/>
      <sheetName val="Cost Tree"/>
      <sheetName val="WC.CF.FY07-Old-SytYHD"/>
      <sheetName val="BUDCOM"/>
      <sheetName val="OPER_CF"/>
      <sheetName val="LQ"/>
      <sheetName val="FC New"/>
      <sheetName val="REC"/>
      <sheetName val="Coal Variance"/>
      <sheetName val="Kiln Stp Hrs &amp; Fqny"/>
      <sheetName val="CVRM Stp Hrs &amp; fqny"/>
      <sheetName val="Clinker Pwr"/>
      <sheetName val="CCBC"/>
      <sheetName val="CCBC Stp &amp; Frqny"/>
      <sheetName val="Accounts related"/>
      <sheetName val="ND Office 300911"/>
      <sheetName val="Trial Balance300911"/>
      <sheetName val="FY12 &amp; FY 13 Projection"/>
      <sheetName val="OCL DO depreciation FY11-12"/>
      <sheetName val="OCL DO IT DEPN FY11-12"/>
      <sheetName val="OCL DO Additions FY11-12"/>
      <sheetName val="OCL DO SALE or W-OFF FY11-12"/>
      <sheetName val="ASSET-310312-Office &amp; Eqipment"/>
      <sheetName val="ASSET-310312-Computer"/>
      <sheetName val="ASSET-310312-Fans"/>
      <sheetName val="ASSET-310312-Furniture"/>
      <sheetName val="ASSET-310312-Generator"/>
      <sheetName val="ASSET-310312-Motor cars"/>
      <sheetName val="Sales of Asset at B-47"/>
      <sheetName val="WDV calculator FY10-11"/>
      <sheetName val="Old B-47 asset as on 310311"/>
      <sheetName val="Fixed Asset As per books of acc"/>
      <sheetName val="Qtrly. Var-Book EBIDTA"/>
      <sheetName val="Q1 EBIDTA"/>
      <sheetName val="Cement VC"/>
      <sheetName val="Clinker VC"/>
      <sheetName val="LQ Cost sheet"/>
      <sheetName val="Slag"/>
      <sheetName val="RSP &amp; WSP Gap"/>
      <sheetName val="Addl. Cost in power- QE Jun'12"/>
      <sheetName val="Addl. Cost in power - QE Jun'13"/>
      <sheetName val="FC (2)"/>
      <sheetName val="RF Adv"/>
      <sheetName val="S-Creditor"/>
      <sheetName val="Sundries"/>
      <sheetName val="rf11"/>
      <sheetName val="rf16"/>
      <sheetName val="rf32"/>
      <sheetName val="rf46"/>
      <sheetName val="Stores"/>
      <sheetName val="Fuel Cost"/>
      <sheetName val="Exe.Sum (2)"/>
      <sheetName val="Cost 96"/>
      <sheetName val="Exe.Sum"/>
      <sheetName val="Tot. stone"/>
      <sheetName val="Cost sheet Templete"/>
      <sheetName val="Cost Sheet  "/>
      <sheetName val="Sum CCBC"/>
      <sheetName val="CCBC EXP"/>
      <sheetName val="Emp.cost"/>
      <sheetName val="Pmt.to Contr."/>
      <sheetName val="Contr.Allcn."/>
      <sheetName val="Power &amp; Fuel"/>
      <sheetName val="Repair &amp; Maint."/>
      <sheetName val="Inc-Dec in stk"/>
      <sheetName val="Bill to LQ FY-12"/>
      <sheetName val="Bill to LQ (2)"/>
      <sheetName val="LQ Cost.FTM"/>
      <sheetName val="LQ Basic Data"/>
      <sheetName val="LQ Cost.YTD"/>
      <sheetName val="WESCO Power"/>
      <sheetName val="Explosive"/>
      <sheetName val="Bill to LQ"/>
      <sheetName val="Take outs"/>
      <sheetName val="FY14"/>
      <sheetName val="MAR"/>
      <sheetName val="FEB"/>
      <sheetName val="JUL"/>
      <sheetName val="APR"/>
      <sheetName val="Stoppages-Kiln"/>
      <sheetName val="Stoppages-Mills"/>
      <sheetName val="Wkg.Reconc."/>
      <sheetName val="PG"/>
      <sheetName val="PPT Graph"/>
      <sheetName val="ND Office 300611"/>
      <sheetName val="Trial Balance 300611"/>
      <sheetName val="87 Kg IRR Option 1"/>
      <sheetName val="CPP"/>
      <sheetName val="VC-Overall"/>
      <sheetName val="VC RGP"/>
      <sheetName val="VC KCW"/>
      <sheetName val="Line1+Line2"/>
      <sheetName val="Approved Capex "/>
      <sheetName val="FC Com"/>
      <sheetName val="Out of Books Qry 30 0 6 04"/>
      <sheetName val="Oot of Book Rev  30 06 04"/>
      <sheetName val="Out of Book Vol II 30 06 04"/>
      <sheetName val="Custom Duty May 05"/>
      <sheetName val="Cluster Mapping"/>
      <sheetName val="Rate sheet"/>
      <sheetName val="Sales Wipro HCIT"/>
      <sheetName val="COS Wipro HCIT"/>
      <sheetName val="Support cost Wipro HCIT"/>
      <sheetName val="Manpower No. Wipro HCIT"/>
      <sheetName val="Support cost BPO-CPO"/>
      <sheetName val="COS  BPO-CPO"/>
      <sheetName val="Sales  BPO-CPO"/>
      <sheetName val="Support cost DD"/>
      <sheetName val="COS  DD"/>
      <sheetName val="Sales  DD"/>
      <sheetName val="Support cost LS"/>
      <sheetName val="COS LS"/>
      <sheetName val="Sales LS"/>
      <sheetName val="Sales HC"/>
      <sheetName val="COS HC"/>
      <sheetName val="Support cost HC"/>
      <sheetName val="Corp Format"/>
      <sheetName val="P&amp;L HC"/>
      <sheetName val="P&amp;L LS"/>
      <sheetName val="P&amp;L DD"/>
      <sheetName val="P&amp;L BPO-CPO"/>
      <sheetName val="P&amp;L Biomed"/>
      <sheetName val="P&amp;L Cen Sup"/>
      <sheetName val="P&amp;L Wipro HCIT"/>
      <sheetName val="Joydeep"/>
      <sheetName val="Cen Supp Costs"/>
      <sheetName val="Manpower Consol"/>
      <sheetName val="Manpower No. HC"/>
      <sheetName val="Manpower No. LS"/>
      <sheetName val="Manpower No. DD"/>
      <sheetName val="Manpower c Support"/>
      <sheetName val="Manpower No. BPO-CPO"/>
      <sheetName val="HRZ"/>
      <sheetName val="Geo-Sal inv"/>
      <sheetName val="Rev,MM&amp;Rat sum"/>
      <sheetName val="Cont analy"/>
      <sheetName val="Ver-Geowise mm"/>
      <sheetName val="Ver-Geowise mm sum"/>
      <sheetName val="Business Visa"/>
      <sheetName val="Work Permit"/>
      <sheetName val="Intl cost"/>
      <sheetName val="Reco-KALM"/>
      <sheetName val="vertical"/>
      <sheetName val="Service Function"/>
      <sheetName val="891&amp;salesadj"/>
      <sheetName val="CONTNREPT"/>
      <sheetName val="Contrib-rawdata"/>
      <sheetName val="sales file"/>
      <sheetName val="Sales file $"/>
      <sheetName val="Sales file Rs."/>
      <sheetName val="Loading Details"/>
      <sheetName val="Loading Rawdata"/>
      <sheetName val="PDD Nov'01"/>
      <sheetName val="ME List"/>
      <sheetName val="PBT Reco"/>
      <sheetName val="workings - Assets"/>
      <sheetName val="Computation "/>
      <sheetName val="workings - liabilites"/>
      <sheetName val=" P&amp;L"/>
      <sheetName val="Trail Balance"/>
      <sheetName val="Workings for P &amp; L"/>
      <sheetName val="Schedules to P&amp;L "/>
      <sheetName val="Schedules to BS "/>
      <sheetName val="Points to be con for final del."/>
      <sheetName val="groups"/>
      <sheetName val="misc.workings"/>
      <sheetName val="Computation  (2)"/>
      <sheetName val="80 IB"/>
      <sheetName val="Working P &amp; L"/>
      <sheetName val="Curr liab Adv from customers"/>
      <sheetName val="Closing stock (2)"/>
      <sheetName val="Workings Cash flows"/>
      <sheetName val="Trail Balance 07-08"/>
      <sheetName val="Trial Balance 08-09"/>
      <sheetName val="Sh cap"/>
      <sheetName val="Sec"/>
      <sheetName val="Unsec"/>
      <sheetName val="Inventory details"/>
      <sheetName val="Cash &amp; bank"/>
      <sheetName val="Loans &amp; Adv"/>
      <sheetName val="Current Liab &amp; prov "/>
      <sheetName val="Other exps"/>
      <sheetName val="tax year on year"/>
      <sheetName val="BSR"/>
      <sheetName val="BSR (2)"/>
      <sheetName val="Note on Revenue Recognition"/>
      <sheetName val="Sumarry"/>
      <sheetName val="Revenue workings"/>
      <sheetName val="POC"/>
      <sheetName val="TB 31.12.10"/>
      <sheetName val="S3A - Office"/>
      <sheetName val="S3A - Retai"/>
      <sheetName val="S3B"/>
      <sheetName val="Total Pmts.(MRHPL)"/>
      <sheetName val="Lists"/>
      <sheetName val="ExportVar"/>
      <sheetName val="Part A"/>
      <sheetName val="Business_Organisation"/>
      <sheetName val="Subsidiary Companies"/>
      <sheetName val="Beneficial Owners"/>
      <sheetName val="Other Information"/>
      <sheetName val="Principal Item -Trading"/>
      <sheetName val="Principal Item - Raw material"/>
      <sheetName val="Principal Item - Products"/>
      <sheetName val="Schedule TI"/>
      <sheetName val="Bank Accounts"/>
      <sheetName val="Schedule HP"/>
      <sheetName val="Schedule BP"/>
      <sheetName val="Schedule DPM"/>
      <sheetName val="Schedule DOA"/>
      <sheetName val="Schedule DEP"/>
      <sheetName val="Schedule DCG"/>
      <sheetName val="Schedule ESR"/>
      <sheetName val="Schedule CG"/>
      <sheetName val="Schedule OS"/>
      <sheetName val="Schedule CFL"/>
      <sheetName val="Schedule 10"/>
      <sheetName val="Schedule 80G"/>
      <sheetName val="Schedule 80"/>
      <sheetName val="Schedule VIA"/>
      <sheetName val="SCHEDULE STTR"/>
      <sheetName val="Schedule SI"/>
      <sheetName val="Schedule EI"/>
      <sheetName val="Schedule MAT"/>
      <sheetName val="Schedule MATC"/>
      <sheetName val="Schedule DDT"/>
      <sheetName val="Schedule FB"/>
      <sheetName val="Schedule IT - Adv"/>
      <sheetName val="Schedule IT - Self"/>
      <sheetName val="Schedule FBT"/>
      <sheetName val="Schedule DDTP"/>
      <sheetName val="Schedule TDS2"/>
      <sheetName val="Schedule TCS"/>
      <sheetName val="Debentures"/>
      <sheetName val="P_L"/>
      <sheetName val="cash flow (2)"/>
      <sheetName val="Cash flow workings1"/>
      <sheetName val="Inc Tax"/>
      <sheetName val="FA schedule (08-09)"/>
      <sheetName val="P_L Schedules"/>
      <sheetName val="PL Groupings"/>
      <sheetName val="EPS workings (2)"/>
      <sheetName val="Interest reco"/>
      <sheetName val="outside entries(Mukul)"/>
      <sheetName val="outside entries"/>
      <sheetName val="Regrouping of pr yr"/>
      <sheetName val="uncertified workings - creditor"/>
      <sheetName val="Audit fees"/>
      <sheetName val="Deferred tax (2)"/>
      <sheetName val="Micr small enterprises"/>
      <sheetName val="Enfield"/>
      <sheetName val="Notes changes"/>
      <sheetName val="FA Schedule (09-10)"/>
      <sheetName val="List of Business Partners"/>
      <sheetName val="List of Business Partners (2)"/>
      <sheetName val="List of Business Partners (3)"/>
      <sheetName val="PSC Intermix"/>
      <sheetName val="NEATSLAG"/>
      <sheetName val="FINECOALHAG"/>
      <sheetName val="PSC direct"/>
      <sheetName val="PPC Intermix"/>
      <sheetName val="Openings "/>
      <sheetName val="Dep. during the year"/>
      <sheetName val="OFFICE EQ"/>
      <sheetName val="3Month-Detailed Vriance"/>
      <sheetName val="4-6"/>
      <sheetName val="7-9"/>
      <sheetName val="11-13"/>
      <sheetName val="15-17"/>
      <sheetName val="18-19"/>
      <sheetName val="BS-Grouping"/>
      <sheetName val="P&amp;L-Grouping"/>
      <sheetName val="Trade Deposit"/>
      <sheetName val="Accrued Interest"/>
      <sheetName val="Ughai-Alcohol"/>
      <sheetName val="Suspense"/>
      <sheetName val="Advance against Salary"/>
      <sheetName val="Ware-house"/>
      <sheetName val="Cenvat"/>
      <sheetName val="S. Creditors"/>
      <sheetName val="Advance &amp; Deposit"/>
      <sheetName val="Pre-paid Expenses"/>
      <sheetName val="LE"/>
      <sheetName val="Ughai (Bio-Compost)"/>
      <sheetName val="Annuallised Cost"/>
      <sheetName val="Molasses"/>
      <sheetName val="Store Consumption"/>
      <sheetName val="Work-men"/>
      <sheetName val="Employees Welfare"/>
      <sheetName val="BR"/>
      <sheetName val="S. Repair"/>
      <sheetName val="Selling Expenses"/>
      <sheetName val="General Charges"/>
      <sheetName val="Stationery"/>
      <sheetName val="Conveyance"/>
      <sheetName val="Effulent"/>
      <sheetName val="Party-wise Sales"/>
      <sheetName val="Sundry Income"/>
      <sheetName val="Bio-Compost Sales"/>
      <sheetName val="Bio-Compost Costing"/>
      <sheetName val="Press Mud"/>
      <sheetName val="Windrows"/>
      <sheetName val="W. Details"/>
      <sheetName val="PF &amp; FP"/>
      <sheetName val="Annuallised Cost (1)"/>
      <sheetName val="Uns march"/>
      <sheetName val=" L.E 30.6.11 (3)"/>
      <sheetName val="UnsJune"/>
      <sheetName val="Trial Balanc"/>
      <sheetName val="Int acc"/>
      <sheetName val="300613L.E"/>
      <sheetName val=" L.E"/>
      <sheetName val="Retained Retention"/>
      <sheetName val="Stale Cheque1"/>
      <sheetName val="Rei for exps"/>
      <sheetName val="Retaining "/>
      <sheetName val="Rent Payable"/>
      <sheetName val="Stale Cheque "/>
      <sheetName val="Water Cess"/>
      <sheetName val="Bills awaited"/>
      <sheetName val="Int.Accrued30912"/>
      <sheetName val="Int.Accrued31312"/>
      <sheetName val="Service tax "/>
      <sheetName val="TDS "/>
      <sheetName val="Sat"/>
      <sheetName val="Stat Dues"/>
      <sheetName val="TDS"/>
      <sheetName val="Vat."/>
      <sheetName val="CST."/>
      <sheetName val="Entry tax."/>
      <sheetName val="Sat."/>
      <sheetName val="W.C.T"/>
      <sheetName val="Cane Purc tax pay"/>
      <sheetName val="Inve"/>
      <sheetName val="Invet"/>
      <sheetName val="Prepaid."/>
      <sheetName val="Prepaid"/>
      <sheetName val="cane seed adv"/>
      <sheetName val="Sundry deposit"/>
      <sheetName val="Sun Debt"/>
      <sheetName val="GrPL"/>
      <sheetName val="UBI kolkata(059)"/>
      <sheetName val="IDBI KOLKATA CA"/>
      <sheetName val="Finished goods."/>
      <sheetName val="BY Product."/>
      <sheetName val="Cane Purchase"/>
      <sheetName val="Cane Purchase."/>
      <sheetName val="Cane Transportation &amp; Loading"/>
      <sheetName val="Cane Commission."/>
      <sheetName val="Cane Purchase Tax."/>
      <sheetName val="Cane Development"/>
      <sheetName val="Cane Expenses"/>
      <sheetName val="salary-exp"/>
      <sheetName val="FP, DLI"/>
      <sheetName val="Pac mate"/>
      <sheetName val="Store Cons"/>
      <sheetName val="int.calcu.final"/>
      <sheetName val="Auditfee"/>
      <sheetName val="B.C"/>
      <sheetName val="Brokrage"/>
      <sheetName val="G.Charges."/>
      <sheetName val="Law Charges"/>
      <sheetName val="Miscelle."/>
      <sheetName val="Security charge"/>
      <sheetName val="Sundry Repair"/>
      <sheetName val="Printing &amp; Stationery"/>
      <sheetName val="Postage,telephon "/>
      <sheetName val="Vehicle Runni"/>
      <sheetName val="Selling Exps."/>
      <sheetName val="Security Bill"/>
      <sheetName val="Cane Commission. (2)"/>
      <sheetName val="Cane Adjustment"/>
      <sheetName val="Power Bill Details"/>
      <sheetName val="Block "/>
      <sheetName val="BIS"/>
      <sheetName val="Vehicle-13"/>
      <sheetName val="Vehicle-12"/>
      <sheetName val="Cane Deve"/>
      <sheetName val="Cane Exp"/>
      <sheetName val="Cane Purchase. (2)"/>
      <sheetName val="30612L.E (2)"/>
      <sheetName val="int.calcu. (2)"/>
      <sheetName val="UA 1.1 - Sales Arp"/>
      <sheetName val="UA 1.2 - Sale Summary"/>
      <sheetName val="Free Sale"/>
      <sheetName val="Levy Sale"/>
      <sheetName val="TOTAL OUT SIDE SALE"/>
      <sheetName val="UA 1. 8 Molasses Party wise sal"/>
      <sheetName val="UA 1.5 Godown Sale"/>
      <sheetName val="UA 1.6 By Product Sale"/>
      <sheetName val="UA 1.6 BY Product."/>
      <sheetName val="TOTAL SALE FACTORY GDN "/>
      <sheetName val="March-10 trial"/>
      <sheetName val="Mill Gate"/>
      <sheetName val="Centre"/>
      <sheetName val="oil mill"/>
      <sheetName val="tw &amp; rs"/>
      <sheetName val="cal off buil"/>
      <sheetName val="cal off mach"/>
      <sheetName val="cal off furn"/>
      <sheetName val="cal off tw &amp; con"/>
      <sheetName val="amalg &amp; sch"/>
      <sheetName val="it dep jun 03"/>
      <sheetName val="Fur9900"/>
      <sheetName val="I.T Dep."/>
      <sheetName val="Amal.9900"/>
      <sheetName val="Mac9900"/>
      <sheetName val="TW9900"/>
      <sheetName val="Cal.TW&amp;Con.9900"/>
      <sheetName val="Amal.01"/>
      <sheetName val="Mac 01"/>
      <sheetName val="Fur.01"/>
      <sheetName val="Cal.Mach.01"/>
      <sheetName val="bui-02"/>
      <sheetName val="mach.02"/>
      <sheetName val="TW.02"/>
      <sheetName val="Amal.02"/>
      <sheetName val="Cal.Mach.02"/>
      <sheetName val="Sch..02"/>
      <sheetName val="Bui-9900"/>
      <sheetName val="Bui-01"/>
      <sheetName val="TW.01"/>
      <sheetName val="Fur.02"/>
      <sheetName val="Con.01"/>
      <sheetName val="Agr.F A.01"/>
      <sheetName val="Agr.F A 02"/>
      <sheetName val="Cal.Bldg.01"/>
      <sheetName val="Cal.Bldg.02"/>
      <sheetName val="Cal.Fur.02"/>
      <sheetName val="Pre- Op. Exps June-09"/>
      <sheetName val="C_Stock 30.6.09"/>
      <sheetName val="ED_Payable 30.6.09"/>
      <sheetName val="Packing 30.6.09"/>
      <sheetName val="Avg Sale-30.6.09"/>
      <sheetName val="Pre-op. May-09"/>
      <sheetName val="May-09 Stock"/>
      <sheetName val="Bui 01"/>
      <sheetName val="Mach 01"/>
      <sheetName val="Tube 01"/>
      <sheetName val="Tube Well"/>
      <sheetName val="Furn 01"/>
      <sheetName val="Conv 01"/>
      <sheetName val="Agr FA 01"/>
      <sheetName val="Agr. F A"/>
      <sheetName val="Cal Bldg 01"/>
      <sheetName val="Cal.Bldg."/>
      <sheetName val="Cal Mach 01"/>
      <sheetName val="Cal.Mach."/>
      <sheetName val="Cal Fur 01"/>
      <sheetName val="Cal.Furn."/>
      <sheetName val="Cal TW&amp;CON 01"/>
      <sheetName val="Cal.TW&amp;Con."/>
      <sheetName val="Amal."/>
      <sheetName val="IT Dep 01"/>
      <sheetName val="Schedule01"/>
      <sheetName val="Amal 01"/>
      <sheetName val="Bu02"/>
      <sheetName val="Mach02"/>
      <sheetName val="Tube02"/>
      <sheetName val="Furn02"/>
      <sheetName val="Conv02"/>
      <sheetName val="Agr FA02"/>
      <sheetName val="Cal Bldg02"/>
      <sheetName val="Cal Fur02"/>
      <sheetName val="Cal TW&amp;Con02"/>
      <sheetName val="Addition02"/>
      <sheetName val="Amal02"/>
      <sheetName val="Schedule02"/>
      <sheetName val="IT Dep02"/>
      <sheetName val="Distallery"/>
      <sheetName val="IT dep Q"/>
      <sheetName val="Insurance Spares"/>
      <sheetName val="Summary Of intt &amp; B.C"/>
      <sheetName val="Intt_Dr"/>
      <sheetName val="bank-charges"/>
      <sheetName val="Rent Payable (2)"/>
      <sheetName val="p&amp;l  (2)"/>
      <sheetName val="Power-JV"/>
      <sheetName val="Sugar-JV"/>
      <sheetName val="Normal-MR"/>
      <sheetName val="Special-MR"/>
      <sheetName val=" Block"/>
      <sheetName val="MR-Power"/>
      <sheetName val="K1 FAR Lead"/>
      <sheetName val="K1A Additions Checking"/>
      <sheetName val="K1.1 Off Equip"/>
      <sheetName val="K1.2 F&amp;F"/>
      <sheetName val="K1.3 Computers"/>
      <sheetName val="K1.3 Computers old"/>
      <sheetName val="Major Models"/>
      <sheetName val="Growth Initiatives "/>
      <sheetName val="Operational Targets 2005-06"/>
      <sheetName val="Targets not met fully"/>
      <sheetName val="Business Development Targets "/>
      <sheetName val="Localisation, Source Change"/>
      <sheetName val="Negotiations, Price Disocunts"/>
      <sheetName val="VAVE Six Sigma Kaizen"/>
      <sheetName val="Productvity Improvement"/>
      <sheetName val="Shopfloor wastage reduction"/>
      <sheetName val="Customer Rating"/>
      <sheetName val="PPM"/>
      <sheetName val="Vendor Management"/>
      <sheetName val="Market Size"/>
      <sheetName val="Capacity Utilisation"/>
      <sheetName val="Bajaj"/>
      <sheetName val="Bajaj OS"/>
      <sheetName val="Ford"/>
      <sheetName val="Yamaha"/>
      <sheetName val="volvo"/>
      <sheetName val="M&amp;M"/>
      <sheetName val="Hyundai"/>
      <sheetName val="honda motors"/>
      <sheetName val="honda siel"/>
      <sheetName val="TATA Engg"/>
      <sheetName val="TKML"/>
      <sheetName val="TKML-Supplier"/>
      <sheetName val="Fiat"/>
      <sheetName val="AL"/>
      <sheetName val="Bajaj1"/>
      <sheetName val="Identity"/>
      <sheetName val="SEC0-DropdownList"/>
      <sheetName val="DrowDownLists"/>
      <sheetName val="Sec1-Titles"/>
      <sheetName val="Sec2-Inputs"/>
      <sheetName val="Profit Variance"/>
      <sheetName val="Overheads-Input"/>
      <sheetName val="Sales Variance FTM"/>
      <sheetName val="Sales Variance FTM Per BU  "/>
      <sheetName val="Sales Variance FTM Per Taco"/>
      <sheetName val="Sales Variance YTD Per BU "/>
      <sheetName val="Sales Variance YTD Per Taco "/>
      <sheetName val="Customer wise sales"/>
      <sheetName val="Export countrywise Details"/>
      <sheetName val="Export Details-Input"/>
      <sheetName val="Major Models Input"/>
      <sheetName val="Inventory Ageing"/>
      <sheetName val="Cash Flow - Input"/>
      <sheetName val="Statutory Compliance Report"/>
      <sheetName val="NFE Status"/>
      <sheetName val="Conso Results"/>
      <sheetName val="Input Conso Results"/>
      <sheetName val="Parent BU"/>
      <sheetName val="BU Std List"/>
      <sheetName val="Sec3-Outputs"/>
      <sheetName val="BU-P&amp;L"/>
      <sheetName val="BU-Mthly-P&amp;L"/>
      <sheetName val="JV summary"/>
      <sheetName val="BU-Mthly-Var"/>
      <sheetName val="Inventory Graph"/>
      <sheetName val="P &amp; L Graphs"/>
      <sheetName val="Sum Fin Sts"/>
      <sheetName val="Reasonwise-Analysis"/>
      <sheetName val="Performance Highlights"/>
      <sheetName val="TACO Group Summary"/>
      <sheetName val="TACO Legal Entity"/>
      <sheetName val="TACO Var"/>
      <sheetName val="Gross Sales"/>
      <sheetName val="Exports"/>
      <sheetName val="Value addition"/>
      <sheetName val="Gross Margin"/>
      <sheetName val="PBT"/>
      <sheetName val="PAT"/>
      <sheetName val="Cash Profit"/>
      <sheetName val="ASA"/>
      <sheetName val="Profit Reco Summary"/>
      <sheetName val="Profit Reco Details"/>
      <sheetName val="Sales var Summary"/>
      <sheetName val="Sales Variance Details"/>
      <sheetName val="Operations Graph"/>
      <sheetName val="Export countrywise-Output"/>
      <sheetName val="TACO+TAPS Conso BS"/>
      <sheetName val="Profit Reco - Output"/>
      <sheetName val="Cash Flow-Output"/>
      <sheetName val="MIS Summary"/>
      <sheetName val="Gross Sales &amp; PAT"/>
      <sheetName val="Conco Results"/>
      <sheetName val="Major Models -Output Sheet"/>
      <sheetName val="Export Details-Output"/>
      <sheetName val="Overheads-Output"/>
      <sheetName val="Sec4-Discuss"/>
      <sheetName val="Sec5-NotRequired"/>
      <sheetName val="NotReqd-TACO Brk up"/>
      <sheetName val="NotReqd-Sales BH"/>
      <sheetName val="NotReqd-Profit Reconciliation"/>
      <sheetName val="NotReqd-Profit Analysis"/>
      <sheetName val="NotReqd-Cost Reduction"/>
      <sheetName val="NotReqd-TBEM, Shinohara"/>
      <sheetName val="NotReqd-Growth Plans"/>
      <sheetName val="NotReqd-Add for Engineering"/>
      <sheetName val="NotReqd-Additional for Retail"/>
      <sheetName val="NotReqd-Additional for SCM"/>
      <sheetName val="NotReqd-WD Report"/>
      <sheetName val="p-4 (2)"/>
      <sheetName val="P-15"/>
      <sheetName val="p-4"/>
      <sheetName val="in house frameBOXER"/>
      <sheetName val="FORWARD BOXER"/>
      <sheetName val="Rear Boxer"/>
      <sheetName val="IN HOUSE FRAME CT-100"/>
      <sheetName val="FORWARD CT100"/>
      <sheetName val="Rear CT"/>
      <sheetName val="Operation_Bhosari With Igarshi "/>
      <sheetName val="LIL SALES Plan"/>
      <sheetName val="Profitability HO"/>
      <sheetName val="Profitability Corp"/>
      <sheetName val="SED Feedback"/>
      <sheetName val="Operation_Bhosari"/>
      <sheetName val="RMC PLAN"/>
      <sheetName val="MSEB_Cost"/>
      <sheetName val="PM BOM"/>
      <sheetName val="Packing Mtrl"/>
      <sheetName val="2436"/>
      <sheetName val="Manpower Summary"/>
      <sheetName val="W-230 Worker"/>
      <sheetName val="W-230 Staff"/>
      <sheetName val="Consumable"/>
      <sheetName val="CONS PLAN"/>
      <sheetName val="New Consul"/>
      <sheetName val="Other MFG Expan"/>
      <sheetName val="Packing &amp; Forwarding"/>
      <sheetName val="Corporate Fund"/>
      <sheetName val="SECRETARIAL"/>
      <sheetName val="CONS BOM"/>
      <sheetName val="MISC EXP."/>
      <sheetName val="Secritrial"/>
      <sheetName val="FINANCE COST"/>
      <sheetName val="2495"/>
      <sheetName val="2642"/>
      <sheetName val="SALES MATRIX Bhosari 08-09"/>
      <sheetName val="RMC PLAN WITH IGARSHI MOTOR"/>
      <sheetName val="new manpower (2)"/>
      <sheetName val="Power_cycletime"/>
      <sheetName val="Trans_Plan BOM"/>
      <sheetName val="2456"/>
      <sheetName val="2461"/>
      <sheetName val="2452"/>
      <sheetName val="2415"/>
      <sheetName val="2410"/>
      <sheetName val="2404"/>
      <sheetName val="2398"/>
      <sheetName val="2510"/>
      <sheetName val="2386"/>
      <sheetName val="2369"/>
      <sheetName val="2367"/>
      <sheetName val="2364"/>
      <sheetName val="2359"/>
      <sheetName val="2355"/>
      <sheetName val="2501"/>
      <sheetName val="2330"/>
      <sheetName val="2433"/>
      <sheetName val="2417"/>
      <sheetName val="2544"/>
      <sheetName val="2511"/>
      <sheetName val="5439"/>
      <sheetName val="5392"/>
      <sheetName val="2453"/>
      <sheetName val="2371"/>
      <sheetName val="2525"/>
      <sheetName val="2486"/>
      <sheetName val="2389"/>
      <sheetName val="5441"/>
      <sheetName val="2360"/>
      <sheetName val="5516"/>
      <sheetName val="2512"/>
      <sheetName val="2399"/>
      <sheetName val="GMA "/>
      <sheetName val="DEP CHART"/>
      <sheetName val="ASTTTA"/>
      <sheetName val="GENRT"/>
      <sheetName val="R&amp;D MC"/>
      <sheetName val="RDSFT"/>
      <sheetName val="DIE"/>
      <sheetName val="PMA"/>
      <sheetName val="EFFILU"/>
      <sheetName val="EDPSOFT"/>
      <sheetName val="EDP"/>
      <sheetName val="DTANK"/>
      <sheetName val="MC BELOW"/>
      <sheetName val="AST-TTB"/>
      <sheetName val="FURNI"/>
      <sheetName val="OEQAB"/>
      <sheetName val="FELECABO"/>
      <sheetName val="INTRCOM "/>
      <sheetName val="OFEEQB"/>
      <sheetName val="ELEB"/>
      <sheetName val="CAR"/>
      <sheetName val="PMLES"/>
      <sheetName val="NPSASS"/>
      <sheetName val="TRF."/>
      <sheetName val="CHK2"/>
      <sheetName val="pmare"/>
      <sheetName val="KVV"/>
      <sheetName val="FIN.RESULTS"/>
      <sheetName val="UNIT-WISE"/>
      <sheetName val="P-2  "/>
      <sheetName val="p-3 "/>
      <sheetName val="P-5"/>
      <sheetName val="P-6"/>
      <sheetName val="HONDA"/>
      <sheetName val="P-7-8 "/>
      <sheetName val="P-9 "/>
      <sheetName val="P-10-12 "/>
      <sheetName val="P-13"/>
      <sheetName val="Ratio (2)"/>
      <sheetName val="P-13-14 "/>
      <sheetName val="P-16"/>
      <sheetName val="VARIANCE FOR MONTH 0608 (2)"/>
      <sheetName val="OUT_PUT"/>
      <sheetName val="作成要領"/>
      <sheetName val="MENU"/>
      <sheetName val="OUT_PUT_SHEET"/>
      <sheetName val="COMMENT&amp;GRAPHS"/>
      <sheetName val="上下検証(出力用)"/>
      <sheetName val="上下ｺﾒﾝﾄ"/>
      <sheetName val="2007_ACT・EST"/>
      <sheetName val="2007PLAN"/>
      <sheetName val="2007見通し"/>
      <sheetName val="2006ACT"/>
      <sheetName val="ZSUPPLY"/>
      <sheetName val="KE30"/>
      <sheetName val="Change due to Noida"/>
      <sheetName val="Results March_final"/>
      <sheetName val="Results Dec_final"/>
      <sheetName val="Results JUNE 06_final"/>
      <sheetName val="UPTO June 2006"/>
      <sheetName val="UPTO June 2005"/>
      <sheetName val="UPTO MArch 2006"/>
      <sheetName val="Cash flow grouping"/>
      <sheetName val="FSne120506"/>
      <sheetName val="BCO125RG"/>
      <sheetName val="NCONS04AL"/>
      <sheetName val="NCONS04A"/>
      <sheetName val="FSne"/>
      <sheetName val="DC0906"/>
      <sheetName val="DCALL"/>
      <sheetName val="FA07"/>
      <sheetName val="Working for Notes"/>
      <sheetName val="BS0506RG "/>
      <sheetName val="BCO047RG"/>
      <sheetName val="GS0407RG"/>
      <sheetName val="BCO027RG"/>
      <sheetName val="DC0307"/>
      <sheetName val="GS0207RG"/>
      <sheetName val="BCO126RG"/>
      <sheetName val="DC1206"/>
      <sheetName val="GS1206RG"/>
      <sheetName val="BCO096RG"/>
      <sheetName val="GS0906RG"/>
      <sheetName val="BCO066RG"/>
      <sheetName val="GS0606RG"/>
      <sheetName val="BCO036RG"/>
      <sheetName val="GS0306RG"/>
      <sheetName val="FA06"/>
      <sheetName val="BCO027RG (BEFORE IU EXP TRFD)"/>
      <sheetName val="NCONS04A (AUDITOR) (2)"/>
      <sheetName val="bco035RG"/>
      <sheetName val="GS0305RG "/>
      <sheetName val="BCO036RG-TEMP"/>
      <sheetName val="FC MIS"/>
      <sheetName val="PE MIS FORMAT FOR YEAR 2005-06"/>
      <sheetName val="PUR.New MIS Report"/>
      <sheetName val="Annexure-I"/>
      <sheetName val="Param"/>
      <sheetName val="Results Sept'06_final"/>
      <sheetName val="Results Sept'07_final"/>
      <sheetName val="Results Dec'07_final"/>
      <sheetName val="Cash flow grouping (2)"/>
      <sheetName val="Results March2008_final (2)"/>
      <sheetName val="Results March2008_final"/>
      <sheetName val="DIFF"/>
      <sheetName val="MIS0308L-MTH"/>
      <sheetName val="MIS0308L"/>
      <sheetName val="MIS0308"/>
      <sheetName val="BCO127RG (2)"/>
      <sheetName val="BCO018RG (2)"/>
      <sheetName val="BCO038RG (2)"/>
      <sheetName val="BCO038RG"/>
      <sheetName val="GS0308RG"/>
      <sheetName val="FA08"/>
      <sheetName val="BCO127RG"/>
      <sheetName val="GS1207RG"/>
      <sheetName val="BCO097RG"/>
      <sheetName val="GS0907RG"/>
      <sheetName val="BCO067RG"/>
      <sheetName val="GS0607RG"/>
      <sheetName val="Results (2)"/>
      <sheetName val="FR0908"/>
      <sheetName val="Results Sept'08_final"/>
      <sheetName val="Results June'08_final"/>
      <sheetName val="MIS0309L-MTH"/>
      <sheetName val="MIS0309L"/>
      <sheetName val="MIS0309"/>
      <sheetName val="BCO039RG"/>
      <sheetName val="GS0309RG"/>
      <sheetName val="GS0309RG-G"/>
      <sheetName val="GS0309RG (2)"/>
      <sheetName val="GS0309RG-DIFF"/>
      <sheetName val="GS0309RG (3)"/>
      <sheetName val="GS0309RGSH"/>
      <sheetName val="GS0309RGSH-DIFF"/>
      <sheetName val="SCHEDULE6"/>
      <sheetName val="Buildings-III (2)"/>
      <sheetName val="cap-gas (31-3-02) (2)"/>
      <sheetName val="sch 4 (2)"/>
      <sheetName val="dep on exch -fluct (2)"/>
      <sheetName val="IFCI"/>
      <sheetName val="offshore spares"/>
      <sheetName val="CIF VALUE "/>
      <sheetName val="Prro.for Tax (R) (2)"/>
      <sheetName val="sch 1,2"/>
      <sheetName val="sch 4"/>
      <sheetName val="sch 5 "/>
      <sheetName val="sch 6,7,8,9,10,11"/>
      <sheetName val="TB - 31.03.02"/>
      <sheetName val="Computation of Tax "/>
      <sheetName val="MAT CAL"/>
      <sheetName val="Restate-Crs"/>
      <sheetName val="Reinst - FCL"/>
      <sheetName val="F &amp; F"/>
      <sheetName val="oe-1"/>
      <sheetName val="Leasehold Premises"/>
      <sheetName val="dep on exch -fluct"/>
      <sheetName val="buidlings - I"/>
      <sheetName val="buildings - II"/>
      <sheetName val="Buildings-III"/>
      <sheetName val="ONSHORE-EQUIP"/>
      <sheetName val="Offshore Equipment"/>
      <sheetName val="cap-gas (31-3-02)"/>
      <sheetName val="GAS"/>
      <sheetName val="NAPHTHA"/>
      <sheetName val="Int.Cal "/>
      <sheetName val="Guarantee Commn."/>
      <sheetName val="Prepaid Insurance"/>
      <sheetName val="Prro.for Tax (R)"/>
      <sheetName val="Prov.for Tax"/>
      <sheetName val="APTRANSCO-Dr"/>
      <sheetName val="APTRANSCO-Sales"/>
      <sheetName val="Int.Receivable-BreakUp"/>
      <sheetName val="Hire charges"/>
      <sheetName val="Break up of o.s.liability &amp; TDS"/>
      <sheetName val="Cal of dividend"/>
      <sheetName val="General Reserve"/>
      <sheetName val="DRR "/>
      <sheetName val="cashflow -PWC"/>
      <sheetName val="cashflow-LKPPL"/>
      <sheetName val="cashflow -final"/>
      <sheetName val="sch 3 "/>
      <sheetName val="sch 5,6,7,8,9,10"/>
      <sheetName val="sch 11,12,13,14"/>
      <sheetName val="Groupings 10.6.05"/>
      <sheetName val="TB - 10.6.05"/>
      <sheetName val="Fin.Summary (2)"/>
      <sheetName val="Fin.Summary"/>
      <sheetName val="Prov.for Tax "/>
      <sheetName val="Pro.for Tax "/>
      <sheetName val="Cal of 234(C) "/>
      <sheetName val="Cal. of Bonus"/>
      <sheetName val="Sales 10-6-05 "/>
      <sheetName val="Sales (2005-06 )"/>
      <sheetName val="Comfort fees"/>
      <sheetName val="Ex.fluct.on rept.FCL"/>
      <sheetName val="ONSHORE-EQUIP "/>
      <sheetName val="cap-gas "/>
      <sheetName val="dep on exch -fluct   "/>
      <sheetName val="Gas Bills"/>
      <sheetName val="HSD &amp; Naptha"/>
      <sheetName val="Interest-2005"/>
      <sheetName val="Loans-2005"/>
      <sheetName val="bud-act (4)"/>
      <sheetName val="bud-act (3)"/>
      <sheetName val="bud-act (2)"/>
      <sheetName val="dep on exch -fluct "/>
      <sheetName val="capital payments (2)"/>
      <sheetName val="Variance-July"/>
      <sheetName val="bud-act"/>
      <sheetName val="Act02-03(Workings)"/>
      <sheetName val="LTMA"/>
      <sheetName val="LTAPSA"/>
      <sheetName val="generation(bud -Act)"/>
      <sheetName val="intincome -act"/>
      <sheetName val="Act-Interest"/>
      <sheetName val="Status-27-31.5"/>
      <sheetName val="Status-2002-03"/>
      <sheetName val="cashflows (breaf)"/>
      <sheetName val="capital payments"/>
      <sheetName val="O&amp;M Consumtions-Ser"/>
      <sheetName val="o&amp;M forecast -march"/>
      <sheetName val="RTL"/>
      <sheetName val="FCL"/>
      <sheetName val="PAT (USD)"/>
      <sheetName val="forecast-mar"/>
      <sheetName val="ASSU-NOTES"/>
      <sheetName val="tra"/>
      <sheetName val="operating budget"/>
      <sheetName val="Cashflows (2)"/>
      <sheetName val="FCOSTS"/>
      <sheetName val="fx_interest"/>
      <sheetName val="re_interest"/>
      <sheetName val="Term Loans"/>
      <sheetName val="equity"/>
      <sheetName val="Mis."/>
      <sheetName val="interest1"/>
      <sheetName val="Additions-2001-02 "/>
      <sheetName val="4 FAssets-onshore(corrected)"/>
      <sheetName val="otheritems-dep"/>
      <sheetName val="CIVIL DEP"/>
      <sheetName val="ONSHORE-DEP"/>
      <sheetName val="OFFSHORE-DEP"/>
      <sheetName val="int-mar"/>
      <sheetName val="int-oct"/>
      <sheetName val="fcl-disb"/>
      <sheetName val="stocks-naptha"/>
      <sheetName val="stocks-hsd"/>
      <sheetName val="cashflows (april)"/>
      <sheetName val="bud-act (april)"/>
      <sheetName val="gasprice(Feb)"/>
      <sheetName val="gasprice(Jan)"/>
      <sheetName val="gasprice(Dec)"/>
      <sheetName val="gasprice"/>
      <sheetName val="Establishment Prov."/>
      <sheetName val="bud-act(SEP)"/>
      <sheetName val="bud-act (OCT)"/>
      <sheetName val="EMAIL"/>
      <sheetName val="gas price(Nov)"/>
      <sheetName val="wc-int"/>
      <sheetName val="bud-act(Jan) (2)"/>
      <sheetName val="bud-act(Feb)"/>
      <sheetName val="cap-actuals"/>
      <sheetName val="depciation"/>
      <sheetName val="assu"/>
      <sheetName val="fuel (2)"/>
      <sheetName val="Clause 41 - final"/>
      <sheetName val="SCH (1-4) "/>
      <sheetName val="SCH INV 6"/>
      <sheetName val="SCH CA (7-12)"/>
      <sheetName val="SCH PL (13-17)"/>
      <sheetName val="Cash flow for DEC,09"/>
      <sheetName val="LITL"/>
      <sheetName val="Stock &amp; WIP"/>
      <sheetName val="Income and Deferred Tax"/>
      <sheetName val="Windpower Fin."/>
      <sheetName val="Seg in lakhs"/>
      <sheetName val="Recon sheet"/>
      <sheetName val="FA-TA"/>
      <sheetName val="FA-IA"/>
      <sheetName val="Invst."/>
      <sheetName val="Assets"/>
      <sheetName val="PL Notes"/>
      <sheetName val="Work CY"/>
      <sheetName val="Work PY"/>
      <sheetName val="Grps CY"/>
      <sheetName val="Grps PY"/>
      <sheetName val="TB CY"/>
      <sheetName val="TB PY"/>
      <sheetName val="Forex Cap Detail"/>
      <sheetName val="PY regrouping"/>
      <sheetName val="SHP &amp; Dir"/>
      <sheetName val="NP EDC"/>
      <sheetName val="ICBC"/>
      <sheetName val="****00"/>
      <sheetName val="ENGG_VAL"/>
      <sheetName val="ADD_WAVG"/>
      <sheetName val="VAL31MAR-ALL"/>
      <sheetName val="MPS_PACKING"/>
      <sheetName val="Other exp."/>
      <sheetName val="upload format (3)"/>
      <sheetName val="FA Upload_Sugar"/>
      <sheetName val="FA Upload_Cogen"/>
      <sheetName val="FA Upload_Distillery"/>
      <sheetName val="JCM Sugar"/>
      <sheetName val="JCM Cogen"/>
      <sheetName val="JCM Distillery"/>
      <sheetName val="GL Ac"/>
      <sheetName val="Closing Entry - Distillery"/>
      <sheetName val="Closing entry -Cogen"/>
      <sheetName val="Closing entry-Sugar"/>
      <sheetName val="Allocation of Admn expenses"/>
      <sheetName val="DeletionFA-Project Supplier"/>
      <sheetName val="DeletionFA-Project Supplier (2)"/>
      <sheetName val="FA Sch"/>
      <sheetName val="FDR Dec 12"/>
      <sheetName val="FDR Jun 12"/>
      <sheetName val="FDR Jun 11"/>
      <sheetName val="Sugar BSPL June-12"/>
      <sheetName val="input Sch VI Rep"/>
      <sheetName val="DBSIL BS"/>
      <sheetName val="DBSIL BS Sch"/>
      <sheetName val="DBSIL PL"/>
      <sheetName val="DBSIL PL Sch"/>
      <sheetName val="BS Sugar Mar 14"/>
      <sheetName val="BS Cogen Mar 14"/>
      <sheetName val="BS Dist Mar 14"/>
      <sheetName val="Sugar S &amp; W TR"/>
      <sheetName val="Cogen S &amp; W TR"/>
      <sheetName val="Distt S &amp; W TR"/>
      <sheetName val="COP Sugar"/>
      <sheetName val="Cogen BSPL"/>
      <sheetName val="Sugar BSPL"/>
      <sheetName val="Dist BSPL"/>
      <sheetName val="Cogen GLTB"/>
      <sheetName val="Sugar GLTB"/>
      <sheetName val="Dist GLTB"/>
      <sheetName val="upload format"/>
      <sheetName val="Excise Upload"/>
      <sheetName val="upload format (2)"/>
      <sheetName val="Sug ERP TB"/>
      <sheetName val="Cogen ERP TB"/>
      <sheetName val="Dist ERP TB"/>
      <sheetName val="Sugar-Sys TB "/>
      <sheetName val="Disti-Sys TB"/>
      <sheetName val="Cogen-Sys TB"/>
      <sheetName val="SG Stk Tally"/>
      <sheetName val="SG Stk Value"/>
      <sheetName val="Dist Stk Value"/>
      <sheetName val="Dist Stk Tally"/>
      <sheetName val="Cogen Banking"/>
      <sheetName val="IU Transac"/>
      <sheetName val="CIF value Import"/>
      <sheetName val="FDR Sept 11"/>
      <sheetName val="P&amp;L-Sug"/>
      <sheetName val="Closing Entry - Distillery (2)"/>
      <sheetName val="Closing entry-Sugar (2)"/>
      <sheetName val="P&amp;L-Cogen"/>
      <sheetName val="P&amp;L-Dist"/>
      <sheetName val="WCAP Summ"/>
      <sheetName val="WCAP Qty. &amp; Rate"/>
      <sheetName val="WCAP Value"/>
      <sheetName val="cogenfexp"/>
      <sheetName val="sugarfexp"/>
      <sheetName val="234 -C"/>
      <sheetName val="Cost working"/>
      <sheetName val="OP"/>
      <sheetName val="Intt Allocation"/>
      <sheetName val="COS "/>
      <sheetName val="CFS Grouping"/>
      <sheetName val="FA as per IT"/>
      <sheetName val="Computation A.Y.2009-10"/>
      <sheetName val="CFS (2)"/>
      <sheetName val="Trial - City"/>
      <sheetName val="Trial - VL"/>
      <sheetName val="Trial - Space"/>
      <sheetName val="Sub Grouping"/>
      <sheetName val="Vatika Debtors"/>
      <sheetName val="Buzz"/>
      <sheetName val="June 30 , 09"/>
      <sheetName val="Income Act"/>
      <sheetName val="rental"/>
      <sheetName val="SSI"/>
      <sheetName val="PrintManagerCode"/>
      <sheetName val="ReportManagerCode"/>
      <sheetName val="AdditionalPrintCode"/>
      <sheetName val="MainPrintCode"/>
      <sheetName val="__FDSCACHE__"/>
      <sheetName val="G to N"/>
      <sheetName val="LCIP"/>
      <sheetName val="LCIP Output"/>
      <sheetName val="Crossover"/>
      <sheetName val="CJ Analysis"/>
      <sheetName val="IV Sen"/>
      <sheetName val="G to N Sens"/>
      <sheetName val="PWM Case"/>
      <sheetName val="Comp Cases"/>
      <sheetName val="Comp Sens"/>
      <sheetName val="MS Comp"/>
      <sheetName val="German"/>
      <sheetName val="Draper"/>
      <sheetName val="Scenario Analysis"/>
      <sheetName val="Tim's Proposal"/>
      <sheetName val="Hugh's Analysis"/>
      <sheetName val="Gross to Net- Majors"/>
      <sheetName val="Gross to Net-No Majors"/>
      <sheetName val="Comp Sens WSIB"/>
      <sheetName val="Non-Major"/>
      <sheetName val="CalPERS"/>
      <sheetName val="G to N CalPERS"/>
      <sheetName val="G to N for GM"/>
      <sheetName val="German Output"/>
      <sheetName val="German Sens"/>
      <sheetName val="CalSTRS"/>
      <sheetName val="US_Analysis Breakout"/>
      <sheetName val="US_Analysis"/>
      <sheetName val="Revised U.S. Fund"/>
      <sheetName val="U.S. Fund"/>
      <sheetName val="Model Guidance"/>
      <sheetName val="PL, BS, Cash Flow"/>
      <sheetName val="consorev"/>
      <sheetName val="Personnel Exps &amp; Debt"/>
      <sheetName val="Detailed Rev Break up"/>
      <sheetName val="Prcost"/>
      <sheetName val="HopVizFin"/>
      <sheetName val="Expenses-personnel"/>
      <sheetName val="Bedcapplan"/>
      <sheetName val="Bang-Rev"/>
      <sheetName val="Mumbai-rev"/>
      <sheetName val="Delhi-rev"/>
      <sheetName val="PROFIT_LOSS"/>
      <sheetName val="GENERAL2"/>
      <sheetName val="BS Print"/>
      <sheetName val="Balancesheet"/>
      <sheetName val="Summary P&amp;L"/>
      <sheetName val="Detailed P&amp;L"/>
      <sheetName val="Export Mixed"/>
      <sheetName val="Export WH"/>
      <sheetName val="Export LWC"/>
      <sheetName val="Export OCC"/>
      <sheetName val="Export PL"/>
      <sheetName val="PMaterial"/>
      <sheetName val="W&amp;S"/>
      <sheetName val="Presentation sheet"/>
      <sheetName val="Plant Summary "/>
      <sheetName val="YTD Comparison"/>
      <sheetName val="Prior Year PDFs"/>
      <sheetName val="PDF Summary"/>
      <sheetName val="Paul Maint"/>
      <sheetName val="Sales Estimate 03-04"/>
      <sheetName val="Distribution Cost Savings"/>
      <sheetName val="Dist"/>
      <sheetName val="Chemical Cost Savings"/>
      <sheetName val="Sundries Cost Savings"/>
      <sheetName val="Mill Mix"/>
      <sheetName val="Production Estimate 03-04"/>
      <sheetName val="Grade Cost"/>
      <sheetName val="Grade Cost - Monthly"/>
      <sheetName val="Grade Cost - Monthly Detail"/>
      <sheetName val="Sales - Tonnes - VP3"/>
      <sheetName val="Sales - Tonnes - VP6"/>
      <sheetName val="Sales - Prices"/>
      <sheetName val="Sales - Value - VP3"/>
      <sheetName val="Sales - Value - VP6"/>
      <sheetName val="Sales - Revenue"/>
      <sheetName val="Production - VP3"/>
      <sheetName val="Production - VP6"/>
      <sheetName val="Production Assumptions - VP3"/>
      <sheetName val="Production Assumptions - VP6"/>
      <sheetName val="Raw Materials"/>
      <sheetName val="R Mat - BOM"/>
      <sheetName val="Other Materials"/>
      <sheetName val="Other Materials - BOM"/>
      <sheetName val="Other Materials - Consumption"/>
      <sheetName val="Energy"/>
      <sheetName val="Wages Summary"/>
      <sheetName val="R&amp;M Timming"/>
      <sheetName val="R+M Summ - AccNo"/>
      <sheetName val="FTE"/>
      <sheetName val="Grade Cost Monthly - DATA"/>
      <sheetName val="G Cost Mthly - DATA Detail"/>
      <sheetName val="Sales-Prod Mix"/>
      <sheetName val="PDF Summary with Sales detail"/>
      <sheetName val="Grade Cost - Grade"/>
      <sheetName val="Grade Cost - PBL Group"/>
      <sheetName val="Sales - Tonnes"/>
      <sheetName val="Sales - Value"/>
      <sheetName val="PBL Tons &amp; Price"/>
      <sheetName val="Production Assumptions"/>
      <sheetName val="Prod Assumptions - PBL"/>
      <sheetName val="R Mat - Bom Sept - Jun"/>
      <sheetName val="R Mat -S.C. BOM "/>
      <sheetName val="R Mat - PBL BOM Jul - Aug"/>
      <sheetName val="R MAt - PBL bom Sept - Jun"/>
      <sheetName val="Other Mats - BOM Jul-Dec"/>
      <sheetName val="OM - PBL BOM Jul-Dec"/>
      <sheetName val="Other Mats - BOM Jan-Jun"/>
      <sheetName val="OM - PBL BOM Jan-Jun"/>
      <sheetName val="Other Mats - BOM Mar-Jun03"/>
      <sheetName val="OM - PBL BOM Mar-Jun03"/>
      <sheetName val="Dist - PBL Consol"/>
      <sheetName val="Dist - BoralAust"/>
      <sheetName val="Dist - CSR"/>
      <sheetName val="Dist - BGC"/>
      <sheetName val="Dist - LafBoralAsia"/>
      <sheetName val="Dist - ABS Turkey"/>
      <sheetName val="Dist - BPB Asia"/>
      <sheetName val="Dist - Winstone"/>
      <sheetName val="Audit data"/>
      <sheetName val="Power Point Data"/>
      <sheetName val="Data_History"/>
      <sheetName val="YTD PDF Summary"/>
      <sheetName val="Graph - VPC Prod. TPM"/>
      <sheetName val="Rebate Calc"/>
      <sheetName val="Raw Materials - BOM"/>
      <sheetName val="Other Mats - BOM"/>
      <sheetName val="Graph  Other Materials Analysis"/>
      <sheetName val="Other Mat Calcs"/>
      <sheetName val="PC114"/>
      <sheetName val="PPAK219"/>
      <sheetName val="HBAK412"/>
      <sheetName val="UHBAK702"/>
      <sheetName val="WaxAK505"/>
      <sheetName val="TCHG310"/>
      <sheetName val="Capacity VPC"/>
      <sheetName val="Potential VPC"/>
      <sheetName val="USA Chart"/>
      <sheetName val="India_Asia Chart"/>
      <sheetName val="Germany Chart"/>
      <sheetName val="Internal Integration Chart"/>
      <sheetName val="Base Paper PDF Summary"/>
      <sheetName val="Graph - Base Paper Cont. to PDF"/>
      <sheetName val="Reference Data"/>
      <sheetName val="KEMI Analysis Data"/>
      <sheetName val="KEMI Analysis Graphs"/>
      <sheetName val="Alterations"/>
      <sheetName val="Inputs_Sens"/>
      <sheetName val="InvStats_CU"/>
      <sheetName val="InvStats_SM"/>
      <sheetName val="InvStats_CM"/>
      <sheetName val="OpStats_CU"/>
      <sheetName val="OpStats_SM"/>
      <sheetName val="OpStats_CM"/>
      <sheetName val="IS_Sum_CU"/>
      <sheetName val="IS_Sum_SM"/>
      <sheetName val="IS_Sum_CM"/>
      <sheetName val="DevStats"/>
      <sheetName val="Chedi Ubud"/>
      <sheetName val="Serai Manggis"/>
      <sheetName val="Chedi Manggis"/>
      <sheetName val="MgmtCo"/>
      <sheetName val="Chart_CU"/>
      <sheetName val="Chart_SM"/>
      <sheetName val="Chart_CM"/>
      <sheetName val="Annual_CFs_Aloha"/>
      <sheetName val="InvStats"/>
      <sheetName val="OpStats"/>
      <sheetName val="IS_Sum"/>
      <sheetName val="Hotel1_P&amp;L"/>
      <sheetName val="Annual_CFs_Asset"/>
      <sheetName val="Annual_CFs_Entity"/>
      <sheetName val="RentWorksheet-Opening Budg."/>
      <sheetName val="Sensitivity Analysis"/>
      <sheetName val="Office - Retail"/>
      <sheetName val="Residential"/>
      <sheetName val="Capital Structure_s"/>
      <sheetName val="Assumptions_Consol"/>
      <sheetName val="Capital Structure_Consol"/>
      <sheetName val="Ins Erection"/>
      <sheetName val="CRITERIA4"/>
      <sheetName val="M B-QtyRecn"/>
      <sheetName val="MFG FORE"/>
      <sheetName val="Count Agreed- F&amp;B (G6)"/>
      <sheetName val="Summary of F&amp;B stock ledger"/>
      <sheetName val="F&amp;B stock ledger"/>
      <sheetName val="doubtful deb."/>
      <sheetName val="Rev Stm"/>
      <sheetName val="SAD - Adjustments"/>
      <sheetName val="R.Earnings"/>
      <sheetName val="Fixed Assets Lead"/>
      <sheetName val="Predictive"/>
      <sheetName val="Local investments"/>
      <sheetName val="Trade Rec"/>
      <sheetName val="Trade rev"/>
      <sheetName val="Cash at bank"/>
      <sheetName val="TP Lead"/>
      <sheetName val="Trade Pay"/>
      <sheetName val="Other Pay"/>
      <sheetName val="Adm Exp"/>
      <sheetName val="Fin"/>
      <sheetName val="U4"/>
      <sheetName val="ana-CoS"/>
      <sheetName val="o.prodn"/>
      <sheetName val="raw-pre"/>
      <sheetName val="rea"/>
      <sheetName val="monthly wages"/>
      <sheetName val="reasonableness"/>
      <sheetName val="ana-adm"/>
      <sheetName val="over"/>
      <sheetName val="fin.cost"/>
      <sheetName val="BS Mau (30.05.03)"/>
      <sheetName val="BS Mau (30.04.03)"/>
      <sheetName val="ESS"/>
      <sheetName val="ess1"/>
      <sheetName val="ess2"/>
      <sheetName val="NOP"/>
      <sheetName val="JDE-OFFBS"/>
      <sheetName val="EQNAUDJPY"/>
      <sheetName val="BS SummaryC"/>
      <sheetName val="BS SummaryPL"/>
      <sheetName val="BS SummaryPLL"/>
      <sheetName val="BS SummarySC"/>
      <sheetName val="BALANCEJUL2003"/>
      <sheetName val="BALANCEAUG03"/>
      <sheetName val="BALANCESEP03"/>
      <sheetName val="Dirrep"/>
      <sheetName val="auditors"/>
      <sheetName val="pg3,4"/>
      <sheetName val="pg5"/>
      <sheetName val="pg6"/>
      <sheetName val="pg7,8"/>
      <sheetName val="Pg 9"/>
      <sheetName val="Ls_AgXLB_WorkbookFile"/>
      <sheetName val="Ls_XlbFormatTables"/>
      <sheetName val="Mon-Manuf"/>
      <sheetName val="YTD-Manuf"/>
      <sheetName val="Admin-Selling&amp;Dist"/>
      <sheetName val="Raw Material Cost"/>
      <sheetName val="Balance Sheet 06.2010-Inc Rev "/>
      <sheetName val="Account Balances"/>
      <sheetName val="P&amp;L Consolidated"/>
      <sheetName val="Debtors Inquiry"/>
      <sheetName val="Ledger Listing"/>
      <sheetName val="Balance Sheet-inc Rev"/>
      <sheetName val="DNF ITEMISED CAPEX"/>
      <sheetName val="DNFcost per head "/>
      <sheetName val="DNFSALES"/>
      <sheetName val="CDLSALES"/>
      <sheetName val="Lead cdlcone"/>
      <sheetName val="Depn cdlfab"/>
      <sheetName val="Lead cdlfab"/>
      <sheetName val="ohds"/>
      <sheetName val="CDLcost per head"/>
      <sheetName val="DNFOHd to reduce"/>
      <sheetName val="Cost per Unit"/>
      <sheetName val="DNFMini Ohd"/>
      <sheetName val="CDLMiniOhd"/>
      <sheetName val="OVERHEAD ANALYSIS"/>
      <sheetName val="Prodn Param"/>
      <sheetName val="dnf cashflow "/>
      <sheetName val="cdl cashflow"/>
      <sheetName val="INTEREST cdl"/>
      <sheetName val="Labour Force"/>
      <sheetName val="CDL ITEMISED CAPEX"/>
      <sheetName val="Depn cdlcone"/>
      <sheetName val="Leaddnf"/>
      <sheetName val="Depndnf"/>
      <sheetName val="oh input dnf"/>
      <sheetName val="oh input cdl"/>
      <sheetName val="oh ratio"/>
      <sheetName val="Para OLD"/>
      <sheetName val="currentac"/>
      <sheetName val="INTEREST dnf"/>
      <sheetName val="CONSOL CDL"/>
      <sheetName val="CONSOL FINEKNITS"/>
      <sheetName val="BS CDL"/>
      <sheetName val="BS DNF"/>
      <sheetName val="CDLCOVER"/>
      <sheetName val="CDL INT BEARING DEBT"/>
      <sheetName val="breakeven"/>
      <sheetName val="DNF OHVD RECON "/>
      <sheetName val="CDL OHVD RECON"/>
      <sheetName val="PL DNF"/>
      <sheetName val="PL CDL"/>
      <sheetName val="dnf BSHEET"/>
      <sheetName val="DNF INT BEARING DEBT"/>
      <sheetName val="BS FINEKNITS"/>
      <sheetName val="BS FABRIC"/>
      <sheetName val="FAB CONE PL"/>
      <sheetName val="FINE KNITS PL(WOOL+CONE)"/>
      <sheetName val="PL CDL Profit Centre"/>
      <sheetName val="Stock DCA"/>
      <sheetName val="Pivot Ageing DCA"/>
      <sheetName val="yarn forecast"/>
      <sheetName val="exc rate"/>
      <sheetName val="30121 &amp; com"/>
      <sheetName val="30121 Only"/>
      <sheetName val="30121 Overseas"/>
      <sheetName val="AW03"/>
      <sheetName val="SS04"/>
      <sheetName val="JUL03_MAR04"/>
      <sheetName val="Cummul Trading to Mar"/>
      <sheetName val="FM jul03_jun04"/>
      <sheetName val="export apr_jun04"/>
      <sheetName val="FM SS04"/>
      <sheetName val="FM AW04"/>
      <sheetName val="FM AW04 &lt;=JUN04"/>
      <sheetName val="JUL04 ONWARDS"/>
      <sheetName val="forecast 2003_2004"/>
      <sheetName val="budget jul 04 to jun 05"/>
      <sheetName val="detail budget jul 04 to jun 05"/>
      <sheetName val="factory output per month"/>
      <sheetName val="Mkt Mth Trading  2"/>
      <sheetName val="available minutes"/>
      <sheetName val="Mkt Mth Trading  2 (2)"/>
      <sheetName val="OM"/>
      <sheetName val="MVRE"/>
      <sheetName val="FinCharges"/>
      <sheetName val="BudTB03"/>
      <sheetName val="SummFCastbud2003 "/>
      <sheetName val="FCastbud2003"/>
      <sheetName val="jp"/>
      <sheetName val="Cashbook"/>
      <sheetName val="Unrecorded liab"/>
      <sheetName val="Unrecorded liab (2)"/>
      <sheetName val="N.10 unrec liab - Local crs"/>
      <sheetName val="Cashbook (2)"/>
      <sheetName val="Vat reconc"/>
      <sheetName val="Food Rev Cost"/>
      <sheetName val="Oper Rev"/>
      <sheetName val="Cost Room"/>
      <sheetName val="Cost F&amp;B"/>
      <sheetName val="Oper Cost"/>
      <sheetName val="PFBD"/>
      <sheetName val="JE"/>
      <sheetName val="OPEBAL"/>
      <sheetName val="I Stat-cumu"/>
      <sheetName val="I Stat-fcast"/>
      <sheetName val="activities"/>
      <sheetName val="B  Sheet"/>
      <sheetName val="currency risk"/>
      <sheetName val="interest rate risk"/>
      <sheetName val="St Equity-cumu"/>
      <sheetName val="St Equity-fcast"/>
      <sheetName val="PPE-cumu"/>
      <sheetName val="PPE-fcast"/>
      <sheetName val="PPE Add grp-cumu"/>
      <sheetName val="PPE Add grp-fcast"/>
      <sheetName val="PPE Dispgrp-cumu"/>
      <sheetName val="PPE dispgrp-fcast"/>
      <sheetName val="Deprn-cumu"/>
      <sheetName val="Deprn-fcast"/>
      <sheetName val="LTerm Invmt"/>
      <sheetName val="Invmt prop"/>
      <sheetName val="Invmtsub-cumu"/>
      <sheetName val="Invmtsub-fcast"/>
      <sheetName val="InvmtJV-cumu"/>
      <sheetName val="InvmtJV-fcast"/>
      <sheetName val="InvAssociate-cumu"/>
      <sheetName val="InvAssociate-fcast"/>
      <sheetName val="A F Sale -cumu"/>
      <sheetName val="A F sale-fcast"/>
      <sheetName val="NetInvFinLease"/>
      <sheetName val="Lhold land"/>
      <sheetName val="Biological Ass"/>
      <sheetName val="Defd Exp"/>
      <sheetName val="SHL RecGp-cumu"/>
      <sheetName val="SHL RecGp-fcast"/>
      <sheetName val="LTL RecGrp-cumu"/>
      <sheetName val="portion LTL RecGrp-cumu"/>
      <sheetName val="LTL RecGrp-fcast"/>
      <sheetName val="portion LTL RecGrp-fcast"/>
      <sheetName val="LTL RecNonGrp-cumu"/>
      <sheetName val="LTL RecNonGrp-fcast"/>
      <sheetName val="IntangAss-cumu"/>
      <sheetName val="IntangAss-fcast"/>
      <sheetName val="IntAss Add-dispgrp-cumu "/>
      <sheetName val="IntAss Add-dispgrp-fcast"/>
      <sheetName val="Current Invmt-cumu"/>
      <sheetName val="Current Invmt-fcast"/>
      <sheetName val="STL rec -cumu"/>
      <sheetName val="STL rec-fcast"/>
      <sheetName val="AcctsRecGp-cumu"/>
      <sheetName val="AcctsRecGp-fcast "/>
      <sheetName val="STL RecGrp-cumu"/>
      <sheetName val="STL Grp-fcast"/>
      <sheetName val="AcctsRecNonGrp"/>
      <sheetName val="Trade Rec disc"/>
      <sheetName val="Banks-cumu"/>
      <sheetName val="Banks-fcast"/>
      <sheetName val="STL paynongrp-cumu"/>
      <sheetName val="STL paynongrp-fcast"/>
      <sheetName val="Fin Lease Oblgns"/>
      <sheetName val="Acctspaygrp-cumu"/>
      <sheetName val="Acctspaygrp-fcast"/>
      <sheetName val="STL paygrp-cumu"/>
      <sheetName val="STL paygrp-fcast"/>
      <sheetName val="Acctspaynongrp"/>
      <sheetName val="Sh cap-cumu"/>
      <sheetName val="Sh cap-fcast"/>
      <sheetName val="SHL paygrp-cumu"/>
      <sheetName val="SHL paygrp-fcast"/>
      <sheetName val="LTL paygrp-cumu"/>
      <sheetName val="LTL paygrp-fcast"/>
      <sheetName val="portionLTL paygrp-cumu"/>
      <sheetName val="portionLTL paygrp-fcast"/>
      <sheetName val="LTL paynongrp-cumu"/>
      <sheetName val="LTL paynongrp-fcast"/>
      <sheetName val="Dept Profit-cumu"/>
      <sheetName val="Dept Profit-fcast"/>
      <sheetName val="Other Sch"/>
      <sheetName val="SUB2"/>
      <sheetName val="Cashflow a"/>
      <sheetName val="Cashflow b"/>
      <sheetName val="Cashflow c"/>
      <sheetName val="cashflowkings"/>
      <sheetName val="Gp Recpts cumu"/>
      <sheetName val="Gp Recpts fcast"/>
      <sheetName val="Gp Paymts cumu"/>
      <sheetName val="Gp Paymts fcast"/>
      <sheetName val="operating exp"/>
      <sheetName val="staffcosts-depn-amort"/>
      <sheetName val="Excp items"/>
      <sheetName val="Tax-BS"/>
      <sheetName val="DivRec"/>
      <sheetName val="Sub 3"/>
      <sheetName val="Fincostsdisc"/>
      <sheetName val="charitable instns"/>
      <sheetName val="taxationdisc"/>
      <sheetName val="ppe-discl"/>
      <sheetName val="profitonsalePPE"/>
      <sheetName val="inv prop-int ass"/>
      <sheetName val="profit sale Inv prop"/>
      <sheetName val="LTL rec discl"/>
      <sheetName val="stockdiscl"/>
      <sheetName val="F leaseoblig - discl"/>
      <sheetName val="LTL pay discl"/>
      <sheetName val="RBOdiscl1"/>
      <sheetName val="RBOdiscl2"/>
      <sheetName val="capcomm-contliab"/>
      <sheetName val="Cashflow discl"/>
      <sheetName val="relatedparty1"/>
      <sheetName val="relatedparty2"/>
      <sheetName val="related party3"/>
      <sheetName val="writeoff"/>
      <sheetName val="taxcomp"/>
      <sheetName val="UserParameters"/>
      <sheetName val="DN"/>
      <sheetName val="pg 3-4 "/>
      <sheetName val="pg 6"/>
      <sheetName val="pg 7-8 "/>
      <sheetName val="pg 10-18"/>
      <sheetName val="PG 19"/>
      <sheetName val="BroFees"/>
      <sheetName val="weekly capacity"/>
      <sheetName val="TMLEASE01(1stversion)"/>
      <sheetName val="ETB"/>
      <sheetName val="PivotTable"/>
      <sheetName val="Feuil1"/>
      <sheetName val="Rentals"/>
      <sheetName val="Investment Restated"/>
      <sheetName val="New Investment"/>
      <sheetName val="Pending"/>
      <sheetName val="PL - BS"/>
      <sheetName val="Administrative"/>
      <sheetName val="Cov"/>
      <sheetName val="Ind"/>
      <sheetName val="Directorate and Administration"/>
      <sheetName val="Statutory Disclosure 1"/>
      <sheetName val="Statutory Disclosure 2"/>
      <sheetName val="Statement of Responsibility"/>
      <sheetName val="BS "/>
      <sheetName val=" IS "/>
      <sheetName val="SCE"/>
      <sheetName val="Pg20"/>
      <sheetName val="Pg 21"/>
      <sheetName val="Pg 22"/>
      <sheetName val="Pg 23"/>
      <sheetName val="TB-Future"/>
      <sheetName val="Debtors-Creditors"/>
      <sheetName val="SAP Pivot-Current"/>
      <sheetName val="SAP TB-Current"/>
      <sheetName val="TB-Old"/>
      <sheetName val="SAP Pivot-Old"/>
      <sheetName val="SAP TB-Old"/>
      <sheetName val="TB-Compare"/>
      <sheetName val="SAP Pivot-Compare"/>
      <sheetName val="SAP TB-Current-Compare"/>
      <sheetName val="seccer"/>
      <sheetName val="Pg 3, 4, 7"/>
      <sheetName val="Pg5,6"/>
      <sheetName val="Pg 8-10"/>
      <sheetName val="pG 12"/>
      <sheetName val="Pg 13-15, 17-22"/>
      <sheetName val="Pg 16"/>
      <sheetName val="Pg 23-25"/>
      <sheetName val="U 5.2 - Payroll (2)"/>
      <sheetName val="U 5.2 - Payroll"/>
      <sheetName val="HIC150EOFFneu"/>
      <sheetName val="HIC150E"/>
      <sheetName val="HIC"/>
      <sheetName val="2.1 Demolitions"/>
      <sheetName val="2.2 Substructure"/>
      <sheetName val="2.3 Superstructure"/>
      <sheetName val="2.4 Walls"/>
      <sheetName val="2.5 Woodwork"/>
      <sheetName val="2.6 Doors and windows"/>
      <sheetName val="2.7 Roof"/>
      <sheetName val="2.8 Sanitary"/>
      <sheetName val="2.9 Finishes"/>
      <sheetName val="2.10 Services"/>
      <sheetName val="2.11 External Works"/>
      <sheetName val="3.1 PC Prov sums"/>
      <sheetName val="List of drawings"/>
      <sheetName val="CATO finishes"/>
      <sheetName val="CATO ROOF"/>
      <sheetName val="CATO SP"/>
      <sheetName val="CATO BW"/>
      <sheetName val="CATO W &amp; D"/>
      <sheetName val="Eigene D"/>
      <sheetName val="Hic_150EOffice"/>
      <sheetName val="Exchanger quotation"/>
      <sheetName val="yhc  (3)"/>
      <sheetName val="Singarpone"/>
      <sheetName val="TOTAL COST (3)"/>
      <sheetName val="Construction office"/>
      <sheetName val="Construction Quotion"/>
      <sheetName val="HIC150Ee"/>
      <sheetName val="XL4Poppy"/>
      <sheetName val="BLOCK MASONARY"/>
      <sheetName val="Balance Sheet Details CMC"/>
      <sheetName val="Daily Sheet"/>
      <sheetName val="Chq"/>
      <sheetName val="Heat Cons"/>
      <sheetName val="Imp"/>
      <sheetName val="Indg"/>
      <sheetName val="Cost_ Sheet Coal"/>
      <sheetName val="Cost sheet CokeFines-Imp"/>
      <sheetName val="Cost-Sheet-ImpCoke"/>
      <sheetName val="July.01"/>
      <sheetName val="Aug.01"/>
      <sheetName val="Sept.01"/>
      <sheetName val="Oct'01"/>
      <sheetName val="Nov'01"/>
      <sheetName val="Dec'01"/>
      <sheetName val="Jan'02"/>
      <sheetName val="Feb'02"/>
      <sheetName val="March'02"/>
      <sheetName val="April'02"/>
      <sheetName val="May'02"/>
      <sheetName val="June'02"/>
      <sheetName val="July'02"/>
      <sheetName val="Quality July'02"/>
      <sheetName val="slip Aug."/>
      <sheetName val="working for bc fcs"/>
      <sheetName val="tallied with TB"/>
      <sheetName val="as 11 working"/>
      <sheetName val="Merged"/>
      <sheetName val="SecurityNote"/>
      <sheetName val="Reclass"/>
      <sheetName val="CashFlow (2)"/>
      <sheetName val="Sch-  5"/>
      <sheetName val="OracleTB (Rs Crs)"/>
      <sheetName val="RatioAnalysis(Standalone)"/>
      <sheetName val="Ratioworking(Standalone)"/>
      <sheetName val="PrevYearReclass"/>
      <sheetName val="June08"/>
      <sheetName val="May2008"/>
      <sheetName val="Fix summary"/>
      <sheetName val="OFF EQP"/>
      <sheetName val="FUR FITT"/>
      <sheetName val="MOT VEH"/>
      <sheetName val="CAN EQUIP"/>
      <sheetName val="fIRE EXTIN"/>
      <sheetName val="Bldg"/>
      <sheetName val="Elec inst"/>
      <sheetName val="Patt &amp; dies"/>
      <sheetName val="RUPEE"/>
      <sheetName val="cap-borrow"/>
      <sheetName val="asset1"/>
      <sheetName val="asset2"/>
      <sheetName val="plsch2"/>
      <sheetName val="plsch3"/>
      <sheetName val="Tax Prov"/>
      <sheetName val="IT WDV"/>
      <sheetName val="Financial Highlights"/>
      <sheetName val="FormV"/>
      <sheetName val="FormVII"/>
      <sheetName val="Cost of project"/>
      <sheetName val="Margin Money"/>
      <sheetName val="Means of finance"/>
      <sheetName val="Cost of Production"/>
      <sheetName val="Raw Materials "/>
      <sheetName val="Power calculations"/>
      <sheetName val="Working results"/>
      <sheetName val="Break-even"/>
      <sheetName val="Payback"/>
      <sheetName val="CONTENT INDEX"/>
      <sheetName val="PL sch 1"/>
      <sheetName val="PL SCH2"/>
      <sheetName val="BS sch1"/>
      <sheetName val="BS sch2"/>
      <sheetName val="FA -casted New"/>
      <sheetName val="FAold"/>
      <sheetName val="BS sch 3"/>
      <sheetName val="BS sch 4"/>
      <sheetName val="Notes-1"/>
      <sheetName val="Notes-2"/>
      <sheetName val="Blade budget rev(20.04.10)"/>
      <sheetName val="Budget Vs Actual (3)"/>
      <sheetName val="Budget Vs Actual"/>
      <sheetName val="Monthwise Summary"/>
      <sheetName val="Sep08"/>
      <sheetName val="Aug08"/>
      <sheetName val="July08"/>
      <sheetName val="Apr2008"/>
      <sheetName val="Mar2008"/>
      <sheetName val="Feb2008"/>
      <sheetName val="INV PL LSML (INDIA) md revie"/>
      <sheetName val="INVESTMENT PLAN ITALY"/>
      <sheetName val="INV PL LSML (INDIA)"/>
      <sheetName val="IT BUDGET"/>
      <sheetName val="Philip Blade "/>
      <sheetName val="INV PL LSML(ITALY)"/>
      <sheetName val="Directives"/>
      <sheetName val="Explanation fields"/>
      <sheetName val="5year sum"/>
      <sheetName val="DOWN SEGMENT REPORT"/>
      <sheetName val="FLUCTUATIONS"/>
      <sheetName val="rescheudule"/>
      <sheetName val="ROCE Calculation"/>
      <sheetName val="Revaluaiton"/>
      <sheetName val="5year sum "/>
      <sheetName val="REgrouping"/>
      <sheetName val="cogs reconciliation"/>
      <sheetName val="PNEW"/>
      <sheetName val="Audit commitee"/>
      <sheetName val="Cash flow chander"/>
      <sheetName val="ED on stock"/>
      <sheetName val="Segment - Balance Sheet"/>
      <sheetName val="Segment report"/>
      <sheetName val="LS39 Rotor blade -Capital Items"/>
      <sheetName val="Employee cost Balu"/>
      <sheetName val="Payroll cost"/>
      <sheetName val="Detail HR-Plan"/>
      <sheetName val="cost centres"/>
      <sheetName val="MC Shop"/>
      <sheetName val="Blade"/>
      <sheetName val="Prinoth"/>
      <sheetName val="P&amp;P"/>
      <sheetName val="Planing"/>
      <sheetName val="250KW"/>
      <sheetName val="Dart"/>
      <sheetName val="Innosoft"/>
      <sheetName val="Imports"/>
      <sheetName val="Std. Cost-FG"/>
      <sheetName val="Std. Cost-Bulk"/>
      <sheetName val="comparsion"/>
      <sheetName val="EXP TRIAL FACT"/>
      <sheetName val="final fact trial"/>
      <sheetName val="B.S.-Groupings"/>
      <sheetName val="P.L.-Groupings"/>
      <sheetName val="BS Schdl- 1 &amp; 2"/>
      <sheetName val="Reserve &amp; Surplus"/>
      <sheetName val="Secured Loans"/>
      <sheetName val="Unsecured Loans"/>
      <sheetName val="Other current assets"/>
      <sheetName val="Misc. Expenditure"/>
      <sheetName val="BS Schdl-4 to 10"/>
      <sheetName val="PL Schdl- 11 to 15"/>
      <sheetName val="PENDING JV's"/>
      <sheetName val="Auxiliar de Pré-Cálculo"/>
      <sheetName val="Resumo de Custos"/>
      <sheetName val="Recebimento Cash-in"/>
      <sheetName val="Planilha de Preço de Venda"/>
      <sheetName val="SUBRESUMO"/>
      <sheetName val="MEASUREMENT TG BUILDING (2)"/>
      <sheetName val="Annex II"/>
      <sheetName val="Summary_ This_Bill"/>
      <sheetName val="PB Tank"/>
      <sheetName val="Klin L &amp; M"/>
      <sheetName val="Gas Scrubber"/>
      <sheetName val="Lime Grinding"/>
      <sheetName val="Block_Consumption"/>
      <sheetName val="KP 200_Consumption"/>
      <sheetName val="Cement_Consumption"/>
      <sheetName val="Comsumption_Reinforcement"/>
      <sheetName val="Consumption Summary"/>
      <sheetName val="PB Tank Raft &amp; Wall up to FGL"/>
      <sheetName val="Kiln L"/>
      <sheetName val="Kiln M"/>
      <sheetName val="Pour Card BBS Oct'15"/>
      <sheetName val="Consumption_Insert"/>
      <sheetName val="Summary_ This Bill Structural"/>
      <sheetName val="Summary_ Cumulative"/>
      <sheetName val="Kiln Feed"/>
      <sheetName val="Pipe Rack 200"/>
      <sheetName val="Substation Area 500 700"/>
      <sheetName val="Substation Area 200"/>
      <sheetName val="Calciner Foundation"/>
      <sheetName val="Pipe Rack 500"/>
      <sheetName val="Blower Room"/>
      <sheetName val="Transfer Tower"/>
      <sheetName val="ESP MCC Room"/>
      <sheetName val="Cooler Building"/>
      <sheetName val="Carbonation Unit"/>
      <sheetName val="Cable Tray"/>
      <sheetName val="Sea Water Line"/>
      <sheetName val="Misc Struc"/>
      <sheetName val="Consumption_Insert_Angle"/>
      <sheetName val="FIM Consumption Summary"/>
      <sheetName val="Consumption_InsertAngle (Civil)"/>
      <sheetName val="Consumption_Struc Steel"/>
      <sheetName val="Consumption_Bolts"/>
      <sheetName val="Under Size Hopper"/>
      <sheetName val="Filter Gas Scrubber"/>
      <sheetName val="A-Liq Tank"/>
      <sheetName val="LSA Silo"/>
      <sheetName val="ESP Foundation"/>
      <sheetName val="Settler Tank"/>
      <sheetName val="Fixed Ammonia"/>
      <sheetName val="Dissolver Tank"/>
      <sheetName val="Road Culvert"/>
      <sheetName val="Pipe Sleeper"/>
      <sheetName val="Kiln L &amp; M"/>
      <sheetName val="Salt Dissolver"/>
      <sheetName val="Supercon 100_Consumption"/>
      <sheetName val="CBD-WRSS-I&amp;III"/>
      <sheetName val="SCHEDULE-3A"/>
      <sheetName val="400 KV Raipur-POWERGRID "/>
      <sheetName val="400 KV-Itarsi "/>
      <sheetName val="220KV-Itarsi"/>
      <sheetName val="66KV-Itarsi"/>
      <sheetName val="220KV-Vapi"/>
      <sheetName val="SCHEDULE-3B"/>
      <sheetName val="SCHEDULE-3C"/>
      <sheetName val="400 KV BSECL "/>
      <sheetName val="SCHEDULE-4A"/>
      <sheetName val="SCHEDULE-4B"/>
      <sheetName val="SCHEDULE-4C"/>
      <sheetName val="SCHEDULE-5A"/>
      <sheetName val="SCHEDULE-5B"/>
      <sheetName val="SCHEDULE-5C"/>
      <sheetName val="SPARES"/>
      <sheetName val="Site Insfrastructure cost"/>
      <sheetName val="3BPA00132-5-3 W plan HVPNL"/>
      <sheetName val="Overhead SUP"/>
      <sheetName val="INFORMATION"/>
      <sheetName val="comcond"/>
      <sheetName val="13 Jan development"/>
      <sheetName val="data site"/>
      <sheetName val="Data tranfer"/>
      <sheetName val="as submitted"/>
      <sheetName val="concana"/>
      <sheetName val="concrate"/>
      <sheetName val="rateana"/>
      <sheetName val="FW"/>
      <sheetName val="Grinding Mill"/>
      <sheetName val="RMH"/>
      <sheetName val="Chqd PL"/>
      <sheetName val="200308 det"/>
      <sheetName val="NOWC"/>
      <sheetName val="dsoinv"/>
      <sheetName val="CoE"/>
      <sheetName val="SG&amp;A"/>
      <sheetName val="bs BP 04 SA"/>
      <sheetName val="Pourcard BBS"/>
      <sheetName val="Pour Card BBS"/>
      <sheetName val="b.s.-p.l.-sch."/>
      <sheetName val="DTK WITH BCA"/>
      <sheetName val="DTK 15.5%"/>
      <sheetName val="psk24.5 (2)"/>
      <sheetName val="psk32.5"/>
      <sheetName val="psk24.5"/>
      <sheetName val="psk15.5"/>
      <sheetName val="psk28.5"/>
      <sheetName val="detailed calc"/>
      <sheetName val="AE P-1"/>
      <sheetName val="AE P-2"/>
      <sheetName val="water gap"/>
      <sheetName val="scope of wk in Eqvt cl 9"/>
      <sheetName val="abstract of surf wks"/>
      <sheetName val="deatals of proposed surf wks"/>
      <sheetName val="preparation of subgrade"/>
      <sheetName val="requirement of materials"/>
      <sheetName val="extra tpt charges"/>
      <sheetName val="road lift charges"/>
      <sheetName val="royalty charges"/>
      <sheetName val="credit for retrieved of stones"/>
      <sheetName val="Comp stat Deptt &amp; Cont mate "/>
      <sheetName val="cost of material SSR 09"/>
      <sheetName val="cost of materials through contr"/>
      <sheetName val="CL Line"/>
      <sheetName val="CAT &amp; C Barrier"/>
      <sheetName val="traffic data and surf design"/>
      <sheetName val="Dist Ch"/>
      <sheetName val="stone quarry"/>
      <sheetName val="distance chart"/>
      <sheetName val="sand quarry"/>
      <sheetName val="drg showing shifting of CL"/>
      <sheetName val="Pav Design"/>
      <sheetName val="Pav Design (2)"/>
      <sheetName val="SUMMARY POSN JOBS FINAL"/>
      <sheetName val="POSITION ONGOING JOBS (FINAL)"/>
      <sheetName val="sanc vs unsanc 2002-03"/>
      <sheetName val="UNSANC AES PLANNED 2002-03"/>
      <sheetName val="rdwiseplg2002-05final"/>
      <sheetName val="56RCCJOBWISEPLG(A)"/>
      <sheetName val="56RDWISEPLG(F)"/>
      <sheetName val="56SANCJOBWISEPLG (amend) (G)"/>
      <sheetName val="53RCCJOBWISEPLG (AMEMD)"/>
      <sheetName val="53RCCRDWISEPLG (AMEMD)(F)"/>
      <sheetName val="53RCCJOBWISEPLG (AMEMD) (G)"/>
      <sheetName val="109RCCJOBWISEPLG(A)"/>
      <sheetName val="109RCCRDWISEPLG (F)"/>
      <sheetName val="109RCCJOBWISEPLG (G)"/>
      <sheetName val="RDWISEMAINTS,SC,RESURF FUNDS"/>
      <sheetName val="OLD JOBS FOR CE 15 JAN 03"/>
      <sheetName val="Cart"/>
      <sheetName val="BOQ21"/>
      <sheetName val="DMHS"/>
      <sheetName val="c s"/>
      <sheetName val="Part I"/>
      <sheetName val="Form -z"/>
      <sheetName val="dom21"/>
      <sheetName val="Machinary_Road Work"/>
      <sheetName val="Steel Piling_POL"/>
      <sheetName val="CC_Pave2"/>
      <sheetName val="Maint_2"/>
      <sheetName val="Aggragate"/>
      <sheetName val="Culverts"/>
      <sheetName val="Customize Your Statement"/>
      <sheetName val="Girder_Mointor"/>
      <sheetName val="Pro Pavement"/>
      <sheetName val="UGPIPING"/>
      <sheetName val="Final VA"/>
      <sheetName val="EQUIP1000"/>
      <sheetName val="EZ"/>
      <sheetName val="Discarded_links1"/>
      <sheetName val="Form_D11"/>
      <sheetName val="Form_D121"/>
      <sheetName val="Form_D131"/>
      <sheetName val="MATERIAL_TOTAL1"/>
      <sheetName val="Form_51"/>
      <sheetName val="Summary_of_13th_RA1"/>
      <sheetName val="BOQ_Distribution1"/>
      <sheetName val="Officer_Budget_Form1"/>
      <sheetName val="section_wise"/>
      <sheetName val="askng_rate"/>
      <sheetName val="section_wise_(2)"/>
      <sheetName val="Proj_Data"/>
      <sheetName val="Bills_of_Quantities"/>
      <sheetName val="Spacing_of_Delineators"/>
      <sheetName val="Road_data"/>
      <sheetName val="NLD - Assum"/>
      <sheetName val="Capex-fixed"/>
      <sheetName val="procurement"/>
      <sheetName val="MSU"/>
      <sheetName val="Target-"/>
      <sheetName val="keydates"/>
      <sheetName val="PO_Status"/>
      <sheetName val="MPW"/>
      <sheetName val="MW"/>
      <sheetName val="PEW"/>
      <sheetName val="SCW"/>
      <sheetName val="Officer_Budget_Form4"/>
      <sheetName val="Discarded_links4"/>
      <sheetName val="Form_D16"/>
      <sheetName val="Form_D124"/>
      <sheetName val="Form_D134"/>
      <sheetName val="MATERIAL_TOTAL4"/>
      <sheetName val="Form_54"/>
      <sheetName val="Officer_Budget_Form2"/>
      <sheetName val="Discarded_links2"/>
      <sheetName val="Form_D14"/>
      <sheetName val="Form_D122"/>
      <sheetName val="Form_D132"/>
      <sheetName val="MATERIAL_TOTAL2"/>
      <sheetName val="Form_52"/>
      <sheetName val="Officer_Budget_Form3"/>
      <sheetName val="Discarded_links3"/>
      <sheetName val="Form_D15"/>
      <sheetName val="Form_D123"/>
      <sheetName val="Form_D133"/>
      <sheetName val="MATERIAL_TOTAL3"/>
      <sheetName val="Form_53"/>
      <sheetName val="Distribution - Qty &amp; Amount"/>
      <sheetName val="Total_summary1"/>
      <sheetName val="Summary_of_13th_RA2"/>
      <sheetName val="BOQ_Distribution2"/>
      <sheetName val="Stock_in_Trade1"/>
      <sheetName val="wip_-_erection_items1"/>
      <sheetName val="Proj_Data1"/>
      <sheetName val="Bills_of_Quantities1"/>
      <sheetName val="Spacing_of_Delineators1"/>
      <sheetName val="Road_data1"/>
      <sheetName val="section_wise1"/>
      <sheetName val="askng_rate1"/>
      <sheetName val="section_wise_(2)1"/>
      <sheetName val="PO_Status1"/>
      <sheetName val="Detail_P&amp;L1"/>
      <sheetName val="Assumption_Sheet1"/>
      <sheetName val="Dayworks_Bill1"/>
      <sheetName val="A_O_R_1"/>
      <sheetName val="B2_MB_Deck1"/>
      <sheetName val="SITE_DATA1"/>
      <sheetName val="Bar_Budget1"/>
      <sheetName val="Final_Qty1"/>
      <sheetName val="Machine_HC_-_19_08_1"/>
      <sheetName val="PNM_Justi1"/>
      <sheetName val="Analysed_rate1"/>
      <sheetName val="BOQ_Backup1"/>
      <sheetName val="Detail_P&amp;L"/>
      <sheetName val="Assumption_Sheet"/>
      <sheetName val="Dayworks_Bill"/>
      <sheetName val="B2_MB_Deck"/>
      <sheetName val="SITE_DATA"/>
      <sheetName val="Bar_Budget"/>
      <sheetName val="Final_Qty"/>
      <sheetName val="Machine_HC_-_19_08_"/>
      <sheetName val="PNM_Justi"/>
      <sheetName val="Analysed_rate"/>
      <sheetName val="BOQ_Backup"/>
      <sheetName val="Total_summary2"/>
      <sheetName val="Summary_of_13th_RA3"/>
      <sheetName val="BOQ_Distribution3"/>
      <sheetName val="Stock_in_Trade2"/>
      <sheetName val="wip_-_erection_items2"/>
      <sheetName val="LOCAL_RATES2"/>
      <sheetName val="Proj_Data2"/>
      <sheetName val="Bills_of_Quantities2"/>
      <sheetName val="Spacing_of_Delineators2"/>
      <sheetName val="Road_data2"/>
      <sheetName val="section_wise2"/>
      <sheetName val="askng_rate2"/>
      <sheetName val="section_wise_(2)2"/>
      <sheetName val="PO_Status2"/>
      <sheetName val="Detail_P&amp;L2"/>
      <sheetName val="Assumption_Sheet2"/>
      <sheetName val="Dayworks_Bill2"/>
      <sheetName val="A_O_R_2"/>
      <sheetName val="B2_MB_Deck2"/>
      <sheetName val="SITE_DATA2"/>
      <sheetName val="Bar_Budget2"/>
      <sheetName val="Final_Qty2"/>
      <sheetName val="Machine_HC_-_19_08_2"/>
      <sheetName val="PNM_Justi2"/>
      <sheetName val="Analysed_rate2"/>
      <sheetName val="BOQ_Backup2"/>
      <sheetName val="Abutment (A1 &amp; A2)"/>
      <sheetName val="RCC Girder"/>
      <sheetName val="Approach Slab &amp; CB"/>
      <sheetName val="1St certified RA bill"/>
      <sheetName val="Not found as per ground reality"/>
      <sheetName val="typetest"/>
      <sheetName val="Comparison Type-II (EPC)"/>
      <sheetName val="GWC"/>
      <sheetName val="NWC"/>
      <sheetName val="GEN. ABS."/>
      <sheetName val="Lead Chart"/>
      <sheetName val="cert."/>
      <sheetName val="Road D.Est."/>
      <sheetName val="Road A.Est."/>
      <sheetName val="0.6 P.C.D.Est."/>
      <sheetName val="1.0 P.C.D.Est."/>
      <sheetName val="P.Cul.Abs."/>
      <sheetName val="Det.6 mt.Slab"/>
      <sheetName val="Abs Slab"/>
      <sheetName val="CC Pave Det."/>
      <sheetName val="CC Pave abs."/>
      <sheetName val="Drain Abs."/>
      <sheetName val="Drain Det."/>
      <sheetName val="Det.5mt Slab"/>
      <sheetName val="String Emb."/>
      <sheetName val="String Cart."/>
      <sheetName val="p.c.1.0M Draw."/>
      <sheetName val="P.C.0.6m Draw"/>
      <sheetName val="DrainSection"/>
      <sheetName val="Prof 1"/>
      <sheetName val="Annex 1"/>
      <sheetName val="Annex 4"/>
      <sheetName val="Annex 5"/>
      <sheetName val="Annex 6"/>
      <sheetName val="Annex.2"/>
      <sheetName val="BTR"/>
      <sheetName val="Line"/>
      <sheetName val="AS_SR"/>
      <sheetName val="TS_MDR"/>
      <sheetName val="Plan SH TS"/>
      <sheetName val="Plan MDR TS"/>
      <sheetName val="TS memo"/>
      <sheetName val="Spn report"/>
      <sheetName val="Line_Abstract"/>
      <sheetName val="abs road"/>
      <sheetName val="HP abs"/>
      <sheetName val="Certificates"/>
      <sheetName val="m lead"/>
      <sheetName val="mmlead"/>
      <sheetName val="Abs raod work"/>
      <sheetName val="Abs-CC"/>
      <sheetName val="Abs CD works"/>
      <sheetName val="Del Road work"/>
      <sheetName val="Det CC"/>
      <sheetName val="1000( 1R)"/>
      <sheetName val="800(2R)"/>
      <sheetName val="800(1R)"/>
      <sheetName val="600( 1R)"/>
      <sheetName val="Quarry map"/>
      <sheetName val="Quarry map (2)"/>
      <sheetName val="Cerificates"/>
      <sheetName val="Road Abst."/>
      <sheetName val="CD works Abst."/>
      <sheetName val="CC drains Abst."/>
      <sheetName val="Road Detail Est."/>
      <sheetName val="CD works detail Est."/>
      <sheetName val="CC drains detail Est."/>
      <sheetName val="Earth work Cal"/>
      <sheetName val="Earth Volume"/>
      <sheetName val="General Abst."/>
      <sheetName val="CD works data"/>
      <sheetName val="DetAbsAbs"/>
      <sheetName val="WorkSlip"/>
      <sheetName val="BTLeads"/>
      <sheetName val="Quarry Chart"/>
      <sheetName val="Road Est."/>
      <sheetName val="Slab Culvert 51.10"/>
      <sheetName val="Slab Wid.52.4"/>
      <sheetName val="Wid.Pipe cul 52.10"/>
      <sheetName val="P.C.Drawing"/>
      <sheetName val="C.S.OF DIVIDER"/>
      <sheetName val="AS-12F"/>
      <sheetName val="AS_FDR"/>
      <sheetName val="TS_SH"/>
      <sheetName val="RTS_SH"/>
      <sheetName val="TS_12F"/>
      <sheetName val="TS_FDR"/>
      <sheetName val="TS. HUDCO"/>
      <sheetName val="TS_CRF"/>
      <sheetName val="R_Det"/>
      <sheetName val="HP DET 600"/>
      <sheetName val="HP det"/>
      <sheetName val="cc drain det "/>
      <sheetName val="cc drain abstract"/>
      <sheetName val="CC Pavement  det"/>
      <sheetName val="RT wall"/>
      <sheetName val="Det _Ret"/>
      <sheetName val="CBR"/>
      <sheetName val="mlead"/>
      <sheetName val="Photos (2)"/>
      <sheetName val="Spec"/>
      <sheetName val="Seigniorage"/>
      <sheetName val="Lead."/>
      <sheetName val="Certi"/>
      <sheetName val="DET EST"/>
      <sheetName val="we"/>
      <sheetName val="Col Couplers "/>
      <sheetName val="Work Details"/>
      <sheetName val="Abstract Adjustment"/>
      <sheetName val="adjustment calculation 6th IPC "/>
      <sheetName val="Price on Bid date"/>
      <sheetName val="Index price"/>
      <sheetName val="Culvert &amp; MNB"/>
      <sheetName val="Escln Summary"/>
      <sheetName val="Abs of PA"/>
      <sheetName val="Base Price"/>
      <sheetName val="RFI Cul"/>
      <sheetName val="RFI HW"/>
      <sheetName val="RFI_Pro."/>
      <sheetName val="Withheld IPC-09Pro"/>
      <sheetName val="Withheld IPC-09 cul"/>
      <sheetName val="RFI Cul all"/>
      <sheetName val="Breast wall "/>
      <sheetName val="WMM_W"/>
      <sheetName val="WMM_R"/>
      <sheetName val="SG_R"/>
      <sheetName val="RFI_SG_R"/>
      <sheetName val="RFI_WMM_R"/>
      <sheetName val="RFI_WMM_W"/>
      <sheetName val="Hold S"/>
      <sheetName val="[DLA Standard Cost Report1]_T_2"/>
      <sheetName val="Data.Project"/>
      <sheetName val="Payment Schedule"/>
      <sheetName val="RMC production"/>
      <sheetName val="maingirder"/>
      <sheetName val="RCC Wall"/>
      <sheetName val="maing2"/>
      <sheetName val="CABLENOS."/>
      <sheetName val="model by field"/>
      <sheetName val="IEA_02-99"/>
      <sheetName val="Adjusted data"/>
      <sheetName val="JetFuel"/>
      <sheetName val="cs1997"/>
      <sheetName val="Crude oil"/>
      <sheetName val="Corridor"/>
      <sheetName val="Summary model"/>
      <sheetName val="Valuation (F)"/>
      <sheetName val="CC_Pave4"/>
      <sheetName val="Maint_4"/>
      <sheetName val="Machinary_Road_Work1"/>
      <sheetName val="Major_Quantities1"/>
      <sheetName val="Batching&amp;Pil_POL1"/>
      <sheetName val="Steel_Piling_POL1"/>
      <sheetName val="BOQ_(2)1"/>
      <sheetName val="Payment_Schedule1"/>
      <sheetName val="RMC_production1"/>
      <sheetName val="RCC_Wall1"/>
      <sheetName val="Data_Project1"/>
      <sheetName val="Labour_&amp;_Plant1"/>
      <sheetName val="Materials_Cost1"/>
      <sheetName val="Lead_Statement1"/>
      <sheetName val="Ave_wtd_rates1"/>
      <sheetName val="_AnalysisPCC1"/>
      <sheetName val="CC_Pave3"/>
      <sheetName val="Maint_3"/>
      <sheetName val="Machinary_Road_Work"/>
      <sheetName val="Major_Quantities"/>
      <sheetName val="Batching&amp;Pil_POL"/>
      <sheetName val="Steel_Piling_POL"/>
      <sheetName val="RMC_production"/>
      <sheetName val="RCC_Wall"/>
      <sheetName val="Data_Project"/>
      <sheetName val="Labour_&amp;_Plant"/>
      <sheetName val="Lead_Statement"/>
      <sheetName val="Ave_wtd_rates"/>
      <sheetName val="_AnalysisPCC"/>
      <sheetName val="CC_Pave5"/>
      <sheetName val="Maint_5"/>
      <sheetName val="Machinary_Road_Work2"/>
      <sheetName val="Major_Quantities2"/>
      <sheetName val="Batching&amp;Pil_POL2"/>
      <sheetName val="Steel_Piling_POL2"/>
      <sheetName val="BOQ_(2)2"/>
      <sheetName val="Payment_Schedule2"/>
      <sheetName val="RMC_production2"/>
      <sheetName val="RCC_Wall2"/>
      <sheetName val="Data_Project2"/>
      <sheetName val="Material_2"/>
      <sheetName val="Labour_&amp;_Plant2"/>
      <sheetName val="Materials_Cost2"/>
      <sheetName val="Lead_Statement2"/>
      <sheetName val="Ave_wtd_rates2"/>
      <sheetName val="_AnalysisPCC2"/>
      <sheetName val="%"/>
      <sheetName val="Site Incharge"/>
      <sheetName val="Pk-1 "/>
      <sheetName val="Pk-2"/>
      <sheetName val="Schedule-G"/>
      <sheetName val="Progress Status"/>
      <sheetName val="HW Summary"/>
      <sheetName val="STR Status"/>
      <sheetName val="Concrete Summary"/>
      <sheetName val="MJB-446+900"/>
      <sheetName val="Master sheet (2)"/>
      <sheetName val="Electrical pole erection"/>
      <sheetName val="Weather"/>
      <sheetName val="Tree cutting"/>
      <sheetName val="STR Starus"/>
      <sheetName val="Tree Cutting Sheet"/>
      <sheetName val="1x2x2"/>
      <sheetName val="MWC 1 - Cash Flow"/>
      <sheetName val="102-25.01.17"/>
      <sheetName val="102-PMC format"/>
      <sheetName val="33kv SC line"/>
      <sheetName val="33kv Cross by UC"/>
      <sheetName val="11kv single circuit pin 55sqmm"/>
      <sheetName val="11kv single circuit pin 34sqmm "/>
      <sheetName val="11kv HW under ground cable"/>
      <sheetName val="11kv 100KVA Dist. TRA no.9mtr"/>
      <sheetName val="11kv 163KVA Dist. TRA no.9mtr"/>
      <sheetName val="LT line work 3ph 4wire on 8mt."/>
      <sheetName val="Admin Building"/>
      <sheetName val="MTAP"/>
      <sheetName val="PT"/>
      <sheetName val="Measurement-June-July- 2016"/>
      <sheetName val="May 2016"/>
      <sheetName val="127+180 to 128+300-T-3-CA-"/>
      <sheetName val="127+180 to 128+300-T-4-SR-COS"/>
      <sheetName val="Supplysubco"/>
      <sheetName val="Customs"/>
      <sheetName val="Bill of Quantities-option1"/>
      <sheetName val="Bill of Quantities-option2 pric"/>
      <sheetName val="Manholes"/>
      <sheetName val="line marking"/>
      <sheetName val="fuel-fox"/>
      <sheetName val="RMCG Beam"/>
      <sheetName val="Pavement type 5 &amp; 7"/>
      <sheetName val="Inter block with colourfull top"/>
      <sheetName val="Inter block with colourfull"/>
      <sheetName val="interl blocks (2)"/>
      <sheetName val="11.annex 7 concrete analysi"/>
      <sheetName val="Summary - Opt 2"/>
      <sheetName val="Summary - Opt 1"/>
      <sheetName val="Bill of Quantities -option2"/>
      <sheetName val="Storm water drainage"/>
      <sheetName val="Base &amp; Subbase"/>
      <sheetName val="Bedding sand drainage"/>
      <sheetName val="missed qty (2)"/>
      <sheetName val="missed qty"/>
      <sheetName val="Bill_of_Quantities-option1"/>
      <sheetName val="Bill_of_Quantities-option2_pric"/>
      <sheetName val="As_Submitted"/>
      <sheetName val="Final_BOQ"/>
      <sheetName val="line_marking"/>
      <sheetName val="RMCG_Beam"/>
      <sheetName val="Pavement_type_5_&amp;_7"/>
      <sheetName val="Inter_block_with_colourfull_top"/>
      <sheetName val="Inter_block_with_colourfull"/>
      <sheetName val="interl_blocks_(2)"/>
      <sheetName val="11_annex_7_concrete_analysi"/>
      <sheetName val="Summary_-_Opt_2"/>
      <sheetName val="Summary_-_Opt_1"/>
      <sheetName val="Bill_of_Quantities_-option2"/>
      <sheetName val="Top_Sheet_(2)"/>
      <sheetName val="Storm_water_drainage"/>
      <sheetName val="Base_&amp;_Subbase"/>
      <sheetName val="4_Annex_1_Basic_rate"/>
      <sheetName val="Bedding_sand_drainage"/>
      <sheetName val="missed_qty_(2)"/>
      <sheetName val="missed_qty"/>
      <sheetName val="INPUT_SITE"/>
      <sheetName val="INPUT_PLANT"/>
      <sheetName val="INPUT_CRUSHER"/>
      <sheetName val="1.Earthwork"/>
      <sheetName val="2.GSBWMM"/>
      <sheetName val="3.Asphalt"/>
      <sheetName val="4.Kerbing"/>
      <sheetName val="A.MinorBridge"/>
      <sheetName val="Minor_I"/>
      <sheetName val="Minor_II"/>
      <sheetName val="B1.MB_New"/>
      <sheetName val="Kadodara_MB"/>
      <sheetName val="KimTributory_MB"/>
      <sheetName val="Punjar_MB"/>
      <sheetName val="Amal_MB"/>
      <sheetName val="Kim_MB"/>
      <sheetName val="B3.MB_Repair"/>
      <sheetName val="C.FLYOVER"/>
      <sheetName val="Kadodara_FO 260+826"/>
      <sheetName val="Kamrej_FO"/>
      <sheetName val="Kim_FO"/>
      <sheetName val="PanoilGIDC_FO"/>
      <sheetName val="Ankleshwar_FO"/>
      <sheetName val="Valia_FO"/>
      <sheetName val="D.ROB"/>
      <sheetName val="ROB_206"/>
      <sheetName val="ROB_228"/>
      <sheetName val="E.MiscExp"/>
      <sheetName val="Misc_I"/>
      <sheetName val="Misc_II"/>
      <sheetName val="F.TAPI"/>
      <sheetName val="REWall_01"/>
      <sheetName val="REWall_02"/>
      <sheetName val="RMC_01"/>
      <sheetName val="RMC_02"/>
      <sheetName val="ABMP_03."/>
      <sheetName val="ABMP_02"/>
      <sheetName val="ABMP_Vav"/>
      <sheetName val="CrRajGSB"/>
      <sheetName val="CrChamunda."/>
      <sheetName val="CrChikhali"/>
      <sheetName val="CrVasava"/>
      <sheetName val="Deposit Amt."/>
      <sheetName val="Meal"/>
      <sheetName val="Meal (2)"/>
      <sheetName val="Sunday Market"/>
      <sheetName val="ABSTRACT upto30Jun-17 (Pre-GST)"/>
      <sheetName val="Turn Over upto30Jun-17(Pre GST)"/>
      <sheetName val="ABSTRACT After 01Jul-17 (GST)"/>
      <sheetName val="Turn Over After 01Jul-17 (GST)"/>
      <sheetName val="Over Burden Lvl base Qty. Rev"/>
      <sheetName val="WMM ENT"/>
      <sheetName val="HM PLANT ENT"/>
      <sheetName val="CHETAN ENT"/>
      <sheetName val="FILTER  MEDIYA"/>
      <sheetName val="OUT METAL MRM SITE ENT"/>
      <sheetName val="E-RS-1 &amp; SS-1 REP."/>
      <sheetName val="CHETAN.REP."/>
      <sheetName val="WMM REPO"/>
      <sheetName val="H M PLANT REPORT"/>
      <sheetName val="F M REPORT"/>
      <sheetName val="OUT METAL MRM SITE REPORT"/>
      <sheetName val="MANTLY REPORT"/>
      <sheetName val="CHETAN ENG.REQUI.REPORT"/>
      <sheetName val="OUTWORD METAL MRM SITE REPORT"/>
      <sheetName val="NARESH SIR.DIFFRENCE"/>
      <sheetName val="PVP - WMM"/>
      <sheetName val="Abstract-BOQ -Sec-03"/>
      <sheetName val="12.04 II"/>
      <sheetName val="12.15 A) Pipe 1200 mm"/>
      <sheetName val="12.15 B) Pipe 1000 mm (2)"/>
      <sheetName val="12.15 c) Pipe 900 mm "/>
      <sheetName val="12.18 granular"/>
      <sheetName val="Saltex"/>
      <sheetName val="LHS FRL-100-202"/>
      <sheetName val="LHS FRL-202-288"/>
      <sheetName val="RHS FRL-100-202"/>
      <sheetName val="RHS FRL-202-288"/>
      <sheetName val="Camber"/>
      <sheetName val="Details_Flyovers"/>
      <sheetName val="Details_Underpass"/>
      <sheetName val="VU (1+315)"/>
      <sheetName val="Details_KadodaraMB"/>
      <sheetName val="Details_PanjarMB"/>
      <sheetName val="Reconciliation (R1)"/>
      <sheetName val="Avg. Material Rate"/>
      <sheetName val="Kadodara_Khadi"/>
      <sheetName val="4.Kerbing (2)"/>
      <sheetName val="A.MinorBridge (3)"/>
      <sheetName val="B1.MajorBridge"/>
      <sheetName val="B2.MajorBridge"/>
      <sheetName val="B3.MajorBridge"/>
      <sheetName val="ABSTRACTFlyOver"/>
      <sheetName val="ABMP_Dhamrod"/>
      <sheetName val="ABMP_Vav (2)"/>
      <sheetName val="Aug-Sep-07"/>
      <sheetName val="ABMP_Dhamrod (2)"/>
      <sheetName val="CrChamunda"/>
      <sheetName val="CBMP (2)"/>
      <sheetName val="CBMP"/>
      <sheetName val="RMC_234"/>
      <sheetName val="Kadodara_FO"/>
      <sheetName val="REWall"/>
      <sheetName val="Jan-07"/>
      <sheetName val="Feb-07"/>
      <sheetName val="Mar-07"/>
      <sheetName val="Apr-07"/>
      <sheetName val="CRUSHER-1"/>
      <sheetName val="CRUSHER-2"/>
      <sheetName val="CRUSHER-3"/>
      <sheetName val="CRUSHER-4"/>
      <sheetName val="VARIABLE"/>
      <sheetName val="Trail"/>
      <sheetName val="MIS P&amp;L"/>
      <sheetName val="Plaster Abs"/>
      <sheetName val="Transfer"/>
      <sheetName val="20180903_Not Probable for PCOD"/>
      <sheetName val="Non PCOD Locations"/>
      <sheetName val="BOQ-Roadworks"/>
      <sheetName val="Jan-20"/>
      <sheetName val="Parvati"/>
      <sheetName val="Ja-20"/>
      <sheetName val="J-20"/>
      <sheetName val="-20"/>
      <sheetName val="F-20"/>
      <sheetName val="Fe-20"/>
      <sheetName val="Feb-20"/>
      <sheetName val="CI soft PN1"/>
      <sheetName val="SSTank"/>
      <sheetName val="BWSC (2)"/>
      <sheetName val="concrete data (2010-11)"/>
      <sheetName val="Data-2011-12"/>
      <sheetName val="C.C.ROAD"/>
      <sheetName val="DI-K7 &amp; K9 (2011-12)"/>
      <sheetName val="DI VALVES PN1.6 (2)"/>
      <sheetName val="HDPE&amp;RCC"/>
      <sheetName val="PH-pipe lines"/>
      <sheetName val="LEAD STATEMENT-2011-12"/>
      <sheetName val="DI Specials (2011-12)"/>
      <sheetName val="CI Specials (2011-12) "/>
      <sheetName val="buiding "/>
      <sheetName val="elsr "/>
      <sheetName val="M 20 (2010-11)"/>
      <sheetName val="PSC (Cyl)"/>
      <sheetName val="Carting"/>
      <sheetName val="HDPE Pipe"/>
      <sheetName val="HDPE Specials"/>
      <sheetName val="Zone-1"/>
      <sheetName val="Zone-2"/>
      <sheetName val="Zone-3"/>
      <sheetName val="Zone-3 (alt)"/>
      <sheetName val="PS1"/>
      <sheetName val="LEAD STATEMENT-2014-15"/>
      <sheetName val="Data-2014-15"/>
      <sheetName val="buiding"/>
      <sheetName val="sumps and glsrs"/>
      <sheetName val="Doors,windows"/>
      <sheetName val="M.S pipe"/>
      <sheetName val="PH items"/>
      <sheetName val="DI-K7 &amp; K9 (2014-15)"/>
      <sheetName val="DI VALVES "/>
      <sheetName val="Rubber gaskets(2014-15)"/>
      <sheetName val="DI Specials (2014-15"/>
      <sheetName val="Domesetic con (2)"/>
      <sheetName val="Domesetic con"/>
      <sheetName val="New HSCs"/>
      <sheetName val="HSC"/>
      <sheetName val="7.COM AB"/>
      <sheetName val="7.COM DETAIL"/>
      <sheetName val="Door,Win Data"/>
      <sheetName val="6.staff AB"/>
      <sheetName val="6.staff qt det"/>
      <sheetName val="5.watch ABS"/>
      <sheetName val="5.watch DET"/>
      <sheetName val="pcc 1510"/>
      <sheetName val="LEAD STATEMENT-2016-17"/>
      <sheetName val="EARTH WORK-2016-17"/>
      <sheetName val="M.S-2016-17 "/>
      <sheetName val="Data-2016-17"/>
      <sheetName val="PH items-2016-17"/>
      <sheetName val="DI-K7 &amp; K9 (2016-17)"/>
      <sheetName val="HDPE&amp;RCC valves"/>
      <sheetName val="DI VALVES PN1.6"/>
      <sheetName val="Rubber gaskets(2016-17)"/>
      <sheetName val="CI &amp; DI Specials (2016-17)"/>
      <sheetName val="Doors "/>
      <sheetName val="CI WEIGHTS"/>
      <sheetName val="El Data"/>
      <sheetName val="Basic Data"/>
      <sheetName val="SP Report "/>
      <sheetName val="GF"/>
      <sheetName val="CIVL-ABS"/>
      <sheetName val="INT ELEC"/>
      <sheetName val="EXT Elec"/>
      <sheetName val="-WS-Det"/>
      <sheetName val="ABS-WS"/>
      <sheetName val=" Terrace"/>
      <sheetName val="det-cmpd"/>
      <sheetName val="Compound wall-ABS"/>
      <sheetName val="Detail ST (300 user)"/>
      <sheetName val="Septic tank (300 Nos)"/>
      <sheetName val="Detail Sump50000lit"/>
      <sheetName val="Sump 50000 lit(ABS)"/>
      <sheetName val="Borewell"/>
      <sheetName val="CC Road"/>
      <sheetName val="Road-ABS"/>
      <sheetName val="HVAC BOQ"/>
      <sheetName val="C-data"/>
      <sheetName val="WS-DATA"/>
      <sheetName val="Ele-Data"/>
      <sheetName val="Main Door"/>
      <sheetName val="D&amp;W DATA"/>
      <sheetName val="doors data final"/>
      <sheetName val="WINDOWS DATA final"/>
      <sheetName val="doors data"/>
      <sheetName val="CC Road data"/>
      <sheetName val="Elec DATAS-17-18"/>
      <sheetName val="Panel Data "/>
      <sheetName val="DG Works (Supply)"/>
      <sheetName val="DG Works (Erection)"/>
      <sheetName val="provisional Sum Dgs"/>
      <sheetName val="Detail 1A"/>
      <sheetName val="@?_rageG"/>
      <sheetName val="Appendix"/>
      <sheetName val="EPC  PAYMENTS"/>
      <sheetName val="流程編號"/>
      <sheetName val="Monthwise BOQ"/>
      <sheetName val="Monthwise TO"/>
      <sheetName val="TO Summary"/>
      <sheetName val="BOX_(2)1"/>
      <sheetName val="BOX_(2)2"/>
      <sheetName val="BOX_(2)3"/>
      <sheetName val="MAIN BS &amp; P&amp;L 2007-08"/>
      <sheetName val="430-434 AVG LEVELS"/>
      <sheetName val="EMB. FROM AVG. (RA-3)"/>
      <sheetName val="EMB_CROSS-SEC"/>
      <sheetName val="E.W Summary"/>
      <sheetName val="C &amp; G  LHS"/>
      <sheetName val="Summary C &amp; G"/>
      <sheetName val="SUB-GRADE"/>
      <sheetName val="Barchart"/>
      <sheetName val="DATA-DEP_(13-17)"/>
      <sheetName val="DATA-GCC(25-34_7)"/>
      <sheetName val="St_-Con(0-17)"/>
      <sheetName val="St_-Con_(17-34)"/>
      <sheetName val="Civil-works"/>
      <sheetName val="ROP expenses for 6 months"/>
      <sheetName val="BOX_(2)4"/>
      <sheetName val="C_&amp;_G_RHS2"/>
      <sheetName val="C_&amp;_G_RHS3"/>
      <sheetName val="Monthwise invoicing -Rev"/>
      <sheetName val="s-curve fin progr -progres"/>
      <sheetName val="Inv vs. cost"/>
      <sheetName val="NFA-opt3"/>
      <sheetName val="BOQ -Temporary Diversion works"/>
      <sheetName val="BOQ -Road Works"/>
      <sheetName val="basic from sep-12"/>
      <sheetName val="내역ࠜĀ_x0000_M4)"/>
      <sheetName val="내역서 耰&quot;_x0000__x0000_"/>
      <sheetName val="_x0004__x0000__x000d__x0000__x0003__x0000__x0004__x0000__x0016__x0000__x000d__x0000__x0004_"/>
      <sheetName val="_x000a__x0000__x001b__x0000__x0006__x0000__x0006__x0000__x0008__x0000__x000a__x0000__x0000_"/>
      <sheetName val=" _x0000__x001b__x0000__x0006__x0000__x0006__x0000__x0008__x0000_ _x0000__x0000_"/>
      <sheetName val="**_x0000__x0000_"/>
      <sheetName val="08.07.10헾】_x0005__x0000__x0000__x0000__x0000_ꎋ"/>
      <sheetName val="SUMMARY MCW &amp; VUP"/>
      <sheetName val="Service Road Estimate"/>
      <sheetName val="Linking Factor"/>
      <sheetName val="DRAIN (2)"/>
    </sheetNames>
    <sheetDataSet>
      <sheetData sheetId="0" refreshError="1"/>
      <sheetData sheetId="1"/>
      <sheetData sheetId="2">
        <row r="1">
          <cell r="A1">
            <v>10000000</v>
          </cell>
        </row>
      </sheetData>
      <sheetData sheetId="3">
        <row r="1">
          <cell r="A1" t="str">
            <v>MONTHLY PLANNING</v>
          </cell>
        </row>
      </sheetData>
      <sheetData sheetId="4"/>
      <sheetData sheetId="5">
        <row r="1">
          <cell r="A1">
            <v>10000000</v>
          </cell>
        </row>
      </sheetData>
      <sheetData sheetId="6"/>
      <sheetData sheetId="7"/>
      <sheetData sheetId="8"/>
      <sheetData sheetId="9"/>
      <sheetData sheetId="10"/>
      <sheetData sheetId="11"/>
      <sheetData sheetId="12"/>
      <sheetData sheetId="13"/>
      <sheetData sheetId="14"/>
      <sheetData sheetId="15">
        <row r="1">
          <cell r="A1" t="str">
            <v>03</v>
          </cell>
        </row>
      </sheetData>
      <sheetData sheetId="16"/>
      <sheetData sheetId="17"/>
      <sheetData sheetId="18"/>
      <sheetData sheetId="19"/>
      <sheetData sheetId="20"/>
      <sheetData sheetId="21"/>
      <sheetData sheetId="22"/>
      <sheetData sheetId="23">
        <row r="1">
          <cell r="A1" t="str">
            <v>MONTHLY PLANNING</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1">
          <cell r="A1">
            <v>10000000</v>
          </cell>
        </row>
      </sheetData>
      <sheetData sheetId="45" refreshError="1"/>
      <sheetData sheetId="46">
        <row r="1">
          <cell r="A1" t="str">
            <v>MONTHLY PLANNING</v>
          </cell>
        </row>
      </sheetData>
      <sheetData sheetId="47">
        <row r="1">
          <cell r="A1" t="str">
            <v>MONTHLY PLANNING</v>
          </cell>
        </row>
      </sheetData>
      <sheetData sheetId="48">
        <row r="1">
          <cell r="A1" t="str">
            <v>MONTHLY PLANNING</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row r="9">
          <cell r="D9" t="str">
            <v>Sub - Department</v>
          </cell>
        </row>
      </sheetData>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sheetData sheetId="203" refreshError="1"/>
      <sheetData sheetId="204"/>
      <sheetData sheetId="205" refreshError="1"/>
      <sheetData sheetId="206" refreshError="1"/>
      <sheetData sheetId="207" refreshError="1"/>
      <sheetData sheetId="208" refreshError="1"/>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sheetData sheetId="220"/>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sheetData sheetId="540"/>
      <sheetData sheetId="541"/>
      <sheetData sheetId="542"/>
      <sheetData sheetId="543"/>
      <sheetData sheetId="544"/>
      <sheetData sheetId="545"/>
      <sheetData sheetId="546"/>
      <sheetData sheetId="547"/>
      <sheetData sheetId="548"/>
      <sheetData sheetId="549"/>
      <sheetData sheetId="550" refreshError="1"/>
      <sheetData sheetId="551" refreshError="1"/>
      <sheetData sheetId="552" refreshError="1"/>
      <sheetData sheetId="553" refreshError="1"/>
      <sheetData sheetId="554"/>
      <sheetData sheetId="555" refreshError="1"/>
      <sheetData sheetId="556"/>
      <sheetData sheetId="557"/>
      <sheetData sheetId="558"/>
      <sheetData sheetId="559" refreshError="1"/>
      <sheetData sheetId="560"/>
      <sheetData sheetId="561" refreshError="1"/>
      <sheetData sheetId="562"/>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sheetData sheetId="593" refreshError="1"/>
      <sheetData sheetId="594" refreshError="1"/>
      <sheetData sheetId="595"/>
      <sheetData sheetId="596"/>
      <sheetData sheetId="597"/>
      <sheetData sheetId="598"/>
      <sheetData sheetId="599"/>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row r="2">
          <cell r="B2" t="str">
            <v>Culvert Details</v>
          </cell>
        </row>
      </sheetData>
      <sheetData sheetId="687"/>
      <sheetData sheetId="688"/>
      <sheetData sheetId="689"/>
      <sheetData sheetId="690"/>
      <sheetData sheetId="691"/>
      <sheetData sheetId="692"/>
      <sheetData sheetId="693" refreshError="1"/>
      <sheetData sheetId="694">
        <row r="1">
          <cell r="B1" t="str">
            <v>CFPROD</v>
          </cell>
        </row>
      </sheetData>
      <sheetData sheetId="695"/>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sheetData sheetId="708"/>
      <sheetData sheetId="709" refreshError="1"/>
      <sheetData sheetId="710"/>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sheetData sheetId="757"/>
      <sheetData sheetId="758" refreshError="1"/>
      <sheetData sheetId="759"/>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refreshError="1"/>
      <sheetData sheetId="814"/>
      <sheetData sheetId="815"/>
      <sheetData sheetId="816"/>
      <sheetData sheetId="817"/>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refreshError="1"/>
      <sheetData sheetId="913" refreshError="1"/>
      <sheetData sheetId="914" refreshError="1"/>
      <sheetData sheetId="915"/>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sheetData sheetId="956"/>
      <sheetData sheetId="957"/>
      <sheetData sheetId="958"/>
      <sheetData sheetId="959"/>
      <sheetData sheetId="960"/>
      <sheetData sheetId="961"/>
      <sheetData sheetId="962" refreshError="1"/>
      <sheetData sheetId="963"/>
      <sheetData sheetId="964"/>
      <sheetData sheetId="965"/>
      <sheetData sheetId="966"/>
      <sheetData sheetId="967"/>
      <sheetData sheetId="968"/>
      <sheetData sheetId="969" refreshError="1"/>
      <sheetData sheetId="970" refreshError="1"/>
      <sheetData sheetId="971" refreshError="1"/>
      <sheetData sheetId="972"/>
      <sheetData sheetId="973" refreshError="1"/>
      <sheetData sheetId="974" refreshError="1"/>
      <sheetData sheetId="975" refreshError="1"/>
      <sheetData sheetId="976"/>
      <sheetData sheetId="977"/>
      <sheetData sheetId="978" refreshError="1"/>
      <sheetData sheetId="979" refreshError="1"/>
      <sheetData sheetId="980" refreshError="1"/>
      <sheetData sheetId="981" refreshError="1"/>
      <sheetData sheetId="982" refreshError="1"/>
      <sheetData sheetId="983"/>
      <sheetData sheetId="984"/>
      <sheetData sheetId="985"/>
      <sheetData sheetId="986"/>
      <sheetData sheetId="987"/>
      <sheetData sheetId="988"/>
      <sheetData sheetId="989"/>
      <sheetData sheetId="990"/>
      <sheetData sheetId="991" refreshError="1"/>
      <sheetData sheetId="992" refreshError="1"/>
      <sheetData sheetId="993" refreshError="1"/>
      <sheetData sheetId="994" refreshError="1"/>
      <sheetData sheetId="995"/>
      <sheetData sheetId="996"/>
      <sheetData sheetId="997"/>
      <sheetData sheetId="998"/>
      <sheetData sheetId="999"/>
      <sheetData sheetId="1000"/>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refreshError="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sheetData sheetId="1499"/>
      <sheetData sheetId="1500"/>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refreshError="1"/>
      <sheetData sheetId="1566" refreshError="1"/>
      <sheetData sheetId="1567" refreshError="1"/>
      <sheetData sheetId="1568" refreshError="1"/>
      <sheetData sheetId="1569"/>
      <sheetData sheetId="1570" refreshError="1"/>
      <sheetData sheetId="1571" refreshError="1"/>
      <sheetData sheetId="1572" refreshError="1"/>
      <sheetData sheetId="1573"/>
      <sheetData sheetId="1574"/>
      <sheetData sheetId="1575" refreshError="1"/>
      <sheetData sheetId="1576" refreshError="1"/>
      <sheetData sheetId="1577" refreshError="1"/>
      <sheetData sheetId="1578" refreshError="1"/>
      <sheetData sheetId="1579" refreshError="1"/>
      <sheetData sheetId="1580"/>
      <sheetData sheetId="1581"/>
      <sheetData sheetId="1582"/>
      <sheetData sheetId="1583"/>
      <sheetData sheetId="1584"/>
      <sheetData sheetId="1585" refreshError="1"/>
      <sheetData sheetId="1586" refreshError="1"/>
      <sheetData sheetId="1587" refreshError="1"/>
      <sheetData sheetId="1588" refreshError="1"/>
      <sheetData sheetId="1589"/>
      <sheetData sheetId="1590">
        <row r="2">
          <cell r="B2" t="str">
            <v>Culvert Details</v>
          </cell>
        </row>
      </sheetData>
      <sheetData sheetId="1591">
        <row r="2">
          <cell r="B2" t="str">
            <v>Culvert Details</v>
          </cell>
        </row>
      </sheetData>
      <sheetData sheetId="1592">
        <row r="2">
          <cell r="B2" t="str">
            <v>Culvert Details</v>
          </cell>
        </row>
      </sheetData>
      <sheetData sheetId="1593">
        <row r="2">
          <cell r="B2" t="str">
            <v>Culvert Details</v>
          </cell>
        </row>
      </sheetData>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ow r="2">
          <cell r="B2" t="str">
            <v>Culvert Details</v>
          </cell>
        </row>
      </sheetData>
      <sheetData sheetId="1605">
        <row r="2">
          <cell r="B2" t="str">
            <v>Culvert Details</v>
          </cell>
        </row>
      </sheetData>
      <sheetData sheetId="1606">
        <row r="2">
          <cell r="B2" t="str">
            <v>Culvert Details</v>
          </cell>
        </row>
      </sheetData>
      <sheetData sheetId="1607" refreshError="1"/>
      <sheetData sheetId="1608" refreshError="1"/>
      <sheetData sheetId="1609">
        <row r="2">
          <cell r="B2" t="str">
            <v>Culvert Details</v>
          </cell>
        </row>
      </sheetData>
      <sheetData sheetId="1610"/>
      <sheetData sheetId="1611"/>
      <sheetData sheetId="1612"/>
      <sheetData sheetId="1613"/>
      <sheetData sheetId="1614"/>
      <sheetData sheetId="1615" refreshError="1"/>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refreshError="1"/>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row r="5">
          <cell r="A5" t="str">
            <v>CLEARING &amp; GRUBBING</v>
          </cell>
        </row>
      </sheetData>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ow r="2">
          <cell r="B2" t="str">
            <v>Culvert Details</v>
          </cell>
        </row>
      </sheetData>
      <sheetData sheetId="1674">
        <row r="1">
          <cell r="A1" t="str">
            <v>GACC</v>
          </cell>
        </row>
      </sheetData>
      <sheetData sheetId="1675">
        <row r="2">
          <cell r="B2" t="str">
            <v>Culvert Details</v>
          </cell>
        </row>
      </sheetData>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sheetData sheetId="1826"/>
      <sheetData sheetId="1827"/>
      <sheetData sheetId="1828"/>
      <sheetData sheetId="1829">
        <row r="5">
          <cell r="A5" t="str">
            <v>CLEARING &amp; GRUBBING</v>
          </cell>
        </row>
      </sheetData>
      <sheetData sheetId="1830"/>
      <sheetData sheetId="1831"/>
      <sheetData sheetId="1832"/>
      <sheetData sheetId="1833"/>
      <sheetData sheetId="1834"/>
      <sheetData sheetId="1835"/>
      <sheetData sheetId="1836"/>
      <sheetData sheetId="1837"/>
      <sheetData sheetId="1838"/>
      <sheetData sheetId="1839">
        <row r="5">
          <cell r="A5" t="str">
            <v>CLEARING &amp; GRUBBING</v>
          </cell>
        </row>
      </sheetData>
      <sheetData sheetId="1840">
        <row r="5">
          <cell r="A5" t="str">
            <v>CLEARING &amp; GRUBBING</v>
          </cell>
        </row>
      </sheetData>
      <sheetData sheetId="1841"/>
      <sheetData sheetId="1842">
        <row r="5">
          <cell r="A5" t="str">
            <v>CLEARING &amp; GRUBBING</v>
          </cell>
        </row>
      </sheetData>
      <sheetData sheetId="1843">
        <row r="5">
          <cell r="A5" t="str">
            <v>CLEARING &amp; GRUBBING</v>
          </cell>
        </row>
      </sheetData>
      <sheetData sheetId="1844">
        <row r="5">
          <cell r="A5" t="str">
            <v>CLEARING &amp; GRUBBING</v>
          </cell>
        </row>
      </sheetData>
      <sheetData sheetId="1845">
        <row r="5">
          <cell r="A5" t="str">
            <v>CLEARING &amp; GRUBBING</v>
          </cell>
        </row>
      </sheetData>
      <sheetData sheetId="1846">
        <row r="2">
          <cell r="B2" t="str">
            <v>Culvert Details</v>
          </cell>
        </row>
      </sheetData>
      <sheetData sheetId="1847">
        <row r="2">
          <cell r="B2" t="str">
            <v>Culvert Details</v>
          </cell>
        </row>
      </sheetData>
      <sheetData sheetId="1848">
        <row r="2">
          <cell r="B2" t="str">
            <v>Culvert Details</v>
          </cell>
        </row>
      </sheetData>
      <sheetData sheetId="1849">
        <row r="2">
          <cell r="B2" t="str">
            <v>Culvert Details</v>
          </cell>
        </row>
      </sheetData>
      <sheetData sheetId="1850">
        <row r="2">
          <cell r="B2" t="str">
            <v>Culvert Details</v>
          </cell>
        </row>
      </sheetData>
      <sheetData sheetId="1851">
        <row r="2">
          <cell r="B2" t="str">
            <v>Culvert Details</v>
          </cell>
        </row>
      </sheetData>
      <sheetData sheetId="1852">
        <row r="2">
          <cell r="B2" t="str">
            <v>Culvert Details</v>
          </cell>
        </row>
      </sheetData>
      <sheetData sheetId="1853">
        <row r="2">
          <cell r="B2" t="str">
            <v>Culvert Details</v>
          </cell>
        </row>
      </sheetData>
      <sheetData sheetId="1854">
        <row r="2">
          <cell r="B2" t="str">
            <v>Culvert Details</v>
          </cell>
        </row>
      </sheetData>
      <sheetData sheetId="1855">
        <row r="2">
          <cell r="B2" t="str">
            <v>Culvert Details</v>
          </cell>
        </row>
      </sheetData>
      <sheetData sheetId="1856">
        <row r="2">
          <cell r="B2" t="str">
            <v>Culvert Details</v>
          </cell>
        </row>
      </sheetData>
      <sheetData sheetId="1857">
        <row r="1">
          <cell r="HS1">
            <v>100000</v>
          </cell>
        </row>
      </sheetData>
      <sheetData sheetId="1858">
        <row r="2">
          <cell r="B2" t="str">
            <v>Culvert Details</v>
          </cell>
        </row>
      </sheetData>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sheetData sheetId="2357"/>
      <sheetData sheetId="2358" refreshError="1"/>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refreshError="1"/>
      <sheetData sheetId="247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sheetData sheetId="2489" refreshError="1"/>
      <sheetData sheetId="2490" refreshError="1"/>
      <sheetData sheetId="2491" refreshError="1"/>
      <sheetData sheetId="2492" refreshError="1"/>
      <sheetData sheetId="2493" refreshError="1"/>
      <sheetData sheetId="2494"/>
      <sheetData sheetId="2495"/>
      <sheetData sheetId="2496"/>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refreshError="1"/>
      <sheetData sheetId="2528" refreshError="1"/>
      <sheetData sheetId="2529" refreshError="1"/>
      <sheetData sheetId="2530" refreshError="1"/>
      <sheetData sheetId="2531" refreshError="1"/>
      <sheetData sheetId="2532"/>
      <sheetData sheetId="2533"/>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sheetData sheetId="2607"/>
      <sheetData sheetId="2608"/>
      <sheetData sheetId="2609"/>
      <sheetData sheetId="2610"/>
      <sheetData sheetId="2611"/>
      <sheetData sheetId="2612"/>
      <sheetData sheetId="2613"/>
      <sheetData sheetId="2614"/>
      <sheetData sheetId="2615"/>
      <sheetData sheetId="2616"/>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sheetData sheetId="2626"/>
      <sheetData sheetId="2627"/>
      <sheetData sheetId="2628"/>
      <sheetData sheetId="2629"/>
      <sheetData sheetId="2630" refreshError="1"/>
      <sheetData sheetId="2631"/>
      <sheetData sheetId="2632"/>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sheetData sheetId="2647" refreshError="1"/>
      <sheetData sheetId="2648"/>
      <sheetData sheetId="2649" refreshError="1"/>
      <sheetData sheetId="2650" refreshError="1"/>
      <sheetData sheetId="2651" refreshError="1"/>
      <sheetData sheetId="2652" refreshError="1"/>
      <sheetData sheetId="2653" refreshError="1"/>
      <sheetData sheetId="2654" refreshError="1"/>
      <sheetData sheetId="2655" refreshError="1"/>
      <sheetData sheetId="2656"/>
      <sheetData sheetId="2657"/>
      <sheetData sheetId="2658"/>
      <sheetData sheetId="2659"/>
      <sheetData sheetId="2660" refreshError="1"/>
      <sheetData sheetId="2661" refreshError="1"/>
      <sheetData sheetId="2662" refreshError="1"/>
      <sheetData sheetId="2663" refreshError="1"/>
      <sheetData sheetId="2664"/>
      <sheetData sheetId="2665"/>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sheetData sheetId="2875"/>
      <sheetData sheetId="2876"/>
      <sheetData sheetId="2877"/>
      <sheetData sheetId="2878"/>
      <sheetData sheetId="2879"/>
      <sheetData sheetId="2880" refreshError="1"/>
      <sheetData sheetId="2881"/>
      <sheetData sheetId="2882"/>
      <sheetData sheetId="2883"/>
      <sheetData sheetId="2884"/>
      <sheetData sheetId="2885"/>
      <sheetData sheetId="2886"/>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sheetData sheetId="3107"/>
      <sheetData sheetId="3108"/>
      <sheetData sheetId="3109">
        <row r="1">
          <cell r="A1" t="str">
            <v>Transaction Amount</v>
          </cell>
        </row>
      </sheetData>
      <sheetData sheetId="3110"/>
      <sheetData sheetId="3111"/>
      <sheetData sheetId="3112"/>
      <sheetData sheetId="3113">
        <row r="1">
          <cell r="A1" t="str">
            <v>CODE</v>
          </cell>
        </row>
      </sheetData>
      <sheetData sheetId="3114" refreshError="1"/>
      <sheetData sheetId="3115" refreshError="1"/>
      <sheetData sheetId="3116" refreshError="1"/>
      <sheetData sheetId="3117">
        <row r="1">
          <cell r="A1" t="str">
            <v>CODE</v>
          </cell>
        </row>
      </sheetData>
      <sheetData sheetId="3118" refreshError="1"/>
      <sheetData sheetId="3119">
        <row r="1">
          <cell r="A1" t="str">
            <v>Transaction Amount</v>
          </cell>
        </row>
      </sheetData>
      <sheetData sheetId="3120">
        <row r="1">
          <cell r="A1" t="str">
            <v>CODE</v>
          </cell>
        </row>
      </sheetData>
      <sheetData sheetId="3121">
        <row r="1">
          <cell r="A1" t="str">
            <v>CODE</v>
          </cell>
        </row>
      </sheetData>
      <sheetData sheetId="3122">
        <row r="1">
          <cell r="A1" t="str">
            <v>CODE</v>
          </cell>
        </row>
      </sheetData>
      <sheetData sheetId="3123">
        <row r="1">
          <cell r="A1" t="str">
            <v>CODE</v>
          </cell>
        </row>
      </sheetData>
      <sheetData sheetId="3124" refreshError="1"/>
      <sheetData sheetId="3125">
        <row r="1">
          <cell r="A1" t="str">
            <v>CODE</v>
          </cell>
        </row>
      </sheetData>
      <sheetData sheetId="3126" refreshError="1"/>
      <sheetData sheetId="3127"/>
      <sheetData sheetId="3128" refreshError="1"/>
      <sheetData sheetId="3129" refreshError="1"/>
      <sheetData sheetId="3130" refreshError="1"/>
      <sheetData sheetId="3131" refreshError="1"/>
      <sheetData sheetId="3132" refreshError="1"/>
      <sheetData sheetId="3133"/>
      <sheetData sheetId="3134" refreshError="1"/>
      <sheetData sheetId="3135" refreshError="1"/>
      <sheetData sheetId="3136" refreshError="1"/>
      <sheetData sheetId="3137" refreshError="1"/>
      <sheetData sheetId="3138" refreshError="1"/>
      <sheetData sheetId="3139" refreshError="1"/>
      <sheetData sheetId="3140">
        <row r="1">
          <cell r="A1" t="str">
            <v>CODE</v>
          </cell>
        </row>
      </sheetData>
      <sheetData sheetId="3141" refreshError="1"/>
      <sheetData sheetId="3142" refreshError="1"/>
      <sheetData sheetId="3143" refreshError="1"/>
      <sheetData sheetId="3144" refreshError="1"/>
      <sheetData sheetId="3145" refreshError="1"/>
      <sheetData sheetId="3146" refreshError="1"/>
      <sheetData sheetId="3147" refreshError="1"/>
      <sheetData sheetId="3148">
        <row r="1">
          <cell r="A1" t="str">
            <v>CODE</v>
          </cell>
        </row>
      </sheetData>
      <sheetData sheetId="3149" refreshError="1"/>
      <sheetData sheetId="3150" refreshError="1"/>
      <sheetData sheetId="3151" refreshError="1"/>
      <sheetData sheetId="3152">
        <row r="1">
          <cell r="A1" t="str">
            <v>GACC</v>
          </cell>
        </row>
      </sheetData>
      <sheetData sheetId="3153" refreshError="1"/>
      <sheetData sheetId="3154" refreshError="1"/>
      <sheetData sheetId="3155">
        <row r="1">
          <cell r="A1" t="str">
            <v>CODE</v>
          </cell>
        </row>
      </sheetData>
      <sheetData sheetId="3156">
        <row r="1">
          <cell r="A1" t="str">
            <v>GACC</v>
          </cell>
        </row>
      </sheetData>
      <sheetData sheetId="3157">
        <row r="1">
          <cell r="A1" t="str">
            <v>GACC</v>
          </cell>
        </row>
      </sheetData>
      <sheetData sheetId="3158">
        <row r="1">
          <cell r="A1" t="str">
            <v>CODE</v>
          </cell>
        </row>
      </sheetData>
      <sheetData sheetId="3159">
        <row r="1">
          <cell r="A1" t="str">
            <v>CODE</v>
          </cell>
        </row>
      </sheetData>
      <sheetData sheetId="3160">
        <row r="1">
          <cell r="A1" t="str">
            <v>CODE</v>
          </cell>
        </row>
      </sheetData>
      <sheetData sheetId="3161">
        <row r="1">
          <cell r="A1" t="str">
            <v>CODE</v>
          </cell>
        </row>
      </sheetData>
      <sheetData sheetId="3162">
        <row r="1">
          <cell r="A1" t="str">
            <v>GACC</v>
          </cell>
        </row>
      </sheetData>
      <sheetData sheetId="3163">
        <row r="1">
          <cell r="A1" t="str">
            <v>CODE</v>
          </cell>
        </row>
      </sheetData>
      <sheetData sheetId="3164">
        <row r="1">
          <cell r="A1" t="str">
            <v>CODE</v>
          </cell>
        </row>
      </sheetData>
      <sheetData sheetId="3165">
        <row r="1">
          <cell r="A1" t="str">
            <v>CODE</v>
          </cell>
        </row>
      </sheetData>
      <sheetData sheetId="3166">
        <row r="1">
          <cell r="A1" t="str">
            <v>FIN.Transaction Amount</v>
          </cell>
        </row>
      </sheetData>
      <sheetData sheetId="3167">
        <row r="1">
          <cell r="A1" t="str">
            <v>CODE</v>
          </cell>
        </row>
      </sheetData>
      <sheetData sheetId="3168">
        <row r="1">
          <cell r="A1" t="str">
            <v>CODE</v>
          </cell>
        </row>
      </sheetData>
      <sheetData sheetId="3169">
        <row r="1">
          <cell r="A1" t="str">
            <v>CODE</v>
          </cell>
        </row>
      </sheetData>
      <sheetData sheetId="3170">
        <row r="1">
          <cell r="A1" t="str">
            <v>CODE</v>
          </cell>
        </row>
      </sheetData>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sheetData sheetId="3456"/>
      <sheetData sheetId="3457"/>
      <sheetData sheetId="3458"/>
      <sheetData sheetId="3459"/>
      <sheetData sheetId="3460"/>
      <sheetData sheetId="3461"/>
      <sheetData sheetId="3462"/>
      <sheetData sheetId="3463"/>
      <sheetData sheetId="3464"/>
      <sheetData sheetId="3465" refreshError="1"/>
      <sheetData sheetId="3466"/>
      <sheetData sheetId="3467"/>
      <sheetData sheetId="3468" refreshError="1"/>
      <sheetData sheetId="3469"/>
      <sheetData sheetId="3470"/>
      <sheetData sheetId="3471"/>
      <sheetData sheetId="3472" refreshError="1"/>
      <sheetData sheetId="3473" refreshError="1"/>
      <sheetData sheetId="3474" refreshError="1"/>
      <sheetData sheetId="3475"/>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refreshError="1"/>
      <sheetData sheetId="3551" refreshError="1"/>
      <sheetData sheetId="3552" refreshError="1"/>
      <sheetData sheetId="3553"/>
      <sheetData sheetId="3554" refreshError="1"/>
      <sheetData sheetId="3555" refreshError="1"/>
      <sheetData sheetId="3556" refreshError="1"/>
      <sheetData sheetId="3557" refreshError="1"/>
      <sheetData sheetId="3558" refreshError="1"/>
      <sheetData sheetId="3559" refreshError="1"/>
      <sheetData sheetId="3560"/>
      <sheetData sheetId="3561"/>
      <sheetData sheetId="3562" refreshError="1"/>
      <sheetData sheetId="3563"/>
      <sheetData sheetId="3564"/>
      <sheetData sheetId="3565"/>
      <sheetData sheetId="3566"/>
      <sheetData sheetId="3567"/>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sheetData sheetId="3579"/>
      <sheetData sheetId="3580"/>
      <sheetData sheetId="3581"/>
      <sheetData sheetId="3582"/>
      <sheetData sheetId="3583"/>
      <sheetData sheetId="3584"/>
      <sheetData sheetId="3585" refreshError="1"/>
      <sheetData sheetId="3586"/>
      <sheetData sheetId="3587"/>
      <sheetData sheetId="3588"/>
      <sheetData sheetId="3589"/>
      <sheetData sheetId="3590"/>
      <sheetData sheetId="3591"/>
      <sheetData sheetId="3592"/>
      <sheetData sheetId="3593" refreshError="1"/>
      <sheetData sheetId="3594" refreshError="1"/>
      <sheetData sheetId="3595" refreshError="1"/>
      <sheetData sheetId="3596" refreshError="1"/>
      <sheetData sheetId="3597"/>
      <sheetData sheetId="3598"/>
      <sheetData sheetId="3599"/>
      <sheetData sheetId="3600"/>
      <sheetData sheetId="3601"/>
      <sheetData sheetId="3602" refreshError="1"/>
      <sheetData sheetId="3603"/>
      <sheetData sheetId="3604"/>
      <sheetData sheetId="3605"/>
      <sheetData sheetId="3606"/>
      <sheetData sheetId="3607"/>
      <sheetData sheetId="3608"/>
      <sheetData sheetId="3609"/>
      <sheetData sheetId="3610"/>
      <sheetData sheetId="3611" refreshError="1"/>
      <sheetData sheetId="3612"/>
      <sheetData sheetId="3613" refreshError="1"/>
      <sheetData sheetId="3614"/>
      <sheetData sheetId="3615"/>
      <sheetData sheetId="3616"/>
      <sheetData sheetId="3617"/>
      <sheetData sheetId="3618"/>
      <sheetData sheetId="3619"/>
      <sheetData sheetId="3620"/>
      <sheetData sheetId="3621"/>
      <sheetData sheetId="3622" refreshError="1"/>
      <sheetData sheetId="3623" refreshError="1"/>
      <sheetData sheetId="3624"/>
      <sheetData sheetId="3625" refreshError="1"/>
      <sheetData sheetId="3626"/>
      <sheetData sheetId="3627"/>
      <sheetData sheetId="3628" refreshError="1"/>
      <sheetData sheetId="3629" refreshError="1"/>
      <sheetData sheetId="3630" refreshError="1"/>
      <sheetData sheetId="3631" refreshError="1"/>
      <sheetData sheetId="3632" refreshError="1"/>
      <sheetData sheetId="3633" refreshError="1"/>
      <sheetData sheetId="3634" refreshError="1"/>
      <sheetData sheetId="3635"/>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sheetData sheetId="3707" refreshError="1"/>
      <sheetData sheetId="3708"/>
      <sheetData sheetId="3709" refreshError="1"/>
      <sheetData sheetId="3710" refreshError="1"/>
      <sheetData sheetId="3711" refreshError="1"/>
      <sheetData sheetId="3712" refreshError="1"/>
      <sheetData sheetId="3713" refreshError="1"/>
      <sheetData sheetId="3714"/>
      <sheetData sheetId="3715" refreshError="1"/>
      <sheetData sheetId="3716"/>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sheetData sheetId="3727"/>
      <sheetData sheetId="3728" refreshError="1"/>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refreshError="1"/>
      <sheetData sheetId="3744" refreshError="1"/>
      <sheetData sheetId="3745"/>
      <sheetData sheetId="3746"/>
      <sheetData sheetId="3747"/>
      <sheetData sheetId="3748" refreshError="1"/>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efreshError="1"/>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refreshError="1"/>
      <sheetData sheetId="4610" refreshError="1"/>
      <sheetData sheetId="4611" refreshError="1"/>
      <sheetData sheetId="4612" refreshError="1"/>
      <sheetData sheetId="4613" refreshError="1"/>
      <sheetData sheetId="4614" refreshError="1"/>
      <sheetData sheetId="4615" refreshError="1"/>
      <sheetData sheetId="4616" refreshError="1"/>
      <sheetData sheetId="4617" refreshError="1"/>
      <sheetData sheetId="4618" refreshError="1"/>
      <sheetData sheetId="4619" refreshError="1"/>
      <sheetData sheetId="4620" refreshError="1"/>
      <sheetData sheetId="4621" refreshError="1"/>
      <sheetData sheetId="4622" refreshError="1"/>
      <sheetData sheetId="4623" refreshError="1"/>
      <sheetData sheetId="4624" refreshError="1"/>
      <sheetData sheetId="4625" refreshError="1"/>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refreshError="1"/>
      <sheetData sheetId="5023" refreshError="1"/>
      <sheetData sheetId="5024" refreshError="1"/>
      <sheetData sheetId="5025" refreshError="1"/>
      <sheetData sheetId="5026" refreshError="1"/>
      <sheetData sheetId="5027" refreshError="1"/>
      <sheetData sheetId="5028" refreshError="1"/>
      <sheetData sheetId="5029" refreshError="1"/>
      <sheetData sheetId="5030" refreshError="1"/>
      <sheetData sheetId="5031" refreshError="1"/>
      <sheetData sheetId="5032" refreshError="1"/>
      <sheetData sheetId="5033" refreshError="1"/>
      <sheetData sheetId="5034" refreshError="1"/>
      <sheetData sheetId="5035" refreshError="1"/>
      <sheetData sheetId="5036" refreshError="1"/>
      <sheetData sheetId="5037" refreshError="1"/>
      <sheetData sheetId="5038" refreshError="1"/>
      <sheetData sheetId="5039" refreshError="1"/>
      <sheetData sheetId="5040" refreshError="1"/>
      <sheetData sheetId="5041" refreshError="1"/>
      <sheetData sheetId="5042" refreshError="1"/>
      <sheetData sheetId="5043" refreshError="1"/>
      <sheetData sheetId="5044" refreshError="1"/>
      <sheetData sheetId="5045" refreshError="1"/>
      <sheetData sheetId="5046" refreshError="1"/>
      <sheetData sheetId="5047" refreshError="1"/>
      <sheetData sheetId="5048" refreshError="1"/>
      <sheetData sheetId="5049" refreshError="1"/>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refreshError="1"/>
      <sheetData sheetId="5061" refreshError="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refreshError="1"/>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refreshError="1"/>
      <sheetData sheetId="5252" refreshError="1"/>
      <sheetData sheetId="5253" refreshError="1"/>
      <sheetData sheetId="5254" refreshError="1"/>
      <sheetData sheetId="5255" refreshError="1"/>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efreshError="1"/>
      <sheetData sheetId="5269" refreshError="1"/>
      <sheetData sheetId="5270" refreshError="1"/>
      <sheetData sheetId="5271" refreshError="1"/>
      <sheetData sheetId="5272" refreshError="1"/>
      <sheetData sheetId="5273" refreshError="1"/>
      <sheetData sheetId="5274" refreshError="1"/>
      <sheetData sheetId="5275" refreshError="1"/>
      <sheetData sheetId="5276" refreshError="1"/>
      <sheetData sheetId="5277" refreshError="1"/>
      <sheetData sheetId="5278" refreshError="1"/>
      <sheetData sheetId="5279" refreshError="1"/>
      <sheetData sheetId="5280" refreshError="1"/>
      <sheetData sheetId="5281" refreshError="1"/>
      <sheetData sheetId="5282" refreshError="1"/>
      <sheetData sheetId="5283" refreshError="1"/>
      <sheetData sheetId="5284" refreshError="1"/>
      <sheetData sheetId="5285" refreshError="1"/>
      <sheetData sheetId="5286" refreshError="1"/>
      <sheetData sheetId="5287" refreshError="1"/>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refreshError="1"/>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efreshError="1"/>
      <sheetData sheetId="5369" refreshError="1"/>
      <sheetData sheetId="5370" refreshError="1"/>
      <sheetData sheetId="5371" refreshError="1"/>
      <sheetData sheetId="5372" refreshError="1"/>
      <sheetData sheetId="5373" refreshError="1"/>
      <sheetData sheetId="5374" refreshError="1"/>
      <sheetData sheetId="5375" refreshError="1"/>
      <sheetData sheetId="5376" refreshError="1"/>
      <sheetData sheetId="5377" refreshError="1"/>
      <sheetData sheetId="5378" refreshError="1"/>
      <sheetData sheetId="5379" refreshError="1"/>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efreshError="1"/>
      <sheetData sheetId="5402" refreshError="1"/>
      <sheetData sheetId="5403" refreshError="1"/>
      <sheetData sheetId="5404" refreshError="1"/>
      <sheetData sheetId="5405" refreshError="1"/>
      <sheetData sheetId="5406" refreshError="1"/>
      <sheetData sheetId="5407" refreshError="1"/>
      <sheetData sheetId="5408" refreshError="1"/>
      <sheetData sheetId="5409" refreshError="1"/>
      <sheetData sheetId="5410" refreshError="1"/>
      <sheetData sheetId="5411" refreshError="1"/>
      <sheetData sheetId="5412" refreshError="1"/>
      <sheetData sheetId="5413" refreshError="1"/>
      <sheetData sheetId="5414" refreshError="1"/>
      <sheetData sheetId="5415" refreshError="1"/>
      <sheetData sheetId="5416" refreshError="1"/>
      <sheetData sheetId="5417" refreshError="1"/>
      <sheetData sheetId="5418" refreshError="1"/>
      <sheetData sheetId="5419" refreshError="1"/>
      <sheetData sheetId="5420" refreshError="1"/>
      <sheetData sheetId="5421" refreshError="1"/>
      <sheetData sheetId="5422" refreshError="1"/>
      <sheetData sheetId="5423" refreshError="1"/>
      <sheetData sheetId="5424" refreshError="1"/>
      <sheetData sheetId="5425" refreshError="1"/>
      <sheetData sheetId="5426" refreshError="1"/>
      <sheetData sheetId="5427" refreshError="1"/>
      <sheetData sheetId="5428" refreshError="1"/>
      <sheetData sheetId="5429" refreshError="1"/>
      <sheetData sheetId="5430" refreshError="1"/>
      <sheetData sheetId="5431" refreshError="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efreshError="1"/>
      <sheetData sheetId="5551" refreshError="1"/>
      <sheetData sheetId="5552" refreshError="1"/>
      <sheetData sheetId="5553" refreshError="1"/>
      <sheetData sheetId="5554" refreshError="1"/>
      <sheetData sheetId="5555" refreshError="1"/>
      <sheetData sheetId="5556" refreshError="1"/>
      <sheetData sheetId="5557" refreshError="1"/>
      <sheetData sheetId="5558" refreshError="1"/>
      <sheetData sheetId="5559" refreshError="1"/>
      <sheetData sheetId="5560" refreshError="1"/>
      <sheetData sheetId="5561" refreshError="1"/>
      <sheetData sheetId="5562" refreshError="1"/>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refreshError="1"/>
      <sheetData sheetId="5683" refreshError="1"/>
      <sheetData sheetId="5684" refreshError="1"/>
      <sheetData sheetId="5685" refreshError="1"/>
      <sheetData sheetId="5686" refreshError="1"/>
      <sheetData sheetId="5687" refreshError="1"/>
      <sheetData sheetId="5688" refreshError="1"/>
      <sheetData sheetId="5689" refreshError="1"/>
      <sheetData sheetId="5690" refreshError="1"/>
      <sheetData sheetId="5691" refreshError="1"/>
      <sheetData sheetId="5692" refreshError="1"/>
      <sheetData sheetId="5693" refreshError="1"/>
      <sheetData sheetId="5694" refreshError="1"/>
      <sheetData sheetId="5695" refreshError="1"/>
      <sheetData sheetId="5696" refreshError="1"/>
      <sheetData sheetId="5697" refreshError="1"/>
      <sheetData sheetId="5698" refreshError="1"/>
      <sheetData sheetId="5699" refreshError="1"/>
      <sheetData sheetId="5700" refreshError="1"/>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refreshError="1"/>
      <sheetData sheetId="5741" refreshError="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refreshError="1"/>
      <sheetData sheetId="5780" refreshError="1"/>
      <sheetData sheetId="5781" refreshError="1"/>
      <sheetData sheetId="5782" refreshError="1"/>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efreshError="1"/>
      <sheetData sheetId="5805" refreshError="1"/>
      <sheetData sheetId="5806" refreshError="1"/>
      <sheetData sheetId="5807" refreshError="1"/>
      <sheetData sheetId="5808" refreshError="1"/>
      <sheetData sheetId="5809" refreshError="1"/>
      <sheetData sheetId="5810" refreshError="1"/>
      <sheetData sheetId="5811" refreshError="1"/>
      <sheetData sheetId="5812" refreshError="1"/>
      <sheetData sheetId="5813" refreshError="1"/>
      <sheetData sheetId="5814" refreshError="1"/>
      <sheetData sheetId="5815" refreshError="1"/>
      <sheetData sheetId="5816" refreshError="1"/>
      <sheetData sheetId="5817" refreshError="1"/>
      <sheetData sheetId="5818" refreshError="1"/>
      <sheetData sheetId="5819" refreshError="1"/>
      <sheetData sheetId="5820" refreshError="1"/>
      <sheetData sheetId="5821" refreshError="1"/>
      <sheetData sheetId="5822" refreshError="1"/>
      <sheetData sheetId="5823" refreshError="1"/>
      <sheetData sheetId="5824" refreshError="1"/>
      <sheetData sheetId="5825" refreshError="1"/>
      <sheetData sheetId="5826" refreshError="1"/>
      <sheetData sheetId="5827" refreshError="1"/>
      <sheetData sheetId="5828" refreshError="1"/>
      <sheetData sheetId="5829" refreshError="1"/>
      <sheetData sheetId="5830" refreshError="1"/>
      <sheetData sheetId="5831" refreshError="1"/>
      <sheetData sheetId="5832" refreshError="1"/>
      <sheetData sheetId="5833" refreshError="1"/>
      <sheetData sheetId="5834" refreshError="1"/>
      <sheetData sheetId="5835" refreshError="1"/>
      <sheetData sheetId="5836" refreshError="1"/>
      <sheetData sheetId="5837" refreshError="1"/>
      <sheetData sheetId="5838" refreshError="1"/>
      <sheetData sheetId="5839" refreshError="1"/>
      <sheetData sheetId="5840" refreshError="1"/>
      <sheetData sheetId="5841" refreshError="1"/>
      <sheetData sheetId="5842" refreshError="1"/>
      <sheetData sheetId="5843" refreshError="1"/>
      <sheetData sheetId="5844" refreshError="1"/>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efreshError="1"/>
      <sheetData sheetId="5865" refreshError="1"/>
      <sheetData sheetId="5866" refreshError="1"/>
      <sheetData sheetId="5867" refreshError="1"/>
      <sheetData sheetId="5868" refreshError="1"/>
      <sheetData sheetId="5869" refreshError="1"/>
      <sheetData sheetId="5870" refreshError="1"/>
      <sheetData sheetId="5871" refreshError="1"/>
      <sheetData sheetId="5872" refreshError="1"/>
      <sheetData sheetId="5873" refreshError="1"/>
      <sheetData sheetId="5874" refreshError="1"/>
      <sheetData sheetId="5875" refreshError="1"/>
      <sheetData sheetId="5876" refreshError="1"/>
      <sheetData sheetId="5877" refreshError="1"/>
      <sheetData sheetId="5878" refreshError="1"/>
      <sheetData sheetId="5879" refreshError="1"/>
      <sheetData sheetId="5880" refreshError="1"/>
      <sheetData sheetId="5881" refreshError="1"/>
      <sheetData sheetId="5882" refreshError="1"/>
      <sheetData sheetId="5883" refreshError="1"/>
      <sheetData sheetId="5884" refreshError="1"/>
      <sheetData sheetId="5885" refreshError="1"/>
      <sheetData sheetId="5886" refreshError="1"/>
      <sheetData sheetId="5887" refreshError="1"/>
      <sheetData sheetId="5888" refreshError="1"/>
      <sheetData sheetId="5889" refreshError="1"/>
      <sheetData sheetId="5890" refreshError="1"/>
      <sheetData sheetId="5891" refreshError="1"/>
      <sheetData sheetId="5892" refreshError="1"/>
      <sheetData sheetId="5893" refreshError="1"/>
      <sheetData sheetId="5894" refreshError="1"/>
      <sheetData sheetId="5895" refreshError="1"/>
      <sheetData sheetId="5896" refreshError="1"/>
      <sheetData sheetId="5897" refreshError="1"/>
      <sheetData sheetId="5898" refreshError="1"/>
      <sheetData sheetId="5899" refreshError="1"/>
      <sheetData sheetId="5900" refreshError="1"/>
      <sheetData sheetId="5901" refreshError="1"/>
      <sheetData sheetId="5902" refreshError="1"/>
      <sheetData sheetId="5903" refreshError="1"/>
      <sheetData sheetId="5904" refreshError="1"/>
      <sheetData sheetId="5905" refreshError="1"/>
      <sheetData sheetId="5906" refreshError="1"/>
      <sheetData sheetId="5907" refreshError="1"/>
      <sheetData sheetId="5908" refreshError="1"/>
      <sheetData sheetId="5909" refreshError="1"/>
      <sheetData sheetId="5910" refreshError="1"/>
      <sheetData sheetId="5911" refreshError="1"/>
      <sheetData sheetId="5912" refreshError="1"/>
      <sheetData sheetId="5913" refreshError="1"/>
      <sheetData sheetId="5914" refreshError="1"/>
      <sheetData sheetId="5915" refreshError="1"/>
      <sheetData sheetId="5916" refreshError="1"/>
      <sheetData sheetId="5917" refreshError="1"/>
      <sheetData sheetId="5918" refreshError="1"/>
      <sheetData sheetId="5919" refreshError="1"/>
      <sheetData sheetId="5920" refreshError="1"/>
      <sheetData sheetId="5921" refreshError="1"/>
      <sheetData sheetId="5922" refreshError="1"/>
      <sheetData sheetId="5923" refreshError="1"/>
      <sheetData sheetId="5924" refreshError="1"/>
      <sheetData sheetId="5925" refreshError="1"/>
      <sheetData sheetId="5926" refreshError="1"/>
      <sheetData sheetId="5927" refreshError="1"/>
      <sheetData sheetId="5928" refreshError="1"/>
      <sheetData sheetId="5929" refreshError="1"/>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efreshError="1"/>
      <sheetData sheetId="5940" refreshError="1"/>
      <sheetData sheetId="5941" refreshError="1"/>
      <sheetData sheetId="5942" refreshError="1"/>
      <sheetData sheetId="5943" refreshError="1"/>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efreshError="1"/>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refreshError="1"/>
      <sheetData sheetId="5980" refreshError="1"/>
      <sheetData sheetId="5981" refreshError="1"/>
      <sheetData sheetId="5982" refreshError="1"/>
      <sheetData sheetId="5983" refreshError="1"/>
      <sheetData sheetId="5984" refreshError="1"/>
      <sheetData sheetId="5985" refreshError="1"/>
      <sheetData sheetId="5986" refreshError="1"/>
      <sheetData sheetId="5987" refreshError="1"/>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sheetData sheetId="6082"/>
      <sheetData sheetId="6083"/>
      <sheetData sheetId="6084"/>
      <sheetData sheetId="6085"/>
      <sheetData sheetId="6086"/>
      <sheetData sheetId="6087" refreshError="1"/>
      <sheetData sheetId="6088"/>
      <sheetData sheetId="6089"/>
      <sheetData sheetId="6090"/>
      <sheetData sheetId="6091"/>
      <sheetData sheetId="6092" refreshError="1"/>
      <sheetData sheetId="6093" refreshError="1"/>
      <sheetData sheetId="6094" refreshError="1"/>
      <sheetData sheetId="6095" refreshError="1"/>
      <sheetData sheetId="6096"/>
      <sheetData sheetId="6097"/>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sheetData sheetId="6109"/>
      <sheetData sheetId="6110"/>
      <sheetData sheetId="6111"/>
      <sheetData sheetId="6112"/>
      <sheetData sheetId="6113"/>
      <sheetData sheetId="6114" refreshError="1"/>
      <sheetData sheetId="6115" refreshError="1"/>
      <sheetData sheetId="6116"/>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ow r="1">
          <cell r="A1" t="str">
            <v>CODE</v>
          </cell>
        </row>
      </sheetData>
      <sheetData sheetId="6136" refreshError="1"/>
      <sheetData sheetId="6137" refreshError="1"/>
      <sheetData sheetId="6138" refreshError="1"/>
      <sheetData sheetId="6139">
        <row r="1">
          <cell r="A1" t="str">
            <v>Loan Calculator</v>
          </cell>
        </row>
      </sheetData>
      <sheetData sheetId="6140" refreshError="1"/>
      <sheetData sheetId="6141" refreshError="1"/>
      <sheetData sheetId="6142" refreshError="1"/>
      <sheetData sheetId="6143" refreshError="1"/>
      <sheetData sheetId="6144" refreshError="1"/>
      <sheetData sheetId="6145" refreshError="1"/>
      <sheetData sheetId="6146" refreshError="1"/>
      <sheetData sheetId="6147">
        <row r="1">
          <cell r="A1" t="str">
            <v>ASSET_NUMBER</v>
          </cell>
        </row>
      </sheetData>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sheetData sheetId="6255"/>
      <sheetData sheetId="6256" refreshError="1"/>
      <sheetData sheetId="6257" refreshError="1"/>
      <sheetData sheetId="6258" refreshError="1"/>
      <sheetData sheetId="6259" refreshError="1"/>
      <sheetData sheetId="6260"/>
      <sheetData sheetId="6261"/>
      <sheetData sheetId="6262"/>
      <sheetData sheetId="6263"/>
      <sheetData sheetId="6264">
        <row r="1">
          <cell r="A1" t="str">
            <v>03</v>
          </cell>
        </row>
      </sheetData>
      <sheetData sheetId="6265"/>
      <sheetData sheetId="6266"/>
      <sheetData sheetId="6267"/>
      <sheetData sheetId="6268">
        <row r="1">
          <cell r="A1" t="str">
            <v>ASSET_NUMBER</v>
          </cell>
        </row>
      </sheetData>
      <sheetData sheetId="6269"/>
      <sheetData sheetId="6270" refreshError="1"/>
      <sheetData sheetId="6271" refreshError="1"/>
      <sheetData sheetId="6272" refreshError="1"/>
      <sheetData sheetId="6273" refreshError="1"/>
      <sheetData sheetId="6274" refreshError="1"/>
      <sheetData sheetId="6275" refreshError="1"/>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sheetData sheetId="6320"/>
      <sheetData sheetId="6321"/>
      <sheetData sheetId="6322"/>
      <sheetData sheetId="6323"/>
      <sheetData sheetId="6324"/>
      <sheetData sheetId="6325"/>
      <sheetData sheetId="6326"/>
      <sheetData sheetId="6327" refreshError="1"/>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refreshError="1"/>
      <sheetData sheetId="6343" refreshError="1"/>
      <sheetData sheetId="6344"/>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ow r="1">
          <cell r="A1" t="str">
            <v>Customer Name</v>
          </cell>
        </row>
      </sheetData>
      <sheetData sheetId="6382"/>
      <sheetData sheetId="6383"/>
      <sheetData sheetId="6384"/>
      <sheetData sheetId="6385"/>
      <sheetData sheetId="6386">
        <row r="1">
          <cell r="A1" t="str">
            <v>ASSET_NUMBER</v>
          </cell>
        </row>
      </sheetData>
      <sheetData sheetId="6387">
        <row r="1">
          <cell r="A1" t="str">
            <v>CODE</v>
          </cell>
        </row>
      </sheetData>
      <sheetData sheetId="6388" refreshError="1"/>
      <sheetData sheetId="6389" refreshError="1"/>
      <sheetData sheetId="6390" refreshError="1"/>
      <sheetData sheetId="6391">
        <row r="1">
          <cell r="A1" t="str">
            <v>ASSET_NUMBER</v>
          </cell>
        </row>
      </sheetData>
      <sheetData sheetId="6392">
        <row r="1">
          <cell r="A1" t="str">
            <v>ASSET_NUMBER</v>
          </cell>
        </row>
      </sheetData>
      <sheetData sheetId="6393">
        <row r="1">
          <cell r="A1" t="str">
            <v>Loan Calculator</v>
          </cell>
        </row>
      </sheetData>
      <sheetData sheetId="6394" refreshError="1"/>
      <sheetData sheetId="6395">
        <row r="1">
          <cell r="A1" t="str">
            <v>CODE</v>
          </cell>
        </row>
      </sheetData>
      <sheetData sheetId="6396" refreshError="1"/>
      <sheetData sheetId="6397" refreshError="1"/>
      <sheetData sheetId="6398" refreshError="1"/>
      <sheetData sheetId="6399" refreshError="1"/>
      <sheetData sheetId="6400" refreshError="1"/>
      <sheetData sheetId="6401">
        <row r="1">
          <cell r="A1" t="str">
            <v>Customer Name</v>
          </cell>
        </row>
      </sheetData>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sheetData sheetId="6416"/>
      <sheetData sheetId="6417"/>
      <sheetData sheetId="6418"/>
      <sheetData sheetId="6419"/>
      <sheetData sheetId="6420"/>
      <sheetData sheetId="6421"/>
      <sheetData sheetId="6422" refreshError="1"/>
      <sheetData sheetId="6423"/>
      <sheetData sheetId="6424"/>
      <sheetData sheetId="6425"/>
      <sheetData sheetId="6426"/>
      <sheetData sheetId="6427"/>
      <sheetData sheetId="6428" refreshError="1"/>
      <sheetData sheetId="6429" refreshError="1"/>
      <sheetData sheetId="6430"/>
      <sheetData sheetId="6431"/>
      <sheetData sheetId="6432"/>
      <sheetData sheetId="6433"/>
      <sheetData sheetId="6434"/>
      <sheetData sheetId="6435"/>
      <sheetData sheetId="6436" refreshError="1"/>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row r="1">
          <cell r="A1" t="str">
            <v>CODE</v>
          </cell>
        </row>
      </sheetData>
      <sheetData sheetId="6455" refreshError="1"/>
      <sheetData sheetId="6456">
        <row r="1">
          <cell r="A1" t="str">
            <v>ASSET_NUMBER</v>
          </cell>
        </row>
      </sheetData>
      <sheetData sheetId="6457">
        <row r="1">
          <cell r="A1" t="str">
            <v>ASSET_NUMBER</v>
          </cell>
        </row>
      </sheetData>
      <sheetData sheetId="6458">
        <row r="1">
          <cell r="A1" t="str">
            <v>Loan Calculator</v>
          </cell>
        </row>
      </sheetData>
      <sheetData sheetId="6459">
        <row r="1">
          <cell r="A1" t="str">
            <v>Loan Calculator</v>
          </cell>
        </row>
      </sheetData>
      <sheetData sheetId="6460">
        <row r="1">
          <cell r="A1" t="str">
            <v>ASSET_NUMBER</v>
          </cell>
        </row>
      </sheetData>
      <sheetData sheetId="6461">
        <row r="1">
          <cell r="A1" t="str">
            <v>CODE</v>
          </cell>
        </row>
      </sheetData>
      <sheetData sheetId="6462">
        <row r="1">
          <cell r="A1" t="str">
            <v>Customer Name</v>
          </cell>
        </row>
      </sheetData>
      <sheetData sheetId="6463">
        <row r="1">
          <cell r="A1" t="str">
            <v>CODE</v>
          </cell>
        </row>
      </sheetData>
      <sheetData sheetId="6464">
        <row r="1">
          <cell r="A1" t="str">
            <v>ASSET_NUMBER</v>
          </cell>
        </row>
      </sheetData>
      <sheetData sheetId="6465">
        <row r="1">
          <cell r="A1" t="str">
            <v>PARTICULARS</v>
          </cell>
        </row>
      </sheetData>
      <sheetData sheetId="6466">
        <row r="1">
          <cell r="A1" t="str">
            <v>ASSET_NUMBER</v>
          </cell>
        </row>
      </sheetData>
      <sheetData sheetId="6467">
        <row r="1">
          <cell r="A1" t="str">
            <v>CODE</v>
          </cell>
        </row>
      </sheetData>
      <sheetData sheetId="6468">
        <row r="1">
          <cell r="A1" t="str">
            <v>Customer Name</v>
          </cell>
        </row>
      </sheetData>
      <sheetData sheetId="6469">
        <row r="1">
          <cell r="A1" t="str">
            <v>CODE</v>
          </cell>
        </row>
      </sheetData>
      <sheetData sheetId="6470">
        <row r="1">
          <cell r="A1" t="str">
            <v>03</v>
          </cell>
        </row>
      </sheetData>
      <sheetData sheetId="6471">
        <row r="1">
          <cell r="A1" t="str">
            <v>CODE</v>
          </cell>
        </row>
      </sheetData>
      <sheetData sheetId="6472">
        <row r="1">
          <cell r="A1" t="str">
            <v>CODE</v>
          </cell>
        </row>
      </sheetData>
      <sheetData sheetId="6473">
        <row r="1">
          <cell r="A1" t="str">
            <v>Customer Name</v>
          </cell>
        </row>
      </sheetData>
      <sheetData sheetId="6474">
        <row r="1">
          <cell r="A1" t="str">
            <v>ASSET_NUMBER</v>
          </cell>
        </row>
      </sheetData>
      <sheetData sheetId="6475" refreshError="1"/>
      <sheetData sheetId="6476"/>
      <sheetData sheetId="6477"/>
      <sheetData sheetId="6478">
        <row r="1">
          <cell r="A1" t="str">
            <v>CODE</v>
          </cell>
        </row>
      </sheetData>
      <sheetData sheetId="6479"/>
      <sheetData sheetId="6480"/>
      <sheetData sheetId="648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ow r="1">
          <cell r="A1" t="str">
            <v>CODE</v>
          </cell>
        </row>
      </sheetData>
      <sheetData sheetId="6530"/>
      <sheetData sheetId="6531"/>
      <sheetData sheetId="6532"/>
      <sheetData sheetId="6533"/>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efreshError="1"/>
      <sheetData sheetId="6577" refreshError="1"/>
      <sheetData sheetId="6578" refreshError="1"/>
      <sheetData sheetId="6579" refreshError="1"/>
      <sheetData sheetId="6580" refreshError="1"/>
      <sheetData sheetId="6581" refreshError="1"/>
      <sheetData sheetId="6582" refreshError="1"/>
      <sheetData sheetId="6583" refreshError="1"/>
      <sheetData sheetId="6584" refreshError="1"/>
      <sheetData sheetId="6585" refreshError="1"/>
      <sheetData sheetId="6586" refreshError="1"/>
      <sheetData sheetId="6587" refreshError="1"/>
      <sheetData sheetId="6588" refreshError="1"/>
      <sheetData sheetId="6589"/>
      <sheetData sheetId="6590" refreshError="1"/>
      <sheetData sheetId="6591">
        <row r="1">
          <cell r="A1" t="str">
            <v>ASSET_NUMBER</v>
          </cell>
        </row>
      </sheetData>
      <sheetData sheetId="6592">
        <row r="1">
          <cell r="A1" t="str">
            <v>CODE</v>
          </cell>
        </row>
      </sheetData>
      <sheetData sheetId="6593">
        <row r="1">
          <cell r="A1" t="str">
            <v>ASSET_NUMBER</v>
          </cell>
        </row>
      </sheetData>
      <sheetData sheetId="6594">
        <row r="1">
          <cell r="A1" t="str">
            <v>ASSET_NUMBER</v>
          </cell>
        </row>
      </sheetData>
      <sheetData sheetId="6595">
        <row r="1">
          <cell r="A1" t="str">
            <v>ASSET_NUMBER</v>
          </cell>
        </row>
      </sheetData>
      <sheetData sheetId="6596">
        <row r="1">
          <cell r="A1" t="str">
            <v>ASSET_NUMBER</v>
          </cell>
        </row>
      </sheetData>
      <sheetData sheetId="6597">
        <row r="1">
          <cell r="A1" t="str">
            <v>ASSET_NUMBER</v>
          </cell>
        </row>
      </sheetData>
      <sheetData sheetId="6598">
        <row r="1">
          <cell r="A1" t="str">
            <v>Loan Calculator</v>
          </cell>
        </row>
      </sheetData>
      <sheetData sheetId="6599">
        <row r="1">
          <cell r="A1" t="str">
            <v>Loan Calculator</v>
          </cell>
        </row>
      </sheetData>
      <sheetData sheetId="6600">
        <row r="1">
          <cell r="A1" t="str">
            <v>ASSET_NUMBER</v>
          </cell>
        </row>
      </sheetData>
      <sheetData sheetId="6601">
        <row r="1">
          <cell r="A1" t="str">
            <v>Loan Calculator</v>
          </cell>
        </row>
      </sheetData>
      <sheetData sheetId="6602">
        <row r="1">
          <cell r="A1" t="str">
            <v>ASSET_NUMBER</v>
          </cell>
        </row>
      </sheetData>
      <sheetData sheetId="6603">
        <row r="1">
          <cell r="A1" t="str">
            <v>Loan Calculator</v>
          </cell>
        </row>
      </sheetData>
      <sheetData sheetId="6604">
        <row r="1">
          <cell r="A1" t="str">
            <v>ASSET_NUMBER</v>
          </cell>
        </row>
      </sheetData>
      <sheetData sheetId="6605">
        <row r="1">
          <cell r="A1" t="str">
            <v>ASSET_NUMBER</v>
          </cell>
        </row>
      </sheetData>
      <sheetData sheetId="6606" refreshError="1"/>
      <sheetData sheetId="6607" refreshError="1"/>
      <sheetData sheetId="6608" refreshError="1"/>
      <sheetData sheetId="6609" refreshError="1"/>
      <sheetData sheetId="6610" refreshError="1"/>
      <sheetData sheetId="6611" refreshError="1"/>
      <sheetData sheetId="6612" refreshError="1"/>
      <sheetData sheetId="6613" refreshError="1"/>
      <sheetData sheetId="6614" refreshError="1"/>
      <sheetData sheetId="6615" refreshError="1"/>
      <sheetData sheetId="6616" refreshError="1"/>
      <sheetData sheetId="6617" refreshError="1"/>
      <sheetData sheetId="6618" refreshError="1"/>
      <sheetData sheetId="6619" refreshError="1"/>
      <sheetData sheetId="6620" refreshError="1"/>
      <sheetData sheetId="6621" refreshError="1"/>
      <sheetData sheetId="6622" refreshError="1"/>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refreshError="1"/>
      <sheetData sheetId="6648" refreshError="1"/>
      <sheetData sheetId="6649" refreshError="1"/>
      <sheetData sheetId="6650" refreshError="1"/>
      <sheetData sheetId="6651" refreshError="1"/>
      <sheetData sheetId="6652" refreshError="1"/>
      <sheetData sheetId="6653" refreshError="1"/>
      <sheetData sheetId="6654" refreshError="1"/>
      <sheetData sheetId="6655" refreshError="1"/>
      <sheetData sheetId="6656" refreshError="1"/>
      <sheetData sheetId="6657" refreshError="1"/>
      <sheetData sheetId="6658" refreshError="1"/>
      <sheetData sheetId="6659" refreshError="1"/>
      <sheetData sheetId="6660" refreshError="1"/>
      <sheetData sheetId="6661" refreshError="1"/>
      <sheetData sheetId="6662" refreshError="1"/>
      <sheetData sheetId="6663" refreshError="1"/>
      <sheetData sheetId="6664" refreshError="1"/>
      <sheetData sheetId="6665" refreshError="1"/>
      <sheetData sheetId="6666" refreshError="1"/>
      <sheetData sheetId="6667" refreshError="1"/>
      <sheetData sheetId="6668" refreshError="1"/>
      <sheetData sheetId="6669" refreshError="1"/>
      <sheetData sheetId="6670" refreshError="1"/>
      <sheetData sheetId="6671" refreshError="1"/>
      <sheetData sheetId="6672" refreshError="1"/>
      <sheetData sheetId="6673" refreshError="1"/>
      <sheetData sheetId="6674"/>
      <sheetData sheetId="6675" refreshError="1"/>
      <sheetData sheetId="6676" refreshError="1"/>
      <sheetData sheetId="6677" refreshError="1"/>
      <sheetData sheetId="6678" refreshError="1"/>
      <sheetData sheetId="6679" refreshError="1"/>
      <sheetData sheetId="6680" refreshError="1"/>
      <sheetData sheetId="6681" refreshError="1"/>
      <sheetData sheetId="6682" refreshError="1"/>
      <sheetData sheetId="6683" refreshError="1"/>
      <sheetData sheetId="6684" refreshError="1"/>
      <sheetData sheetId="6685" refreshError="1"/>
      <sheetData sheetId="6686" refreshError="1"/>
      <sheetData sheetId="6687" refreshError="1"/>
      <sheetData sheetId="6688" refreshError="1"/>
      <sheetData sheetId="6689" refreshError="1"/>
      <sheetData sheetId="6690" refreshError="1"/>
      <sheetData sheetId="6691" refreshError="1"/>
      <sheetData sheetId="6692" refreshError="1"/>
      <sheetData sheetId="6693" refreshError="1"/>
      <sheetData sheetId="6694" refreshError="1"/>
      <sheetData sheetId="6695" refreshError="1"/>
      <sheetData sheetId="6696" refreshError="1"/>
      <sheetData sheetId="6697" refreshError="1"/>
      <sheetData sheetId="6698"/>
      <sheetData sheetId="6699"/>
      <sheetData sheetId="6700"/>
      <sheetData sheetId="6701" refreshError="1"/>
      <sheetData sheetId="6702" refreshError="1"/>
      <sheetData sheetId="6703" refreshError="1"/>
      <sheetData sheetId="6704" refreshError="1"/>
      <sheetData sheetId="6705" refreshError="1"/>
      <sheetData sheetId="6706" refreshError="1"/>
      <sheetData sheetId="6707" refreshError="1"/>
      <sheetData sheetId="6708" refreshError="1"/>
      <sheetData sheetId="6709" refreshError="1"/>
      <sheetData sheetId="6710" refreshError="1"/>
      <sheetData sheetId="6711" refreshError="1"/>
      <sheetData sheetId="6712" refreshError="1"/>
      <sheetData sheetId="6713" refreshError="1"/>
      <sheetData sheetId="6714" refreshError="1"/>
      <sheetData sheetId="6715" refreshError="1"/>
      <sheetData sheetId="6716" refreshError="1"/>
      <sheetData sheetId="6717" refreshError="1"/>
      <sheetData sheetId="6718" refreshError="1"/>
      <sheetData sheetId="6719" refreshError="1"/>
      <sheetData sheetId="6720" refreshError="1"/>
      <sheetData sheetId="6721" refreshError="1"/>
      <sheetData sheetId="6722" refreshError="1"/>
      <sheetData sheetId="6723" refreshError="1"/>
      <sheetData sheetId="6724" refreshError="1"/>
      <sheetData sheetId="6725" refreshError="1"/>
      <sheetData sheetId="6726" refreshError="1"/>
      <sheetData sheetId="6727" refreshError="1"/>
      <sheetData sheetId="6728" refreshError="1"/>
      <sheetData sheetId="6729" refreshError="1"/>
      <sheetData sheetId="6730" refreshError="1"/>
      <sheetData sheetId="6731" refreshError="1"/>
      <sheetData sheetId="6732" refreshError="1"/>
      <sheetData sheetId="6733" refreshError="1"/>
      <sheetData sheetId="6734" refreshError="1"/>
      <sheetData sheetId="6735" refreshError="1"/>
      <sheetData sheetId="6736" refreshError="1"/>
      <sheetData sheetId="6737" refreshError="1"/>
      <sheetData sheetId="6738" refreshError="1"/>
      <sheetData sheetId="6739" refreshError="1"/>
      <sheetData sheetId="6740" refreshError="1"/>
      <sheetData sheetId="6741" refreshError="1"/>
      <sheetData sheetId="6742" refreshError="1"/>
      <sheetData sheetId="6743" refreshError="1"/>
      <sheetData sheetId="6744" refreshError="1"/>
      <sheetData sheetId="6745" refreshError="1"/>
      <sheetData sheetId="6746" refreshError="1"/>
      <sheetData sheetId="6747" refreshError="1"/>
      <sheetData sheetId="6748" refreshError="1"/>
      <sheetData sheetId="6749" refreshError="1"/>
      <sheetData sheetId="6750" refreshError="1"/>
      <sheetData sheetId="6751" refreshError="1"/>
      <sheetData sheetId="6752" refreshError="1"/>
      <sheetData sheetId="6753" refreshError="1"/>
      <sheetData sheetId="6754"/>
      <sheetData sheetId="6755" refreshError="1"/>
      <sheetData sheetId="6756" refreshError="1"/>
      <sheetData sheetId="6757" refreshError="1"/>
      <sheetData sheetId="6758" refreshError="1"/>
      <sheetData sheetId="6759" refreshError="1"/>
      <sheetData sheetId="6760" refreshError="1"/>
      <sheetData sheetId="6761">
        <row r="1">
          <cell r="A1" t="str">
            <v>ASSET_NUMBER</v>
          </cell>
        </row>
      </sheetData>
      <sheetData sheetId="6762" refreshError="1"/>
      <sheetData sheetId="6763">
        <row r="1">
          <cell r="A1" t="str">
            <v>M O R    -    JAN, 2003</v>
          </cell>
        </row>
      </sheetData>
      <sheetData sheetId="6764" refreshError="1"/>
      <sheetData sheetId="6765">
        <row r="1">
          <cell r="A1" t="str">
            <v>ASSET_NUMBER</v>
          </cell>
        </row>
      </sheetData>
      <sheetData sheetId="6766">
        <row r="1">
          <cell r="A1" t="str">
            <v>PARTICULARS</v>
          </cell>
        </row>
      </sheetData>
      <sheetData sheetId="6767" refreshError="1"/>
      <sheetData sheetId="6768"/>
      <sheetData sheetId="6769"/>
      <sheetData sheetId="6770" refreshError="1"/>
      <sheetData sheetId="677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ow r="1">
          <cell r="A1" t="str">
            <v>ASSET_NUMBER</v>
          </cell>
        </row>
      </sheetData>
      <sheetData sheetId="6790">
        <row r="1">
          <cell r="A1" t="str">
            <v>ASSET_NUMBER</v>
          </cell>
        </row>
      </sheetData>
      <sheetData sheetId="6791">
        <row r="1">
          <cell r="A1" t="str">
            <v>ASSET_NUMBER</v>
          </cell>
        </row>
      </sheetData>
      <sheetData sheetId="6792">
        <row r="1">
          <cell r="A1" t="str">
            <v>ASSET_NUMBER</v>
          </cell>
        </row>
      </sheetData>
      <sheetData sheetId="6793" refreshError="1"/>
      <sheetData sheetId="6794"/>
      <sheetData sheetId="6795">
        <row r="1">
          <cell r="A1" t="str">
            <v>PARTICULARS</v>
          </cell>
        </row>
      </sheetData>
      <sheetData sheetId="6796">
        <row r="1">
          <cell r="A1" t="str">
            <v>M O R    -    JAN, 2003</v>
          </cell>
        </row>
      </sheetData>
      <sheetData sheetId="6797">
        <row r="1">
          <cell r="A1" t="str">
            <v>ASSET_NUMBER</v>
          </cell>
        </row>
      </sheetData>
      <sheetData sheetId="6798">
        <row r="1">
          <cell r="A1" t="str">
            <v>ASSET_NUMBER</v>
          </cell>
        </row>
      </sheetData>
      <sheetData sheetId="6799">
        <row r="1">
          <cell r="A1" t="str">
            <v>Customer Name</v>
          </cell>
        </row>
      </sheetData>
      <sheetData sheetId="6800">
        <row r="1">
          <cell r="A1" t="str">
            <v>ASSET_NUMBER</v>
          </cell>
        </row>
      </sheetData>
      <sheetData sheetId="6801">
        <row r="1">
          <cell r="A1" t="str">
            <v>PARTICULARS</v>
          </cell>
        </row>
      </sheetData>
      <sheetData sheetId="6802">
        <row r="1">
          <cell r="A1" t="str">
            <v>ASSET_NUMBER</v>
          </cell>
        </row>
      </sheetData>
      <sheetData sheetId="6803">
        <row r="1">
          <cell r="A1" t="str">
            <v>Loan Calculator</v>
          </cell>
        </row>
      </sheetData>
      <sheetData sheetId="6804">
        <row r="1">
          <cell r="A1" t="str">
            <v>CODE</v>
          </cell>
        </row>
      </sheetData>
      <sheetData sheetId="6805">
        <row r="1">
          <cell r="A1" t="str">
            <v>Customer Name</v>
          </cell>
        </row>
      </sheetData>
      <sheetData sheetId="6806">
        <row r="1">
          <cell r="A1" t="str">
            <v>Customer Name</v>
          </cell>
        </row>
      </sheetData>
      <sheetData sheetId="6807">
        <row r="1">
          <cell r="A1" t="str">
            <v>ASSET_NUMBER</v>
          </cell>
        </row>
      </sheetData>
      <sheetData sheetId="6808">
        <row r="1">
          <cell r="A1" t="str">
            <v>ASSET_NUMBER</v>
          </cell>
        </row>
      </sheetData>
      <sheetData sheetId="6809">
        <row r="1">
          <cell r="A1" t="str">
            <v>ASSET_NUMBER</v>
          </cell>
        </row>
      </sheetData>
      <sheetData sheetId="6810"/>
      <sheetData sheetId="6811"/>
      <sheetData sheetId="6812"/>
      <sheetData sheetId="6813"/>
      <sheetData sheetId="6814"/>
      <sheetData sheetId="6815"/>
      <sheetData sheetId="6816" refreshError="1"/>
      <sheetData sheetId="6817"/>
      <sheetData sheetId="6818"/>
      <sheetData sheetId="6819"/>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refreshError="1"/>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efreshError="1"/>
      <sheetData sheetId="7291" refreshError="1"/>
      <sheetData sheetId="7292" refreshError="1"/>
      <sheetData sheetId="7293" refreshError="1"/>
      <sheetData sheetId="7294" refreshError="1"/>
      <sheetData sheetId="7295" refreshError="1"/>
      <sheetData sheetId="7296" refreshError="1"/>
      <sheetData sheetId="7297" refreshError="1"/>
      <sheetData sheetId="7298" refreshError="1"/>
      <sheetData sheetId="7299" refreshError="1"/>
      <sheetData sheetId="7300" refreshError="1"/>
      <sheetData sheetId="7301" refreshError="1"/>
      <sheetData sheetId="7302" refreshError="1"/>
      <sheetData sheetId="7303" refreshError="1"/>
      <sheetData sheetId="7304" refreshError="1"/>
      <sheetData sheetId="7305" refreshError="1"/>
      <sheetData sheetId="7306" refreshError="1"/>
      <sheetData sheetId="7307" refreshError="1"/>
      <sheetData sheetId="7308" refreshError="1"/>
      <sheetData sheetId="7309" refreshError="1"/>
      <sheetData sheetId="7310" refreshError="1"/>
      <sheetData sheetId="7311" refreshError="1"/>
      <sheetData sheetId="7312" refreshError="1"/>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refreshError="1"/>
      <sheetData sheetId="7347" refreshError="1"/>
      <sheetData sheetId="7348" refreshError="1"/>
      <sheetData sheetId="7349" refreshError="1"/>
      <sheetData sheetId="7350" refreshError="1"/>
      <sheetData sheetId="7351" refreshError="1"/>
      <sheetData sheetId="7352" refreshError="1"/>
      <sheetData sheetId="7353" refreshError="1"/>
      <sheetData sheetId="7354" refreshError="1"/>
      <sheetData sheetId="7355" refreshError="1"/>
      <sheetData sheetId="7356" refreshError="1"/>
      <sheetData sheetId="7357" refreshError="1"/>
      <sheetData sheetId="7358" refreshError="1"/>
      <sheetData sheetId="7359" refreshError="1"/>
      <sheetData sheetId="7360" refreshError="1"/>
      <sheetData sheetId="7361" refreshError="1"/>
      <sheetData sheetId="7362" refreshError="1"/>
      <sheetData sheetId="7363" refreshError="1"/>
      <sheetData sheetId="7364" refreshError="1"/>
      <sheetData sheetId="7365" refreshError="1"/>
      <sheetData sheetId="7366" refreshError="1"/>
      <sheetData sheetId="7367" refreshError="1"/>
      <sheetData sheetId="7368" refreshError="1"/>
      <sheetData sheetId="7369" refreshError="1"/>
      <sheetData sheetId="7370" refreshError="1"/>
      <sheetData sheetId="7371" refreshError="1"/>
      <sheetData sheetId="7372" refreshError="1"/>
      <sheetData sheetId="7373" refreshError="1"/>
      <sheetData sheetId="7374" refreshError="1"/>
      <sheetData sheetId="7375" refreshError="1"/>
      <sheetData sheetId="7376" refreshError="1"/>
      <sheetData sheetId="7377" refreshError="1"/>
      <sheetData sheetId="7378" refreshError="1"/>
      <sheetData sheetId="7379" refreshError="1"/>
      <sheetData sheetId="7380" refreshError="1"/>
      <sheetData sheetId="7381" refreshError="1"/>
      <sheetData sheetId="7382" refreshError="1"/>
      <sheetData sheetId="7383" refreshError="1"/>
      <sheetData sheetId="7384" refreshError="1"/>
      <sheetData sheetId="7385" refreshError="1"/>
      <sheetData sheetId="7386" refreshError="1"/>
      <sheetData sheetId="7387" refreshError="1"/>
      <sheetData sheetId="7388" refreshError="1"/>
      <sheetData sheetId="7389" refreshError="1"/>
      <sheetData sheetId="7390" refreshError="1"/>
      <sheetData sheetId="7391" refreshError="1"/>
      <sheetData sheetId="7392" refreshError="1"/>
      <sheetData sheetId="7393" refreshError="1"/>
      <sheetData sheetId="7394" refreshError="1"/>
      <sheetData sheetId="7395" refreshError="1"/>
      <sheetData sheetId="7396" refreshError="1"/>
      <sheetData sheetId="7397" refreshError="1"/>
      <sheetData sheetId="7398" refreshError="1"/>
      <sheetData sheetId="7399" refreshError="1"/>
      <sheetData sheetId="7400" refreshError="1"/>
      <sheetData sheetId="7401" refreshError="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refreshError="1"/>
      <sheetData sheetId="7415" refreshError="1"/>
      <sheetData sheetId="7416" refreshError="1"/>
      <sheetData sheetId="7417" refreshError="1"/>
      <sheetData sheetId="7418" refreshError="1"/>
      <sheetData sheetId="7419" refreshError="1"/>
      <sheetData sheetId="7420" refreshError="1"/>
      <sheetData sheetId="7421" refreshError="1"/>
      <sheetData sheetId="7422" refreshError="1"/>
      <sheetData sheetId="7423" refreshError="1"/>
      <sheetData sheetId="7424" refreshError="1"/>
      <sheetData sheetId="7425"/>
      <sheetData sheetId="7426"/>
      <sheetData sheetId="7427"/>
      <sheetData sheetId="7428"/>
      <sheetData sheetId="7429"/>
      <sheetData sheetId="7430"/>
      <sheetData sheetId="7431"/>
      <sheetData sheetId="7432"/>
      <sheetData sheetId="7433"/>
      <sheetData sheetId="7434"/>
      <sheetData sheetId="7435"/>
      <sheetData sheetId="7436" refreshError="1"/>
      <sheetData sheetId="7437" refreshError="1"/>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sheetData sheetId="7450" refreshError="1"/>
      <sheetData sheetId="7451" refreshError="1"/>
      <sheetData sheetId="7452" refreshError="1"/>
      <sheetData sheetId="7453" refreshError="1"/>
      <sheetData sheetId="7454" refreshError="1"/>
      <sheetData sheetId="7455" refreshError="1"/>
      <sheetData sheetId="7456" refreshError="1"/>
      <sheetData sheetId="7457"/>
      <sheetData sheetId="7458"/>
      <sheetData sheetId="7459">
        <row r="1">
          <cell r="A1" t="str">
            <v>ASSET_NUMBER</v>
          </cell>
        </row>
      </sheetData>
      <sheetData sheetId="7460">
        <row r="1">
          <cell r="A1" t="str">
            <v>ASSET_NUMBER</v>
          </cell>
        </row>
      </sheetData>
      <sheetData sheetId="7461">
        <row r="1">
          <cell r="A1" t="str">
            <v>ASSET_NUMBER</v>
          </cell>
        </row>
      </sheetData>
      <sheetData sheetId="7462" refreshError="1"/>
      <sheetData sheetId="7463" refreshError="1"/>
      <sheetData sheetId="7464" refreshError="1"/>
      <sheetData sheetId="7465" refreshError="1"/>
      <sheetData sheetId="7466" refreshError="1"/>
      <sheetData sheetId="7467" refreshError="1"/>
      <sheetData sheetId="7468">
        <row r="1">
          <cell r="A1" t="str">
            <v>ASSET_NUMBER</v>
          </cell>
        </row>
      </sheetData>
      <sheetData sheetId="7469" refreshError="1"/>
      <sheetData sheetId="7470" refreshError="1"/>
      <sheetData sheetId="7471" refreshError="1"/>
      <sheetData sheetId="7472" refreshError="1"/>
      <sheetData sheetId="7473">
        <row r="1">
          <cell r="A1" t="str">
            <v>ASSET_NUMBER</v>
          </cell>
        </row>
      </sheetData>
      <sheetData sheetId="7474">
        <row r="1">
          <cell r="A1" t="str">
            <v>ASSET_NUMBER</v>
          </cell>
        </row>
      </sheetData>
      <sheetData sheetId="7475">
        <row r="1">
          <cell r="A1" t="str">
            <v>ASSET_NUMBER</v>
          </cell>
        </row>
      </sheetData>
      <sheetData sheetId="7476" refreshError="1"/>
      <sheetData sheetId="7477" refreshError="1"/>
      <sheetData sheetId="7478" refreshError="1"/>
      <sheetData sheetId="7479" refreshError="1"/>
      <sheetData sheetId="7480">
        <row r="1">
          <cell r="A1" t="str">
            <v>ASSET_NUMBER</v>
          </cell>
        </row>
      </sheetData>
      <sheetData sheetId="7481">
        <row r="1">
          <cell r="A1" t="str">
            <v>ASSET_NUMBER</v>
          </cell>
        </row>
      </sheetData>
      <sheetData sheetId="7482">
        <row r="1">
          <cell r="A1" t="str">
            <v>ASSET_NUMBER</v>
          </cell>
        </row>
      </sheetData>
      <sheetData sheetId="7483">
        <row r="1">
          <cell r="A1" t="str">
            <v>ASSET_NUMBER</v>
          </cell>
        </row>
      </sheetData>
      <sheetData sheetId="7484">
        <row r="1">
          <cell r="A1" t="str">
            <v>ASSET_NUMBER</v>
          </cell>
        </row>
      </sheetData>
      <sheetData sheetId="7485">
        <row r="1">
          <cell r="A1" t="str">
            <v>ASSET_NUMBER</v>
          </cell>
        </row>
      </sheetData>
      <sheetData sheetId="7486">
        <row r="1">
          <cell r="A1" t="str">
            <v>ASSET_NUMBER</v>
          </cell>
        </row>
      </sheetData>
      <sheetData sheetId="7487">
        <row r="1">
          <cell r="A1" t="str">
            <v>ASSET_NUMBER</v>
          </cell>
        </row>
      </sheetData>
      <sheetData sheetId="7488">
        <row r="1">
          <cell r="A1" t="str">
            <v>ASSET_NUMBER</v>
          </cell>
        </row>
      </sheetData>
      <sheetData sheetId="7489">
        <row r="1">
          <cell r="A1" t="str">
            <v>ASSET_NUMBER</v>
          </cell>
        </row>
      </sheetData>
      <sheetData sheetId="7490">
        <row r="1">
          <cell r="A1" t="str">
            <v>ASSET_NUMBER</v>
          </cell>
        </row>
      </sheetData>
      <sheetData sheetId="7491">
        <row r="1">
          <cell r="A1" t="str">
            <v>ASSET_NUMBER</v>
          </cell>
        </row>
      </sheetData>
      <sheetData sheetId="7492">
        <row r="1">
          <cell r="A1" t="str">
            <v>ASSET_NUMBER</v>
          </cell>
        </row>
      </sheetData>
      <sheetData sheetId="7493">
        <row r="1">
          <cell r="A1" t="str">
            <v>ASSET_NUMBER</v>
          </cell>
        </row>
      </sheetData>
      <sheetData sheetId="7494">
        <row r="1">
          <cell r="A1" t="str">
            <v>ASSET_NUMBER</v>
          </cell>
        </row>
      </sheetData>
      <sheetData sheetId="7495">
        <row r="1">
          <cell r="A1" t="str">
            <v>ASSET_NUMBER</v>
          </cell>
        </row>
      </sheetData>
      <sheetData sheetId="7496">
        <row r="1">
          <cell r="A1" t="str">
            <v>ASSET_NUMBER</v>
          </cell>
        </row>
      </sheetData>
      <sheetData sheetId="7497">
        <row r="1">
          <cell r="A1" t="str">
            <v>ASSET_NUMBER</v>
          </cell>
        </row>
      </sheetData>
      <sheetData sheetId="7498">
        <row r="1">
          <cell r="A1" t="str">
            <v>ASSET_NUMBER</v>
          </cell>
        </row>
      </sheetData>
      <sheetData sheetId="7499">
        <row r="1">
          <cell r="A1" t="str">
            <v>ASSET_NUMBER</v>
          </cell>
        </row>
      </sheetData>
      <sheetData sheetId="7500">
        <row r="1">
          <cell r="A1" t="str">
            <v>ASSET_NUMBER</v>
          </cell>
        </row>
      </sheetData>
      <sheetData sheetId="7501">
        <row r="1">
          <cell r="A1" t="str">
            <v>ASSET_NUMBER</v>
          </cell>
        </row>
      </sheetData>
      <sheetData sheetId="7502">
        <row r="1">
          <cell r="A1" t="str">
            <v>ASSET_NUMBER</v>
          </cell>
        </row>
      </sheetData>
      <sheetData sheetId="7503">
        <row r="1">
          <cell r="A1" t="str">
            <v>ASSET_NUMBER</v>
          </cell>
        </row>
      </sheetData>
      <sheetData sheetId="7504">
        <row r="1">
          <cell r="A1" t="str">
            <v>ASSET_NUMBER</v>
          </cell>
        </row>
      </sheetData>
      <sheetData sheetId="7505">
        <row r="1">
          <cell r="A1" t="str">
            <v>ASSET_NUMBER</v>
          </cell>
        </row>
      </sheetData>
      <sheetData sheetId="7506">
        <row r="1">
          <cell r="A1" t="str">
            <v>ASSET_NUMBER</v>
          </cell>
        </row>
      </sheetData>
      <sheetData sheetId="7507">
        <row r="1">
          <cell r="A1" t="str">
            <v>ASSET_NUMBER</v>
          </cell>
        </row>
      </sheetData>
      <sheetData sheetId="7508">
        <row r="1">
          <cell r="A1" t="str">
            <v>ASSET_NUMBER</v>
          </cell>
        </row>
      </sheetData>
      <sheetData sheetId="7509">
        <row r="1">
          <cell r="A1" t="str">
            <v>ASSET_NUMBER</v>
          </cell>
        </row>
      </sheetData>
      <sheetData sheetId="7510">
        <row r="1">
          <cell r="A1" t="str">
            <v>ASSET_NUMBER</v>
          </cell>
        </row>
      </sheetData>
      <sheetData sheetId="7511">
        <row r="1">
          <cell r="A1" t="str">
            <v>ASSET_NUMBER</v>
          </cell>
        </row>
      </sheetData>
      <sheetData sheetId="7512">
        <row r="1">
          <cell r="A1" t="str">
            <v>ASSET_NUMBER</v>
          </cell>
        </row>
      </sheetData>
      <sheetData sheetId="7513" refreshError="1"/>
      <sheetData sheetId="7514" refreshError="1"/>
      <sheetData sheetId="7515" refreshError="1"/>
      <sheetData sheetId="7516" refreshError="1"/>
      <sheetData sheetId="7517" refreshError="1"/>
      <sheetData sheetId="7518" refreshError="1"/>
      <sheetData sheetId="7519" refreshError="1"/>
      <sheetData sheetId="7520" refreshError="1"/>
      <sheetData sheetId="7521" refreshError="1"/>
      <sheetData sheetId="7522" refreshError="1"/>
      <sheetData sheetId="7523" refreshError="1"/>
      <sheetData sheetId="7524" refreshError="1"/>
      <sheetData sheetId="7525" refreshError="1"/>
      <sheetData sheetId="7526" refreshError="1"/>
      <sheetData sheetId="7527" refreshError="1"/>
      <sheetData sheetId="7528" refreshError="1"/>
      <sheetData sheetId="7529" refreshError="1"/>
      <sheetData sheetId="7530" refreshError="1"/>
      <sheetData sheetId="7531" refreshError="1"/>
      <sheetData sheetId="7532" refreshError="1"/>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efreshError="1"/>
      <sheetData sheetId="7545" refreshError="1"/>
      <sheetData sheetId="7546" refreshError="1"/>
      <sheetData sheetId="7547" refreshError="1"/>
      <sheetData sheetId="7548" refreshError="1"/>
      <sheetData sheetId="7549" refreshError="1"/>
      <sheetData sheetId="7550" refreshError="1"/>
      <sheetData sheetId="7551" refreshError="1"/>
      <sheetData sheetId="7552" refreshError="1"/>
      <sheetData sheetId="7553" refreshError="1"/>
      <sheetData sheetId="7554" refreshError="1"/>
      <sheetData sheetId="7555" refreshError="1"/>
      <sheetData sheetId="7556" refreshError="1"/>
      <sheetData sheetId="7557" refreshError="1"/>
      <sheetData sheetId="7558" refreshError="1"/>
      <sheetData sheetId="7559" refreshError="1"/>
      <sheetData sheetId="7560" refreshError="1"/>
      <sheetData sheetId="7561" refreshError="1"/>
      <sheetData sheetId="7562" refreshError="1"/>
      <sheetData sheetId="7563" refreshError="1"/>
      <sheetData sheetId="7564" refreshError="1"/>
      <sheetData sheetId="7565" refreshError="1"/>
      <sheetData sheetId="7566" refreshError="1"/>
      <sheetData sheetId="7567" refreshError="1"/>
      <sheetData sheetId="7568" refreshError="1"/>
      <sheetData sheetId="7569">
        <row r="1">
          <cell r="A1" t="str">
            <v>ASSET_NUMBER</v>
          </cell>
        </row>
      </sheetData>
      <sheetData sheetId="7570">
        <row r="1">
          <cell r="A1" t="str">
            <v>ASSET_NUMBER</v>
          </cell>
        </row>
      </sheetData>
      <sheetData sheetId="7571">
        <row r="1">
          <cell r="A1" t="str">
            <v>ASSET_NUMBER</v>
          </cell>
        </row>
      </sheetData>
      <sheetData sheetId="7572">
        <row r="1">
          <cell r="A1" t="str">
            <v>ASSET_NUMBER</v>
          </cell>
        </row>
      </sheetData>
      <sheetData sheetId="7573">
        <row r="1">
          <cell r="A1" t="str">
            <v>ASSET_NUMBER</v>
          </cell>
        </row>
      </sheetData>
      <sheetData sheetId="7574">
        <row r="1">
          <cell r="A1" t="str">
            <v>ASSET_NUMBER</v>
          </cell>
        </row>
      </sheetData>
      <sheetData sheetId="7575">
        <row r="1">
          <cell r="A1" t="str">
            <v>ASSET_NUMBER</v>
          </cell>
        </row>
      </sheetData>
      <sheetData sheetId="7576" refreshError="1"/>
      <sheetData sheetId="7577">
        <row r="1">
          <cell r="A1" t="str">
            <v>ASSET_NUMBER</v>
          </cell>
        </row>
      </sheetData>
      <sheetData sheetId="7578"/>
      <sheetData sheetId="7579">
        <row r="1">
          <cell r="A1" t="str">
            <v>ASSET_NUMBER</v>
          </cell>
        </row>
      </sheetData>
      <sheetData sheetId="7580" refreshError="1"/>
      <sheetData sheetId="7581" refreshError="1"/>
      <sheetData sheetId="7582">
        <row r="1">
          <cell r="A1" t="str">
            <v>ASSET_NUMBER</v>
          </cell>
        </row>
      </sheetData>
      <sheetData sheetId="7583">
        <row r="1">
          <cell r="A1" t="str">
            <v>ASSET_NUMBER</v>
          </cell>
        </row>
      </sheetData>
      <sheetData sheetId="7584">
        <row r="1">
          <cell r="A1" t="str">
            <v>ASSET_NUMBER</v>
          </cell>
        </row>
      </sheetData>
      <sheetData sheetId="7585">
        <row r="1">
          <cell r="A1" t="str">
            <v>ASSET_NUMBER</v>
          </cell>
        </row>
      </sheetData>
      <sheetData sheetId="7586">
        <row r="1">
          <cell r="A1" t="str">
            <v>ASSET_NUMBER</v>
          </cell>
        </row>
      </sheetData>
      <sheetData sheetId="7587">
        <row r="1">
          <cell r="A1" t="str">
            <v>ASSET_NUMBER</v>
          </cell>
        </row>
      </sheetData>
      <sheetData sheetId="7588">
        <row r="1">
          <cell r="A1" t="str">
            <v>ASSET_NUMBER</v>
          </cell>
        </row>
      </sheetData>
      <sheetData sheetId="7589">
        <row r="1">
          <cell r="A1" t="str">
            <v>ASSET_NUMBER</v>
          </cell>
        </row>
      </sheetData>
      <sheetData sheetId="7590">
        <row r="1">
          <cell r="A1" t="str">
            <v>ASSET_NUMBER</v>
          </cell>
        </row>
      </sheetData>
      <sheetData sheetId="7591">
        <row r="1">
          <cell r="A1" t="str">
            <v>ASSET_NUMBER</v>
          </cell>
        </row>
      </sheetData>
      <sheetData sheetId="7592">
        <row r="1">
          <cell r="A1" t="str">
            <v>ASSET_NUMBER</v>
          </cell>
        </row>
      </sheetData>
      <sheetData sheetId="7593">
        <row r="1">
          <cell r="A1" t="str">
            <v>ASSET_NUMBER</v>
          </cell>
        </row>
      </sheetData>
      <sheetData sheetId="7594">
        <row r="1">
          <cell r="A1" t="str">
            <v>ASSET_NUMBER</v>
          </cell>
        </row>
      </sheetData>
      <sheetData sheetId="7595">
        <row r="1">
          <cell r="A1" t="str">
            <v>ASSET_NUMBER</v>
          </cell>
        </row>
      </sheetData>
      <sheetData sheetId="7596">
        <row r="1">
          <cell r="A1" t="str">
            <v>ASSET_NUMBER</v>
          </cell>
        </row>
      </sheetData>
      <sheetData sheetId="7597">
        <row r="1">
          <cell r="A1" t="str">
            <v>ASSET_NUMBER</v>
          </cell>
        </row>
      </sheetData>
      <sheetData sheetId="7598">
        <row r="1">
          <cell r="A1" t="str">
            <v>ASSET_NUMBER</v>
          </cell>
        </row>
      </sheetData>
      <sheetData sheetId="7599">
        <row r="1">
          <cell r="A1" t="str">
            <v>ASSET_NUMBER</v>
          </cell>
        </row>
      </sheetData>
      <sheetData sheetId="7600">
        <row r="1">
          <cell r="A1" t="str">
            <v>ASSET_NUMBER</v>
          </cell>
        </row>
      </sheetData>
      <sheetData sheetId="7601">
        <row r="1">
          <cell r="A1" t="str">
            <v>ASSET_NUMBER</v>
          </cell>
        </row>
      </sheetData>
      <sheetData sheetId="7602">
        <row r="1">
          <cell r="A1" t="str">
            <v>ASSET_NUMBER</v>
          </cell>
        </row>
      </sheetData>
      <sheetData sheetId="7603">
        <row r="1">
          <cell r="A1" t="str">
            <v>ASSET_NUMBER</v>
          </cell>
        </row>
      </sheetData>
      <sheetData sheetId="7604">
        <row r="1">
          <cell r="A1" t="str">
            <v>ASSET_NUMBER</v>
          </cell>
        </row>
      </sheetData>
      <sheetData sheetId="7605">
        <row r="1">
          <cell r="A1" t="str">
            <v>ASSET_NUMBER</v>
          </cell>
        </row>
      </sheetData>
      <sheetData sheetId="7606">
        <row r="1">
          <cell r="A1" t="str">
            <v>ASSET_NUMBER</v>
          </cell>
        </row>
      </sheetData>
      <sheetData sheetId="7607">
        <row r="1">
          <cell r="A1" t="str">
            <v>ASSET_NUMBER</v>
          </cell>
        </row>
      </sheetData>
      <sheetData sheetId="7608">
        <row r="1">
          <cell r="A1" t="str">
            <v>ASSET_NUMBER</v>
          </cell>
        </row>
      </sheetData>
      <sheetData sheetId="7609">
        <row r="1">
          <cell r="A1" t="str">
            <v>ASSET_NUMBER</v>
          </cell>
        </row>
      </sheetData>
      <sheetData sheetId="7610">
        <row r="1">
          <cell r="A1" t="str">
            <v>ASSET_NUMBER</v>
          </cell>
        </row>
      </sheetData>
      <sheetData sheetId="7611">
        <row r="1">
          <cell r="A1" t="str">
            <v>ASSET_NUMBER</v>
          </cell>
        </row>
      </sheetData>
      <sheetData sheetId="7612">
        <row r="1">
          <cell r="A1" t="str">
            <v>ASSET_NUMBER</v>
          </cell>
        </row>
      </sheetData>
      <sheetData sheetId="7613">
        <row r="1">
          <cell r="A1" t="str">
            <v>ASSET_NUMBER</v>
          </cell>
        </row>
      </sheetData>
      <sheetData sheetId="7614">
        <row r="1">
          <cell r="A1" t="str">
            <v>ASSET_NUMBER</v>
          </cell>
        </row>
      </sheetData>
      <sheetData sheetId="7615">
        <row r="1">
          <cell r="A1" t="str">
            <v>ASSET_NUMBER</v>
          </cell>
        </row>
      </sheetData>
      <sheetData sheetId="7616">
        <row r="1">
          <cell r="A1" t="str">
            <v>ASSET_NUMBER</v>
          </cell>
        </row>
      </sheetData>
      <sheetData sheetId="7617">
        <row r="1">
          <cell r="A1" t="str">
            <v>ASSET_NUMBER</v>
          </cell>
        </row>
      </sheetData>
      <sheetData sheetId="7618">
        <row r="1">
          <cell r="A1" t="str">
            <v>ASSET_NUMBER</v>
          </cell>
        </row>
      </sheetData>
      <sheetData sheetId="7619">
        <row r="1">
          <cell r="A1" t="str">
            <v>ASSET_NUMBER</v>
          </cell>
        </row>
      </sheetData>
      <sheetData sheetId="7620">
        <row r="1">
          <cell r="A1" t="str">
            <v>ASSET_NUMBER</v>
          </cell>
        </row>
      </sheetData>
      <sheetData sheetId="7621">
        <row r="1">
          <cell r="A1" t="str">
            <v>ASSET_NUMBER</v>
          </cell>
        </row>
      </sheetData>
      <sheetData sheetId="7622">
        <row r="1">
          <cell r="A1" t="str">
            <v>ASSET_NUMBER</v>
          </cell>
        </row>
      </sheetData>
      <sheetData sheetId="7623">
        <row r="1">
          <cell r="A1" t="str">
            <v>ASSET_NUMBER</v>
          </cell>
        </row>
      </sheetData>
      <sheetData sheetId="7624">
        <row r="1">
          <cell r="A1" t="str">
            <v>ASSET_NUMBER</v>
          </cell>
        </row>
      </sheetData>
      <sheetData sheetId="7625">
        <row r="1">
          <cell r="A1" t="str">
            <v>ASSET_NUMBER</v>
          </cell>
        </row>
      </sheetData>
      <sheetData sheetId="7626">
        <row r="1">
          <cell r="A1" t="str">
            <v>ASSET_NUMBER</v>
          </cell>
        </row>
      </sheetData>
      <sheetData sheetId="7627">
        <row r="1">
          <cell r="A1" t="str">
            <v>ASSET_NUMBER</v>
          </cell>
        </row>
      </sheetData>
      <sheetData sheetId="7628">
        <row r="1">
          <cell r="A1" t="str">
            <v>ASSET_NUMBER</v>
          </cell>
        </row>
      </sheetData>
      <sheetData sheetId="7629">
        <row r="1">
          <cell r="A1" t="str">
            <v>ASSET_NUMBER</v>
          </cell>
        </row>
      </sheetData>
      <sheetData sheetId="7630" refreshError="1"/>
      <sheetData sheetId="7631">
        <row r="1">
          <cell r="A1" t="str">
            <v>ASSET_NUMBER</v>
          </cell>
        </row>
      </sheetData>
      <sheetData sheetId="7632">
        <row r="1">
          <cell r="A1" t="str">
            <v>ASSET_NUMBER</v>
          </cell>
        </row>
      </sheetData>
      <sheetData sheetId="7633">
        <row r="1">
          <cell r="A1" t="str">
            <v>ASSET_NUMBER</v>
          </cell>
        </row>
      </sheetData>
      <sheetData sheetId="7634"/>
      <sheetData sheetId="7635"/>
      <sheetData sheetId="7636"/>
      <sheetData sheetId="7637"/>
      <sheetData sheetId="7638"/>
      <sheetData sheetId="7639"/>
      <sheetData sheetId="7640"/>
      <sheetData sheetId="7641" refreshError="1"/>
      <sheetData sheetId="7642" refreshError="1"/>
      <sheetData sheetId="7643" refreshError="1"/>
      <sheetData sheetId="7644"/>
      <sheetData sheetId="7645" refreshError="1"/>
      <sheetData sheetId="7646" refreshError="1"/>
      <sheetData sheetId="7647">
        <row r="1">
          <cell r="A1" t="str">
            <v>ASSET_NUMBER</v>
          </cell>
        </row>
      </sheetData>
      <sheetData sheetId="7648">
        <row r="1">
          <cell r="A1" t="str">
            <v>ASSET_NUMBER</v>
          </cell>
        </row>
      </sheetData>
      <sheetData sheetId="7649" refreshError="1"/>
      <sheetData sheetId="7650" refreshError="1"/>
      <sheetData sheetId="7651">
        <row r="1">
          <cell r="A1" t="str">
            <v>ASSET_NUMBER</v>
          </cell>
        </row>
      </sheetData>
      <sheetData sheetId="7652">
        <row r="1">
          <cell r="A1" t="str">
            <v>ASSET_NUMBER</v>
          </cell>
        </row>
      </sheetData>
      <sheetData sheetId="7653">
        <row r="1">
          <cell r="A1" t="str">
            <v>ASSET_NUMBER</v>
          </cell>
        </row>
      </sheetData>
      <sheetData sheetId="7654">
        <row r="1">
          <cell r="A1" t="str">
            <v>ASSET_NUMBER</v>
          </cell>
        </row>
      </sheetData>
      <sheetData sheetId="7655">
        <row r="1">
          <cell r="A1" t="str">
            <v>ASSET_NUMBER</v>
          </cell>
        </row>
      </sheetData>
      <sheetData sheetId="7656">
        <row r="1">
          <cell r="A1" t="str">
            <v>ASSET_NUMBER</v>
          </cell>
        </row>
      </sheetData>
      <sheetData sheetId="7657">
        <row r="1">
          <cell r="A1" t="str">
            <v>ASSET_NUMBER</v>
          </cell>
        </row>
      </sheetData>
      <sheetData sheetId="7658">
        <row r="1">
          <cell r="A1" t="str">
            <v>ASSET_NUMBER</v>
          </cell>
        </row>
      </sheetData>
      <sheetData sheetId="7659" refreshError="1"/>
      <sheetData sheetId="7660">
        <row r="1">
          <cell r="A1" t="str">
            <v>ASSET_NUMBER</v>
          </cell>
        </row>
      </sheetData>
      <sheetData sheetId="7661">
        <row r="1">
          <cell r="A1" t="str">
            <v>ASSET_NUMBER</v>
          </cell>
        </row>
      </sheetData>
      <sheetData sheetId="7662" refreshError="1"/>
      <sheetData sheetId="7663" refreshError="1"/>
      <sheetData sheetId="7664">
        <row r="1">
          <cell r="A1" t="str">
            <v>ASSET_NUMBER</v>
          </cell>
        </row>
      </sheetData>
      <sheetData sheetId="7665">
        <row r="1">
          <cell r="A1" t="str">
            <v>ASSET_NUMBER</v>
          </cell>
        </row>
      </sheetData>
      <sheetData sheetId="7666">
        <row r="1">
          <cell r="A1" t="str">
            <v>ASSET_NUMBER</v>
          </cell>
        </row>
      </sheetData>
      <sheetData sheetId="7667"/>
      <sheetData sheetId="7668"/>
      <sheetData sheetId="7669"/>
      <sheetData sheetId="7670">
        <row r="1">
          <cell r="A1" t="str">
            <v>ASSET_NUMBER</v>
          </cell>
        </row>
      </sheetData>
      <sheetData sheetId="7671">
        <row r="1">
          <cell r="A1" t="str">
            <v>ASSET_NUMBER</v>
          </cell>
        </row>
      </sheetData>
      <sheetData sheetId="7672">
        <row r="1">
          <cell r="A1" t="str">
            <v>ASSET_NUMBER</v>
          </cell>
        </row>
      </sheetData>
      <sheetData sheetId="7673">
        <row r="1">
          <cell r="A1" t="str">
            <v>ASSET_NUMBER</v>
          </cell>
        </row>
      </sheetData>
      <sheetData sheetId="7674">
        <row r="1">
          <cell r="A1" t="str">
            <v>ASSET_NUMBER</v>
          </cell>
        </row>
      </sheetData>
      <sheetData sheetId="7675">
        <row r="1">
          <cell r="A1" t="str">
            <v>ASSET_NUMBER</v>
          </cell>
        </row>
      </sheetData>
      <sheetData sheetId="7676" refreshError="1"/>
      <sheetData sheetId="7677">
        <row r="1">
          <cell r="A1" t="str">
            <v>ASSET_NUMBER</v>
          </cell>
        </row>
      </sheetData>
      <sheetData sheetId="7678">
        <row r="1">
          <cell r="A1" t="str">
            <v>ASSET_NUMBER</v>
          </cell>
        </row>
      </sheetData>
      <sheetData sheetId="7679">
        <row r="1">
          <cell r="A1" t="str">
            <v>ASSET_NUMBER</v>
          </cell>
        </row>
      </sheetData>
      <sheetData sheetId="7680">
        <row r="1">
          <cell r="A1" t="str">
            <v>ASSET_NUMBER</v>
          </cell>
        </row>
      </sheetData>
      <sheetData sheetId="7681">
        <row r="1">
          <cell r="A1" t="str">
            <v>ASSET_NUMBER</v>
          </cell>
        </row>
      </sheetData>
      <sheetData sheetId="7682">
        <row r="1">
          <cell r="A1" t="str">
            <v>ASSET_NUMBER</v>
          </cell>
        </row>
      </sheetData>
      <sheetData sheetId="7683">
        <row r="1">
          <cell r="A1" t="str">
            <v>ASSET_NUMBER</v>
          </cell>
        </row>
      </sheetData>
      <sheetData sheetId="7684">
        <row r="1">
          <cell r="A1" t="str">
            <v>ASSET_NUMBER</v>
          </cell>
        </row>
      </sheetData>
      <sheetData sheetId="7685">
        <row r="1">
          <cell r="A1" t="str">
            <v>ASSET_NUMBER</v>
          </cell>
        </row>
      </sheetData>
      <sheetData sheetId="7686">
        <row r="1">
          <cell r="A1" t="str">
            <v>ASSET_NUMBER</v>
          </cell>
        </row>
      </sheetData>
      <sheetData sheetId="7687">
        <row r="1">
          <cell r="A1" t="str">
            <v>ASSET_NUMBER</v>
          </cell>
        </row>
      </sheetData>
      <sheetData sheetId="7688">
        <row r="1">
          <cell r="A1" t="str">
            <v>ASSET_NUMBER</v>
          </cell>
        </row>
      </sheetData>
      <sheetData sheetId="7689">
        <row r="1">
          <cell r="A1" t="str">
            <v>ASSET_NUMBER</v>
          </cell>
        </row>
      </sheetData>
      <sheetData sheetId="7690">
        <row r="1">
          <cell r="A1" t="str">
            <v>ASSET_NUMBER</v>
          </cell>
        </row>
      </sheetData>
      <sheetData sheetId="7691">
        <row r="1">
          <cell r="A1" t="str">
            <v>ASSET_NUMBER</v>
          </cell>
        </row>
      </sheetData>
      <sheetData sheetId="7692">
        <row r="1">
          <cell r="A1" t="str">
            <v>ASSET_NUMBER</v>
          </cell>
        </row>
      </sheetData>
      <sheetData sheetId="7693">
        <row r="1">
          <cell r="A1" t="str">
            <v>ASSET_NUMBER</v>
          </cell>
        </row>
      </sheetData>
      <sheetData sheetId="7694">
        <row r="1">
          <cell r="A1" t="str">
            <v>ASSET_NUMBER</v>
          </cell>
        </row>
      </sheetData>
      <sheetData sheetId="7695">
        <row r="1">
          <cell r="A1" t="str">
            <v>ASSET_NUMBER</v>
          </cell>
        </row>
      </sheetData>
      <sheetData sheetId="7696">
        <row r="1">
          <cell r="A1" t="str">
            <v>ASSET_NUMBER</v>
          </cell>
        </row>
      </sheetData>
      <sheetData sheetId="7697">
        <row r="1">
          <cell r="A1" t="str">
            <v>ASSET_NUMBER</v>
          </cell>
        </row>
      </sheetData>
      <sheetData sheetId="7698">
        <row r="1">
          <cell r="A1" t="str">
            <v>ASSET_NUMBER</v>
          </cell>
        </row>
      </sheetData>
      <sheetData sheetId="7699">
        <row r="1">
          <cell r="A1" t="str">
            <v>ASSET_NUMBER</v>
          </cell>
        </row>
      </sheetData>
      <sheetData sheetId="7700">
        <row r="1">
          <cell r="A1" t="str">
            <v>ASSET_NUMBER</v>
          </cell>
        </row>
      </sheetData>
      <sheetData sheetId="7701">
        <row r="1">
          <cell r="A1" t="str">
            <v>ASSET_NUMBER</v>
          </cell>
        </row>
      </sheetData>
      <sheetData sheetId="7702">
        <row r="1">
          <cell r="A1" t="str">
            <v>ASSET_NUMBER</v>
          </cell>
        </row>
      </sheetData>
      <sheetData sheetId="7703">
        <row r="1">
          <cell r="A1" t="str">
            <v>ASSET_NUMBER</v>
          </cell>
        </row>
      </sheetData>
      <sheetData sheetId="7704">
        <row r="1">
          <cell r="A1" t="str">
            <v>ASSET_NUMBER</v>
          </cell>
        </row>
      </sheetData>
      <sheetData sheetId="7705">
        <row r="1">
          <cell r="A1" t="str">
            <v>ASSET_NUMBER</v>
          </cell>
        </row>
      </sheetData>
      <sheetData sheetId="7706">
        <row r="1">
          <cell r="A1" t="str">
            <v>ASSET_NUMBER</v>
          </cell>
        </row>
      </sheetData>
      <sheetData sheetId="7707">
        <row r="1">
          <cell r="A1" t="str">
            <v>ASSET_NUMBER</v>
          </cell>
        </row>
      </sheetData>
      <sheetData sheetId="7708">
        <row r="1">
          <cell r="A1" t="str">
            <v>ASSET_NUMBER</v>
          </cell>
        </row>
      </sheetData>
      <sheetData sheetId="7709">
        <row r="1">
          <cell r="A1" t="str">
            <v>ASSET_NUMBER</v>
          </cell>
        </row>
      </sheetData>
      <sheetData sheetId="7710">
        <row r="1">
          <cell r="A1" t="str">
            <v>ASSET_NUMBER</v>
          </cell>
        </row>
      </sheetData>
      <sheetData sheetId="7711">
        <row r="1">
          <cell r="A1" t="str">
            <v>ASSET_NUMBER</v>
          </cell>
        </row>
      </sheetData>
      <sheetData sheetId="7712">
        <row r="1">
          <cell r="A1" t="str">
            <v>ASSET_NUMBER</v>
          </cell>
        </row>
      </sheetData>
      <sheetData sheetId="7713">
        <row r="1">
          <cell r="A1" t="str">
            <v>ASSET_NUMBER</v>
          </cell>
        </row>
      </sheetData>
      <sheetData sheetId="7714">
        <row r="1">
          <cell r="A1" t="str">
            <v>ASSET_NUMBER</v>
          </cell>
        </row>
      </sheetData>
      <sheetData sheetId="7715">
        <row r="1">
          <cell r="A1" t="str">
            <v>ASSET_NUMBER</v>
          </cell>
        </row>
      </sheetData>
      <sheetData sheetId="7716"/>
      <sheetData sheetId="7717"/>
      <sheetData sheetId="7718">
        <row r="1">
          <cell r="A1" t="str">
            <v>ASSET_NUMBER</v>
          </cell>
        </row>
      </sheetData>
      <sheetData sheetId="7719">
        <row r="1">
          <cell r="A1" t="str">
            <v>ASSET_NUMBER</v>
          </cell>
        </row>
      </sheetData>
      <sheetData sheetId="7720">
        <row r="1">
          <cell r="A1" t="str">
            <v>ASSET_NUMBER</v>
          </cell>
        </row>
      </sheetData>
      <sheetData sheetId="7721">
        <row r="1">
          <cell r="A1" t="str">
            <v>ASSET_NUMBER</v>
          </cell>
        </row>
      </sheetData>
      <sheetData sheetId="7722">
        <row r="1">
          <cell r="A1" t="str">
            <v>ASSET_NUMBER</v>
          </cell>
        </row>
      </sheetData>
      <sheetData sheetId="7723">
        <row r="1">
          <cell r="A1" t="str">
            <v>ASSET_NUMBER</v>
          </cell>
        </row>
      </sheetData>
      <sheetData sheetId="7724">
        <row r="1">
          <cell r="A1" t="str">
            <v>ASSET_NUMBER</v>
          </cell>
        </row>
      </sheetData>
      <sheetData sheetId="7725">
        <row r="1">
          <cell r="A1" t="str">
            <v>ASSET_NUMBER</v>
          </cell>
        </row>
      </sheetData>
      <sheetData sheetId="7726">
        <row r="1">
          <cell r="A1" t="str">
            <v>ASSET_NUMBER</v>
          </cell>
        </row>
      </sheetData>
      <sheetData sheetId="7727">
        <row r="1">
          <cell r="A1" t="str">
            <v>ASSET_NUMBER</v>
          </cell>
        </row>
      </sheetData>
      <sheetData sheetId="7728">
        <row r="1">
          <cell r="A1" t="str">
            <v>ASSET_NUMBER</v>
          </cell>
        </row>
      </sheetData>
      <sheetData sheetId="7729">
        <row r="1">
          <cell r="A1" t="str">
            <v>ASSET_NUMBER</v>
          </cell>
        </row>
      </sheetData>
      <sheetData sheetId="7730">
        <row r="1">
          <cell r="A1" t="str">
            <v>ASSET_NUMBER</v>
          </cell>
        </row>
      </sheetData>
      <sheetData sheetId="7731">
        <row r="1">
          <cell r="A1" t="str">
            <v>ASSET_NUMBER</v>
          </cell>
        </row>
      </sheetData>
      <sheetData sheetId="7732">
        <row r="1">
          <cell r="A1" t="str">
            <v>ASSET_NUMBER</v>
          </cell>
        </row>
      </sheetData>
      <sheetData sheetId="7733">
        <row r="1">
          <cell r="A1" t="str">
            <v>ASSET_NUMBER</v>
          </cell>
        </row>
      </sheetData>
      <sheetData sheetId="7734">
        <row r="1">
          <cell r="A1" t="str">
            <v>ASSET_NUMBER</v>
          </cell>
        </row>
      </sheetData>
      <sheetData sheetId="7735">
        <row r="1">
          <cell r="A1" t="str">
            <v>ASSET_NUMBER</v>
          </cell>
        </row>
      </sheetData>
      <sheetData sheetId="7736">
        <row r="1">
          <cell r="A1" t="str">
            <v>ASSET_NUMBER</v>
          </cell>
        </row>
      </sheetData>
      <sheetData sheetId="7737">
        <row r="1">
          <cell r="A1" t="str">
            <v>ASSET_NUMBER</v>
          </cell>
        </row>
      </sheetData>
      <sheetData sheetId="7738">
        <row r="1">
          <cell r="A1" t="str">
            <v>ASSET_NUMBER</v>
          </cell>
        </row>
      </sheetData>
      <sheetData sheetId="7739">
        <row r="1">
          <cell r="A1" t="str">
            <v>ASSET_NUMBER</v>
          </cell>
        </row>
      </sheetData>
      <sheetData sheetId="7740"/>
      <sheetData sheetId="7741"/>
      <sheetData sheetId="7742"/>
      <sheetData sheetId="7743"/>
      <sheetData sheetId="7744" refreshError="1"/>
      <sheetData sheetId="7745" refreshError="1"/>
      <sheetData sheetId="7746" refreshError="1"/>
      <sheetData sheetId="7747" refreshError="1"/>
      <sheetData sheetId="7748" refreshError="1"/>
      <sheetData sheetId="7749" refreshError="1"/>
      <sheetData sheetId="7750" refreshError="1"/>
      <sheetData sheetId="7751" refreshError="1"/>
      <sheetData sheetId="7752" refreshError="1"/>
      <sheetData sheetId="7753" refreshError="1"/>
      <sheetData sheetId="7754" refreshError="1"/>
      <sheetData sheetId="7755"/>
      <sheetData sheetId="7756"/>
      <sheetData sheetId="7757"/>
      <sheetData sheetId="7758"/>
      <sheetData sheetId="7759"/>
      <sheetData sheetId="7760"/>
      <sheetData sheetId="7761"/>
      <sheetData sheetId="7762"/>
      <sheetData sheetId="7763"/>
      <sheetData sheetId="7764"/>
      <sheetData sheetId="7765"/>
      <sheetData sheetId="7766"/>
      <sheetData sheetId="7767"/>
      <sheetData sheetId="7768"/>
      <sheetData sheetId="7769"/>
      <sheetData sheetId="7770"/>
      <sheetData sheetId="7771"/>
      <sheetData sheetId="7772">
        <row r="1">
          <cell r="A1" t="str">
            <v>ASSET_NUMBER</v>
          </cell>
        </row>
      </sheetData>
      <sheetData sheetId="7773"/>
      <sheetData sheetId="7774" refreshError="1"/>
      <sheetData sheetId="7775" refreshError="1"/>
      <sheetData sheetId="7776" refreshError="1"/>
      <sheetData sheetId="7777" refreshError="1"/>
      <sheetData sheetId="7778"/>
      <sheetData sheetId="7779"/>
      <sheetData sheetId="7780"/>
      <sheetData sheetId="7781">
        <row r="1">
          <cell r="A1" t="str">
            <v>ASSET_NUMBER</v>
          </cell>
        </row>
      </sheetData>
      <sheetData sheetId="7782">
        <row r="1">
          <cell r="A1" t="str">
            <v>ASSET_NUMBER</v>
          </cell>
        </row>
      </sheetData>
      <sheetData sheetId="7783">
        <row r="1">
          <cell r="A1" t="str">
            <v>ASSET_NUMBER</v>
          </cell>
        </row>
      </sheetData>
      <sheetData sheetId="7784">
        <row r="1">
          <cell r="A1" t="str">
            <v>ASSET_NUMBER</v>
          </cell>
        </row>
      </sheetData>
      <sheetData sheetId="7785">
        <row r="1">
          <cell r="A1" t="str">
            <v>ASSET_NUMBER</v>
          </cell>
        </row>
      </sheetData>
      <sheetData sheetId="7786">
        <row r="1">
          <cell r="A1" t="str">
            <v>ASSET_NUMBER</v>
          </cell>
        </row>
      </sheetData>
      <sheetData sheetId="7787">
        <row r="1">
          <cell r="A1" t="str">
            <v>ASSET_NUMBER</v>
          </cell>
        </row>
      </sheetData>
      <sheetData sheetId="7788">
        <row r="1">
          <cell r="A1" t="str">
            <v>ASSET_NUMBER</v>
          </cell>
        </row>
      </sheetData>
      <sheetData sheetId="7789">
        <row r="1">
          <cell r="A1" t="str">
            <v>ASSET_NUMBER</v>
          </cell>
        </row>
      </sheetData>
      <sheetData sheetId="7790"/>
      <sheetData sheetId="7791"/>
      <sheetData sheetId="7792"/>
      <sheetData sheetId="7793"/>
      <sheetData sheetId="7794"/>
      <sheetData sheetId="7795"/>
      <sheetData sheetId="7796"/>
      <sheetData sheetId="7797">
        <row r="1">
          <cell r="A1" t="str">
            <v>ASSET_NUMBER</v>
          </cell>
        </row>
      </sheetData>
      <sheetData sheetId="7798">
        <row r="1">
          <cell r="A1" t="str">
            <v>ASSET_NUMBER</v>
          </cell>
        </row>
      </sheetData>
      <sheetData sheetId="7799">
        <row r="1">
          <cell r="A1" t="str">
            <v>ASSET_NUMBER</v>
          </cell>
        </row>
      </sheetData>
      <sheetData sheetId="7800">
        <row r="1">
          <cell r="A1" t="str">
            <v>ASSET_NUMBER</v>
          </cell>
        </row>
      </sheetData>
      <sheetData sheetId="7801">
        <row r="1">
          <cell r="A1" t="str">
            <v>ASSET_NUMBER</v>
          </cell>
        </row>
      </sheetData>
      <sheetData sheetId="7802">
        <row r="1">
          <cell r="A1" t="str">
            <v>ASSET_NUMBER</v>
          </cell>
        </row>
      </sheetData>
      <sheetData sheetId="7803"/>
      <sheetData sheetId="7804"/>
      <sheetData sheetId="7805"/>
      <sheetData sheetId="7806">
        <row r="1">
          <cell r="A1" t="str">
            <v>ASSET_NUMBER</v>
          </cell>
        </row>
      </sheetData>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sheetData sheetId="7828"/>
      <sheetData sheetId="7829"/>
      <sheetData sheetId="7830"/>
      <sheetData sheetId="7831"/>
      <sheetData sheetId="7832" refreshError="1"/>
      <sheetData sheetId="7833"/>
      <sheetData sheetId="7834"/>
      <sheetData sheetId="7835"/>
      <sheetData sheetId="7836"/>
      <sheetData sheetId="7837"/>
      <sheetData sheetId="7838">
        <row r="1">
          <cell r="A1" t="str">
            <v>ASSET_NUMBER</v>
          </cell>
        </row>
      </sheetData>
      <sheetData sheetId="7839"/>
      <sheetData sheetId="7840">
        <row r="1">
          <cell r="A1" t="str">
            <v>ASSET_NUMBER</v>
          </cell>
        </row>
      </sheetData>
      <sheetData sheetId="7841"/>
      <sheetData sheetId="7842"/>
      <sheetData sheetId="7843"/>
      <sheetData sheetId="7844"/>
      <sheetData sheetId="7845"/>
      <sheetData sheetId="7846"/>
      <sheetData sheetId="7847"/>
      <sheetData sheetId="7848"/>
      <sheetData sheetId="7849"/>
      <sheetData sheetId="7850"/>
      <sheetData sheetId="7851" refreshError="1"/>
      <sheetData sheetId="7852" refreshError="1"/>
      <sheetData sheetId="7853" refreshError="1"/>
      <sheetData sheetId="7854" refreshError="1"/>
      <sheetData sheetId="7855" refreshError="1"/>
      <sheetData sheetId="7856" refreshError="1"/>
      <sheetData sheetId="7857" refreshError="1"/>
      <sheetData sheetId="7858" refreshError="1"/>
      <sheetData sheetId="7859" refreshError="1"/>
      <sheetData sheetId="7860" refreshError="1"/>
      <sheetData sheetId="7861">
        <row r="1">
          <cell r="A1" t="str">
            <v>ASSET_NUMBER</v>
          </cell>
        </row>
      </sheetData>
      <sheetData sheetId="7862">
        <row r="1">
          <cell r="A1" t="str">
            <v>ASSET_NUMBER</v>
          </cell>
        </row>
      </sheetData>
      <sheetData sheetId="7863">
        <row r="1">
          <cell r="A1" t="str">
            <v>ASSET_NUMBER</v>
          </cell>
        </row>
      </sheetData>
      <sheetData sheetId="7864">
        <row r="1">
          <cell r="A1" t="str">
            <v>ASSET_NUMBER</v>
          </cell>
        </row>
      </sheetData>
      <sheetData sheetId="7865">
        <row r="1">
          <cell r="A1" t="str">
            <v>ASSET_NUMBER</v>
          </cell>
        </row>
      </sheetData>
      <sheetData sheetId="7866">
        <row r="1">
          <cell r="A1" t="str">
            <v>ASSET_NUMBER</v>
          </cell>
        </row>
      </sheetData>
      <sheetData sheetId="7867" refreshError="1"/>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refreshError="1"/>
      <sheetData sheetId="7882">
        <row r="1">
          <cell r="A1" t="str">
            <v>ASSET_NUMBER</v>
          </cell>
        </row>
      </sheetData>
      <sheetData sheetId="7883" refreshError="1"/>
      <sheetData sheetId="7884" refreshError="1"/>
      <sheetData sheetId="7885" refreshError="1"/>
      <sheetData sheetId="7886" refreshError="1"/>
      <sheetData sheetId="7887" refreshError="1"/>
      <sheetData sheetId="7888"/>
      <sheetData sheetId="7889"/>
      <sheetData sheetId="7890"/>
      <sheetData sheetId="7891"/>
      <sheetData sheetId="7892"/>
      <sheetData sheetId="7893"/>
      <sheetData sheetId="7894"/>
      <sheetData sheetId="7895"/>
      <sheetData sheetId="7896"/>
      <sheetData sheetId="7897" refreshError="1"/>
      <sheetData sheetId="7898" refreshError="1"/>
      <sheetData sheetId="7899" refreshError="1"/>
      <sheetData sheetId="7900" refreshError="1"/>
      <sheetData sheetId="7901" refreshError="1"/>
      <sheetData sheetId="7902" refreshError="1"/>
      <sheetData sheetId="7903" refreshError="1"/>
      <sheetData sheetId="7904"/>
      <sheetData sheetId="7905"/>
      <sheetData sheetId="7906"/>
      <sheetData sheetId="7907"/>
      <sheetData sheetId="7908"/>
      <sheetData sheetId="7909" refreshError="1"/>
      <sheetData sheetId="7910"/>
      <sheetData sheetId="7911" refreshError="1"/>
      <sheetData sheetId="7912" refreshError="1"/>
      <sheetData sheetId="7913" refreshError="1"/>
      <sheetData sheetId="7914" refreshError="1"/>
      <sheetData sheetId="7915" refreshError="1"/>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efreshError="1"/>
      <sheetData sheetId="7944"/>
      <sheetData sheetId="7945" refreshError="1"/>
      <sheetData sheetId="7946"/>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sheetData sheetId="7966"/>
      <sheetData sheetId="7967"/>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refreshError="1"/>
      <sheetData sheetId="7997" refreshError="1"/>
      <sheetData sheetId="7998" refreshError="1"/>
      <sheetData sheetId="7999" refreshError="1"/>
      <sheetData sheetId="8000" refreshError="1"/>
      <sheetData sheetId="8001" refreshError="1"/>
      <sheetData sheetId="8002"/>
      <sheetData sheetId="8003" refreshError="1"/>
      <sheetData sheetId="8004" refreshError="1"/>
      <sheetData sheetId="8005"/>
      <sheetData sheetId="8006"/>
      <sheetData sheetId="8007" refreshError="1"/>
      <sheetData sheetId="8008" refreshError="1"/>
      <sheetData sheetId="8009"/>
      <sheetData sheetId="8010" refreshError="1"/>
      <sheetData sheetId="8011" refreshError="1"/>
      <sheetData sheetId="8012" refreshError="1"/>
      <sheetData sheetId="8013" refreshError="1"/>
      <sheetData sheetId="8014" refreshError="1"/>
      <sheetData sheetId="8015" refreshError="1"/>
      <sheetData sheetId="8016" refreshError="1"/>
      <sheetData sheetId="8017" refreshError="1"/>
      <sheetData sheetId="8018" refreshError="1"/>
      <sheetData sheetId="8019" refreshError="1"/>
      <sheetData sheetId="8020" refreshError="1"/>
      <sheetData sheetId="8021" refreshError="1"/>
      <sheetData sheetId="8022" refreshError="1"/>
      <sheetData sheetId="8023" refreshError="1"/>
      <sheetData sheetId="8024" refreshError="1"/>
      <sheetData sheetId="8025" refreshError="1"/>
      <sheetData sheetId="8026" refreshError="1"/>
      <sheetData sheetId="8027" refreshError="1"/>
      <sheetData sheetId="8028" refreshError="1"/>
      <sheetData sheetId="8029" refreshError="1"/>
      <sheetData sheetId="8030" refreshError="1"/>
      <sheetData sheetId="8031" refreshError="1"/>
      <sheetData sheetId="8032" refreshError="1"/>
      <sheetData sheetId="8033" refreshError="1"/>
      <sheetData sheetId="8034" refreshError="1"/>
      <sheetData sheetId="8035" refreshError="1"/>
      <sheetData sheetId="8036" refreshError="1"/>
      <sheetData sheetId="8037" refreshError="1"/>
      <sheetData sheetId="8038" refreshError="1"/>
      <sheetData sheetId="8039" refreshError="1"/>
      <sheetData sheetId="8040" refreshError="1"/>
      <sheetData sheetId="8041" refreshError="1"/>
      <sheetData sheetId="8042" refreshError="1"/>
      <sheetData sheetId="8043" refreshError="1"/>
      <sheetData sheetId="8044" refreshError="1"/>
      <sheetData sheetId="8045" refreshError="1"/>
      <sheetData sheetId="8046" refreshError="1"/>
      <sheetData sheetId="8047" refreshError="1"/>
      <sheetData sheetId="8048" refreshError="1"/>
      <sheetData sheetId="8049" refreshError="1"/>
      <sheetData sheetId="8050" refreshError="1"/>
      <sheetData sheetId="8051" refreshError="1"/>
      <sheetData sheetId="8052" refreshError="1"/>
      <sheetData sheetId="8053" refreshError="1"/>
      <sheetData sheetId="8054" refreshError="1"/>
      <sheetData sheetId="8055" refreshError="1"/>
      <sheetData sheetId="8056" refreshError="1"/>
      <sheetData sheetId="8057" refreshError="1"/>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efreshError="1"/>
      <sheetData sheetId="8104" refreshError="1"/>
      <sheetData sheetId="8105" refreshError="1"/>
      <sheetData sheetId="8106" refreshError="1"/>
      <sheetData sheetId="8107" refreshError="1"/>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efreshError="1"/>
      <sheetData sheetId="8117" refreshError="1"/>
      <sheetData sheetId="8118" refreshError="1"/>
      <sheetData sheetId="8119" refreshError="1"/>
      <sheetData sheetId="8120" refreshError="1"/>
      <sheetData sheetId="8121" refreshError="1"/>
      <sheetData sheetId="8122" refreshError="1"/>
      <sheetData sheetId="8123" refreshError="1"/>
      <sheetData sheetId="8124" refreshError="1"/>
      <sheetData sheetId="8125" refreshError="1"/>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refreshError="1"/>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efreshError="1"/>
      <sheetData sheetId="8183" refreshError="1"/>
      <sheetData sheetId="8184" refreshError="1"/>
      <sheetData sheetId="8185" refreshError="1"/>
      <sheetData sheetId="8186" refreshError="1"/>
      <sheetData sheetId="8187" refreshError="1"/>
      <sheetData sheetId="8188" refreshError="1"/>
      <sheetData sheetId="8189" refreshError="1"/>
      <sheetData sheetId="8190" refreshError="1"/>
      <sheetData sheetId="8191" refreshError="1"/>
      <sheetData sheetId="8192" refreshError="1"/>
      <sheetData sheetId="8193" refreshError="1"/>
      <sheetData sheetId="8194" refreshError="1"/>
      <sheetData sheetId="8195" refreshError="1"/>
      <sheetData sheetId="8196" refreshError="1"/>
      <sheetData sheetId="8197" refreshError="1"/>
      <sheetData sheetId="8198" refreshError="1"/>
      <sheetData sheetId="8199" refreshError="1"/>
      <sheetData sheetId="8200" refreshError="1"/>
      <sheetData sheetId="8201" refreshError="1"/>
      <sheetData sheetId="8202" refreshError="1"/>
      <sheetData sheetId="8203" refreshError="1"/>
      <sheetData sheetId="8204" refreshError="1"/>
      <sheetData sheetId="8205" refreshError="1"/>
      <sheetData sheetId="8206" refreshError="1"/>
      <sheetData sheetId="8207" refreshError="1"/>
      <sheetData sheetId="8208" refreshError="1"/>
      <sheetData sheetId="8209" refreshError="1"/>
      <sheetData sheetId="8210" refreshError="1"/>
      <sheetData sheetId="8211" refreshError="1"/>
      <sheetData sheetId="8212" refreshError="1"/>
      <sheetData sheetId="8213" refreshError="1"/>
      <sheetData sheetId="8214" refreshError="1"/>
      <sheetData sheetId="8215" refreshError="1"/>
      <sheetData sheetId="8216" refreshError="1"/>
      <sheetData sheetId="8217" refreshError="1"/>
      <sheetData sheetId="8218" refreshError="1"/>
      <sheetData sheetId="8219" refreshError="1"/>
      <sheetData sheetId="8220" refreshError="1"/>
      <sheetData sheetId="8221" refreshError="1"/>
      <sheetData sheetId="8222" refreshError="1"/>
      <sheetData sheetId="8223" refreshError="1"/>
      <sheetData sheetId="8224" refreshError="1"/>
      <sheetData sheetId="8225" refreshError="1"/>
      <sheetData sheetId="8226" refreshError="1"/>
      <sheetData sheetId="8227" refreshError="1"/>
      <sheetData sheetId="8228" refreshError="1"/>
      <sheetData sheetId="8229" refreshError="1"/>
      <sheetData sheetId="8230" refreshError="1"/>
      <sheetData sheetId="8231" refreshError="1"/>
      <sheetData sheetId="8232" refreshError="1"/>
      <sheetData sheetId="8233" refreshError="1"/>
      <sheetData sheetId="8234" refreshError="1"/>
      <sheetData sheetId="8235" refreshError="1"/>
      <sheetData sheetId="8236" refreshError="1"/>
      <sheetData sheetId="8237" refreshError="1"/>
      <sheetData sheetId="8238" refreshError="1"/>
      <sheetData sheetId="8239" refreshError="1"/>
      <sheetData sheetId="8240" refreshError="1"/>
      <sheetData sheetId="8241" refreshError="1"/>
      <sheetData sheetId="8242" refreshError="1"/>
      <sheetData sheetId="8243" refreshError="1"/>
      <sheetData sheetId="8244" refreshError="1"/>
      <sheetData sheetId="8245" refreshError="1"/>
      <sheetData sheetId="8246" refreshError="1"/>
      <sheetData sheetId="8247" refreshError="1"/>
      <sheetData sheetId="8248" refreshError="1"/>
      <sheetData sheetId="8249" refreshError="1"/>
      <sheetData sheetId="8250" refreshError="1"/>
      <sheetData sheetId="8251" refreshError="1"/>
      <sheetData sheetId="8252" refreshError="1"/>
      <sheetData sheetId="8253" refreshError="1"/>
      <sheetData sheetId="8254" refreshError="1"/>
      <sheetData sheetId="8255" refreshError="1"/>
      <sheetData sheetId="8256" refreshError="1"/>
      <sheetData sheetId="8257" refreshError="1"/>
      <sheetData sheetId="8258" refreshError="1"/>
      <sheetData sheetId="8259" refreshError="1"/>
      <sheetData sheetId="8260" refreshError="1"/>
      <sheetData sheetId="8261" refreshError="1"/>
      <sheetData sheetId="8262" refreshError="1"/>
      <sheetData sheetId="8263" refreshError="1"/>
      <sheetData sheetId="8264" refreshError="1"/>
      <sheetData sheetId="8265" refreshError="1"/>
      <sheetData sheetId="8266" refreshError="1"/>
      <sheetData sheetId="8267" refreshError="1"/>
      <sheetData sheetId="8268" refreshError="1"/>
      <sheetData sheetId="8269" refreshError="1"/>
      <sheetData sheetId="8270" refreshError="1"/>
      <sheetData sheetId="8271" refreshError="1"/>
      <sheetData sheetId="8272" refreshError="1"/>
      <sheetData sheetId="8273" refreshError="1"/>
      <sheetData sheetId="8274" refreshError="1"/>
      <sheetData sheetId="8275" refreshError="1"/>
      <sheetData sheetId="8276" refreshError="1"/>
      <sheetData sheetId="8277" refreshError="1"/>
      <sheetData sheetId="8278" refreshError="1"/>
      <sheetData sheetId="8279" refreshError="1"/>
      <sheetData sheetId="8280" refreshError="1"/>
      <sheetData sheetId="8281" refreshError="1"/>
      <sheetData sheetId="8282" refreshError="1"/>
      <sheetData sheetId="8283" refreshError="1"/>
      <sheetData sheetId="8284" refreshError="1"/>
      <sheetData sheetId="8285" refreshError="1"/>
      <sheetData sheetId="8286" refreshError="1"/>
      <sheetData sheetId="8287" refreshError="1"/>
      <sheetData sheetId="8288" refreshError="1"/>
      <sheetData sheetId="8289" refreshError="1"/>
      <sheetData sheetId="8290" refreshError="1"/>
      <sheetData sheetId="8291" refreshError="1"/>
      <sheetData sheetId="8292" refreshError="1"/>
      <sheetData sheetId="8293" refreshError="1"/>
      <sheetData sheetId="8294" refreshError="1"/>
      <sheetData sheetId="8295" refreshError="1"/>
      <sheetData sheetId="8296" refreshError="1"/>
      <sheetData sheetId="8297" refreshError="1"/>
      <sheetData sheetId="8298" refreshError="1"/>
      <sheetData sheetId="8299" refreshError="1"/>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refreshError="1"/>
      <sheetData sheetId="8326" refreshError="1"/>
      <sheetData sheetId="8327" refreshError="1"/>
      <sheetData sheetId="8328" refreshError="1"/>
      <sheetData sheetId="8329" refreshError="1"/>
      <sheetData sheetId="8330" refreshError="1"/>
      <sheetData sheetId="8331" refreshError="1"/>
      <sheetData sheetId="8332" refreshError="1"/>
      <sheetData sheetId="8333" refreshError="1"/>
      <sheetData sheetId="8334" refreshError="1"/>
      <sheetData sheetId="8335" refreshError="1"/>
      <sheetData sheetId="8336" refreshError="1"/>
      <sheetData sheetId="8337" refreshError="1"/>
      <sheetData sheetId="8338" refreshError="1"/>
      <sheetData sheetId="8339" refreshError="1"/>
      <sheetData sheetId="8340" refreshError="1"/>
      <sheetData sheetId="8341" refreshError="1"/>
      <sheetData sheetId="8342" refreshError="1"/>
      <sheetData sheetId="8343" refreshError="1"/>
      <sheetData sheetId="8344" refreshError="1"/>
      <sheetData sheetId="8345" refreshError="1"/>
      <sheetData sheetId="8346" refreshError="1"/>
      <sheetData sheetId="8347" refreshError="1"/>
      <sheetData sheetId="8348" refreshError="1"/>
      <sheetData sheetId="8349" refreshError="1"/>
      <sheetData sheetId="8350" refreshError="1"/>
      <sheetData sheetId="8351" refreshError="1"/>
      <sheetData sheetId="8352" refreshError="1"/>
      <sheetData sheetId="8353" refreshError="1"/>
      <sheetData sheetId="8354" refreshError="1"/>
      <sheetData sheetId="8355" refreshError="1"/>
      <sheetData sheetId="8356" refreshError="1"/>
      <sheetData sheetId="8357" refreshError="1"/>
      <sheetData sheetId="8358" refreshError="1"/>
      <sheetData sheetId="8359" refreshError="1"/>
      <sheetData sheetId="8360" refreshError="1"/>
      <sheetData sheetId="8361" refreshError="1"/>
      <sheetData sheetId="8362" refreshError="1"/>
      <sheetData sheetId="8363" refreshError="1"/>
      <sheetData sheetId="8364" refreshError="1"/>
      <sheetData sheetId="8365" refreshError="1"/>
      <sheetData sheetId="8366" refreshError="1"/>
      <sheetData sheetId="8367" refreshError="1"/>
      <sheetData sheetId="8368" refreshError="1"/>
      <sheetData sheetId="8369" refreshError="1"/>
      <sheetData sheetId="8370" refreshError="1"/>
      <sheetData sheetId="8371" refreshError="1"/>
      <sheetData sheetId="8372" refreshError="1"/>
      <sheetData sheetId="8373" refreshError="1"/>
      <sheetData sheetId="8374" refreshError="1"/>
      <sheetData sheetId="8375" refreshError="1"/>
      <sheetData sheetId="8376" refreshError="1"/>
      <sheetData sheetId="8377" refreshError="1"/>
      <sheetData sheetId="8378" refreshError="1"/>
      <sheetData sheetId="8379" refreshError="1"/>
      <sheetData sheetId="8380" refreshError="1"/>
      <sheetData sheetId="8381" refreshError="1"/>
      <sheetData sheetId="8382" refreshError="1"/>
      <sheetData sheetId="8383" refreshError="1"/>
      <sheetData sheetId="8384" refreshError="1"/>
      <sheetData sheetId="8385" refreshError="1"/>
      <sheetData sheetId="8386" refreshError="1"/>
      <sheetData sheetId="8387" refreshError="1"/>
      <sheetData sheetId="8388" refreshError="1"/>
      <sheetData sheetId="8389" refreshError="1"/>
      <sheetData sheetId="8390" refreshError="1"/>
      <sheetData sheetId="8391" refreshError="1"/>
      <sheetData sheetId="8392" refreshError="1"/>
      <sheetData sheetId="8393" refreshError="1"/>
      <sheetData sheetId="8394" refreshError="1"/>
      <sheetData sheetId="8395" refreshError="1"/>
      <sheetData sheetId="8396" refreshError="1"/>
      <sheetData sheetId="8397" refreshError="1"/>
      <sheetData sheetId="8398" refreshError="1"/>
      <sheetData sheetId="8399" refreshError="1"/>
      <sheetData sheetId="8400" refreshError="1"/>
      <sheetData sheetId="8401" refreshError="1"/>
      <sheetData sheetId="8402" refreshError="1"/>
      <sheetData sheetId="8403" refreshError="1"/>
      <sheetData sheetId="8404" refreshError="1"/>
      <sheetData sheetId="8405" refreshError="1"/>
      <sheetData sheetId="8406" refreshError="1"/>
      <sheetData sheetId="8407" refreshError="1"/>
      <sheetData sheetId="8408" refreshError="1"/>
      <sheetData sheetId="8409" refreshError="1"/>
      <sheetData sheetId="8410" refreshError="1"/>
      <sheetData sheetId="8411" refreshError="1"/>
      <sheetData sheetId="8412" refreshError="1"/>
      <sheetData sheetId="8413" refreshError="1"/>
      <sheetData sheetId="8414" refreshError="1"/>
      <sheetData sheetId="8415" refreshError="1"/>
      <sheetData sheetId="8416" refreshError="1"/>
      <sheetData sheetId="8417" refreshError="1"/>
      <sheetData sheetId="8418" refreshError="1"/>
      <sheetData sheetId="8419" refreshError="1"/>
      <sheetData sheetId="8420" refreshError="1"/>
      <sheetData sheetId="8421" refreshError="1"/>
      <sheetData sheetId="8422" refreshError="1"/>
      <sheetData sheetId="8423" refreshError="1"/>
      <sheetData sheetId="8424" refreshError="1"/>
      <sheetData sheetId="8425" refreshError="1"/>
      <sheetData sheetId="8426" refreshError="1"/>
      <sheetData sheetId="8427" refreshError="1"/>
      <sheetData sheetId="8428" refreshError="1"/>
      <sheetData sheetId="8429" refreshError="1"/>
      <sheetData sheetId="8430" refreshError="1"/>
      <sheetData sheetId="8431" refreshError="1"/>
      <sheetData sheetId="8432" refreshError="1"/>
      <sheetData sheetId="8433" refreshError="1"/>
      <sheetData sheetId="8434" refreshError="1"/>
      <sheetData sheetId="8435" refreshError="1"/>
      <sheetData sheetId="8436" refreshError="1"/>
      <sheetData sheetId="8437" refreshError="1"/>
      <sheetData sheetId="8438" refreshError="1"/>
      <sheetData sheetId="8439" refreshError="1"/>
      <sheetData sheetId="8440" refreshError="1"/>
      <sheetData sheetId="8441" refreshError="1"/>
      <sheetData sheetId="8442" refreshError="1"/>
      <sheetData sheetId="8443" refreshError="1"/>
      <sheetData sheetId="8444" refreshError="1"/>
      <sheetData sheetId="8445" refreshError="1"/>
      <sheetData sheetId="8446" refreshError="1"/>
      <sheetData sheetId="8447" refreshError="1"/>
      <sheetData sheetId="8448" refreshError="1"/>
      <sheetData sheetId="8449" refreshError="1"/>
      <sheetData sheetId="8450" refreshError="1"/>
      <sheetData sheetId="8451" refreshError="1"/>
      <sheetData sheetId="8452" refreshError="1"/>
      <sheetData sheetId="8453" refreshError="1"/>
      <sheetData sheetId="8454" refreshError="1"/>
      <sheetData sheetId="8455" refreshError="1"/>
      <sheetData sheetId="8456" refreshError="1"/>
      <sheetData sheetId="8457" refreshError="1"/>
      <sheetData sheetId="8458" refreshError="1"/>
      <sheetData sheetId="8459" refreshError="1"/>
      <sheetData sheetId="8460" refreshError="1"/>
      <sheetData sheetId="8461" refreshError="1"/>
      <sheetData sheetId="8462" refreshError="1"/>
      <sheetData sheetId="8463" refreshError="1"/>
      <sheetData sheetId="8464" refreshError="1"/>
      <sheetData sheetId="8465" refreshError="1"/>
      <sheetData sheetId="8466" refreshError="1"/>
      <sheetData sheetId="8467" refreshError="1"/>
      <sheetData sheetId="8468" refreshError="1"/>
      <sheetData sheetId="8469" refreshError="1"/>
      <sheetData sheetId="8470" refreshError="1"/>
      <sheetData sheetId="8471" refreshError="1"/>
      <sheetData sheetId="8472" refreshError="1"/>
      <sheetData sheetId="8473" refreshError="1"/>
      <sheetData sheetId="8474" refreshError="1"/>
      <sheetData sheetId="8475" refreshError="1"/>
      <sheetData sheetId="8476" refreshError="1"/>
      <sheetData sheetId="8477" refreshError="1"/>
      <sheetData sheetId="8478" refreshError="1"/>
      <sheetData sheetId="8479" refreshError="1"/>
      <sheetData sheetId="8480" refreshError="1"/>
      <sheetData sheetId="8481" refreshError="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 sheetId="8786" refreshError="1"/>
      <sheetData sheetId="8787" refreshError="1"/>
      <sheetData sheetId="8788" refreshError="1"/>
      <sheetData sheetId="8789" refreshError="1"/>
      <sheetData sheetId="8790" refreshError="1"/>
      <sheetData sheetId="8791" refreshError="1"/>
      <sheetData sheetId="8792" refreshError="1"/>
      <sheetData sheetId="8793" refreshError="1"/>
      <sheetData sheetId="8794" refreshError="1"/>
      <sheetData sheetId="8795" refreshError="1"/>
      <sheetData sheetId="8796" refreshError="1"/>
      <sheetData sheetId="8797" refreshError="1"/>
      <sheetData sheetId="8798" refreshError="1"/>
      <sheetData sheetId="8799" refreshError="1"/>
      <sheetData sheetId="8800" refreshError="1"/>
      <sheetData sheetId="8801" refreshError="1"/>
      <sheetData sheetId="8802" refreshError="1"/>
      <sheetData sheetId="8803" refreshError="1"/>
      <sheetData sheetId="8804" refreshError="1"/>
      <sheetData sheetId="8805" refreshError="1"/>
      <sheetData sheetId="8806" refreshError="1"/>
      <sheetData sheetId="8807" refreshError="1"/>
      <sheetData sheetId="8808" refreshError="1"/>
      <sheetData sheetId="8809" refreshError="1"/>
      <sheetData sheetId="8810" refreshError="1"/>
      <sheetData sheetId="8811" refreshError="1"/>
      <sheetData sheetId="8812" refreshError="1"/>
      <sheetData sheetId="8813" refreshError="1"/>
      <sheetData sheetId="8814" refreshError="1"/>
      <sheetData sheetId="8815" refreshError="1"/>
      <sheetData sheetId="8816" refreshError="1"/>
      <sheetData sheetId="8817" refreshError="1"/>
      <sheetData sheetId="8818" refreshError="1"/>
      <sheetData sheetId="8819" refreshError="1"/>
      <sheetData sheetId="8820" refreshError="1"/>
      <sheetData sheetId="8821" refreshError="1"/>
      <sheetData sheetId="8822" refreshError="1"/>
      <sheetData sheetId="8823" refreshError="1"/>
      <sheetData sheetId="8824" refreshError="1"/>
      <sheetData sheetId="8825" refreshError="1"/>
      <sheetData sheetId="8826" refreshError="1"/>
      <sheetData sheetId="8827" refreshError="1"/>
      <sheetData sheetId="8828" refreshError="1"/>
      <sheetData sheetId="8829" refreshError="1"/>
      <sheetData sheetId="8830" refreshError="1"/>
      <sheetData sheetId="8831" refreshError="1"/>
      <sheetData sheetId="8832" refreshError="1"/>
      <sheetData sheetId="8833" refreshError="1"/>
      <sheetData sheetId="8834" refreshError="1"/>
      <sheetData sheetId="8835" refreshError="1"/>
      <sheetData sheetId="8836" refreshError="1"/>
      <sheetData sheetId="8837" refreshError="1"/>
      <sheetData sheetId="8838" refreshError="1"/>
      <sheetData sheetId="8839" refreshError="1"/>
      <sheetData sheetId="8840" refreshError="1"/>
      <sheetData sheetId="8841" refreshError="1"/>
      <sheetData sheetId="8842" refreshError="1"/>
      <sheetData sheetId="8843" refreshError="1"/>
      <sheetData sheetId="8844" refreshError="1"/>
      <sheetData sheetId="8845" refreshError="1"/>
      <sheetData sheetId="8846" refreshError="1"/>
      <sheetData sheetId="8847" refreshError="1"/>
      <sheetData sheetId="8848" refreshError="1"/>
      <sheetData sheetId="8849" refreshError="1"/>
      <sheetData sheetId="8850" refreshError="1"/>
      <sheetData sheetId="8851" refreshError="1"/>
      <sheetData sheetId="8852" refreshError="1"/>
      <sheetData sheetId="8853" refreshError="1"/>
      <sheetData sheetId="8854" refreshError="1"/>
      <sheetData sheetId="8855" refreshError="1"/>
      <sheetData sheetId="8856" refreshError="1"/>
      <sheetData sheetId="8857" refreshError="1"/>
      <sheetData sheetId="8858" refreshError="1"/>
      <sheetData sheetId="8859" refreshError="1"/>
      <sheetData sheetId="8860" refreshError="1"/>
      <sheetData sheetId="8861" refreshError="1"/>
      <sheetData sheetId="8862" refreshError="1"/>
      <sheetData sheetId="8863" refreshError="1"/>
      <sheetData sheetId="8864" refreshError="1"/>
      <sheetData sheetId="8865" refreshError="1"/>
      <sheetData sheetId="8866" refreshError="1"/>
      <sheetData sheetId="8867" refreshError="1"/>
      <sheetData sheetId="8868" refreshError="1"/>
      <sheetData sheetId="8869" refreshError="1"/>
      <sheetData sheetId="8870" refreshError="1"/>
      <sheetData sheetId="8871" refreshError="1"/>
      <sheetData sheetId="8872" refreshError="1"/>
      <sheetData sheetId="8873" refreshError="1"/>
      <sheetData sheetId="8874" refreshError="1"/>
      <sheetData sheetId="8875" refreshError="1"/>
      <sheetData sheetId="8876" refreshError="1"/>
      <sheetData sheetId="8877" refreshError="1"/>
      <sheetData sheetId="8878" refreshError="1"/>
      <sheetData sheetId="8879" refreshError="1"/>
      <sheetData sheetId="8880" refreshError="1"/>
      <sheetData sheetId="8881" refreshError="1"/>
      <sheetData sheetId="8882" refreshError="1"/>
      <sheetData sheetId="8883" refreshError="1"/>
      <sheetData sheetId="8884" refreshError="1"/>
      <sheetData sheetId="8885" refreshError="1"/>
      <sheetData sheetId="8886" refreshError="1"/>
      <sheetData sheetId="8887" refreshError="1"/>
      <sheetData sheetId="8888" refreshError="1"/>
      <sheetData sheetId="8889" refreshError="1"/>
      <sheetData sheetId="8890" refreshError="1"/>
      <sheetData sheetId="8891" refreshError="1"/>
      <sheetData sheetId="8892" refreshError="1"/>
      <sheetData sheetId="8893" refreshError="1"/>
      <sheetData sheetId="8894" refreshError="1"/>
      <sheetData sheetId="8895" refreshError="1"/>
      <sheetData sheetId="8896" refreshError="1"/>
      <sheetData sheetId="8897" refreshError="1"/>
      <sheetData sheetId="8898" refreshError="1"/>
      <sheetData sheetId="8899" refreshError="1"/>
      <sheetData sheetId="8900" refreshError="1"/>
      <sheetData sheetId="8901" refreshError="1"/>
      <sheetData sheetId="8902" refreshError="1"/>
      <sheetData sheetId="8903" refreshError="1"/>
      <sheetData sheetId="8904" refreshError="1"/>
      <sheetData sheetId="8905" refreshError="1"/>
      <sheetData sheetId="8906" refreshError="1"/>
      <sheetData sheetId="8907" refreshError="1"/>
      <sheetData sheetId="8908" refreshError="1"/>
      <sheetData sheetId="8909" refreshError="1"/>
      <sheetData sheetId="8910" refreshError="1"/>
      <sheetData sheetId="8911" refreshError="1"/>
      <sheetData sheetId="8912" refreshError="1"/>
      <sheetData sheetId="8913" refreshError="1"/>
      <sheetData sheetId="8914" refreshError="1"/>
      <sheetData sheetId="8915" refreshError="1"/>
      <sheetData sheetId="8916" refreshError="1"/>
      <sheetData sheetId="8917" refreshError="1"/>
      <sheetData sheetId="8918" refreshError="1"/>
      <sheetData sheetId="8919" refreshError="1"/>
      <sheetData sheetId="8920" refreshError="1"/>
      <sheetData sheetId="8921" refreshError="1"/>
      <sheetData sheetId="8922" refreshError="1"/>
      <sheetData sheetId="8923" refreshError="1"/>
      <sheetData sheetId="8924" refreshError="1"/>
      <sheetData sheetId="8925" refreshError="1"/>
      <sheetData sheetId="8926" refreshError="1"/>
      <sheetData sheetId="8927" refreshError="1"/>
      <sheetData sheetId="8928" refreshError="1"/>
      <sheetData sheetId="8929" refreshError="1"/>
      <sheetData sheetId="8930" refreshError="1"/>
      <sheetData sheetId="8931" refreshError="1"/>
      <sheetData sheetId="8932" refreshError="1"/>
      <sheetData sheetId="8933" refreshError="1"/>
      <sheetData sheetId="8934" refreshError="1"/>
      <sheetData sheetId="8935" refreshError="1"/>
      <sheetData sheetId="8936" refreshError="1"/>
      <sheetData sheetId="8937" refreshError="1"/>
      <sheetData sheetId="8938" refreshError="1"/>
      <sheetData sheetId="8939" refreshError="1"/>
      <sheetData sheetId="8940" refreshError="1"/>
      <sheetData sheetId="8941" refreshError="1"/>
      <sheetData sheetId="8942" refreshError="1"/>
      <sheetData sheetId="8943" refreshError="1"/>
      <sheetData sheetId="8944" refreshError="1"/>
      <sheetData sheetId="8945" refreshError="1"/>
      <sheetData sheetId="8946" refreshError="1"/>
      <sheetData sheetId="8947" refreshError="1"/>
      <sheetData sheetId="8948" refreshError="1"/>
      <sheetData sheetId="8949" refreshError="1"/>
      <sheetData sheetId="8950" refreshError="1"/>
      <sheetData sheetId="8951" refreshError="1"/>
      <sheetData sheetId="8952" refreshError="1"/>
      <sheetData sheetId="8953" refreshError="1"/>
      <sheetData sheetId="8954" refreshError="1"/>
      <sheetData sheetId="8955" refreshError="1"/>
      <sheetData sheetId="8956" refreshError="1"/>
      <sheetData sheetId="8957" refreshError="1"/>
      <sheetData sheetId="8958" refreshError="1"/>
      <sheetData sheetId="8959" refreshError="1"/>
      <sheetData sheetId="8960" refreshError="1"/>
      <sheetData sheetId="8961" refreshError="1"/>
      <sheetData sheetId="8962" refreshError="1"/>
      <sheetData sheetId="8963" refreshError="1"/>
      <sheetData sheetId="8964" refreshError="1"/>
      <sheetData sheetId="8965" refreshError="1"/>
      <sheetData sheetId="8966" refreshError="1"/>
      <sheetData sheetId="8967" refreshError="1"/>
      <sheetData sheetId="8968" refreshError="1"/>
      <sheetData sheetId="8969" refreshError="1"/>
      <sheetData sheetId="8970" refreshError="1"/>
      <sheetData sheetId="8971" refreshError="1"/>
      <sheetData sheetId="8972" refreshError="1"/>
      <sheetData sheetId="8973" refreshError="1"/>
      <sheetData sheetId="8974" refreshError="1"/>
      <sheetData sheetId="8975" refreshError="1"/>
      <sheetData sheetId="8976" refreshError="1"/>
      <sheetData sheetId="8977" refreshError="1"/>
      <sheetData sheetId="8978" refreshError="1"/>
      <sheetData sheetId="8979" refreshError="1"/>
      <sheetData sheetId="8980" refreshError="1"/>
      <sheetData sheetId="8981" refreshError="1"/>
      <sheetData sheetId="8982" refreshError="1"/>
      <sheetData sheetId="8983" refreshError="1"/>
      <sheetData sheetId="8984" refreshError="1"/>
      <sheetData sheetId="8985" refreshError="1"/>
      <sheetData sheetId="8986" refreshError="1"/>
      <sheetData sheetId="8987" refreshError="1"/>
      <sheetData sheetId="8988" refreshError="1"/>
      <sheetData sheetId="8989" refreshError="1"/>
      <sheetData sheetId="8990" refreshError="1"/>
      <sheetData sheetId="8991" refreshError="1"/>
      <sheetData sheetId="8992" refreshError="1"/>
      <sheetData sheetId="8993" refreshError="1"/>
      <sheetData sheetId="8994" refreshError="1"/>
      <sheetData sheetId="8995" refreshError="1"/>
      <sheetData sheetId="8996" refreshError="1"/>
      <sheetData sheetId="8997" refreshError="1"/>
      <sheetData sheetId="8998" refreshError="1"/>
      <sheetData sheetId="8999" refreshError="1"/>
      <sheetData sheetId="9000" refreshError="1"/>
      <sheetData sheetId="9001" refreshError="1"/>
      <sheetData sheetId="9002" refreshError="1"/>
      <sheetData sheetId="9003" refreshError="1"/>
      <sheetData sheetId="9004" refreshError="1"/>
      <sheetData sheetId="9005" refreshError="1"/>
      <sheetData sheetId="9006" refreshError="1"/>
      <sheetData sheetId="9007" refreshError="1"/>
      <sheetData sheetId="9008" refreshError="1"/>
      <sheetData sheetId="9009" refreshError="1"/>
      <sheetData sheetId="9010" refreshError="1"/>
      <sheetData sheetId="9011" refreshError="1"/>
      <sheetData sheetId="9012" refreshError="1"/>
      <sheetData sheetId="9013" refreshError="1"/>
      <sheetData sheetId="9014" refreshError="1"/>
      <sheetData sheetId="9015" refreshError="1"/>
      <sheetData sheetId="9016" refreshError="1"/>
      <sheetData sheetId="9017" refreshError="1"/>
      <sheetData sheetId="9018" refreshError="1"/>
      <sheetData sheetId="9019" refreshError="1"/>
      <sheetData sheetId="9020" refreshError="1"/>
      <sheetData sheetId="9021" refreshError="1"/>
      <sheetData sheetId="9022" refreshError="1"/>
      <sheetData sheetId="9023" refreshError="1"/>
      <sheetData sheetId="9024" refreshError="1"/>
      <sheetData sheetId="9025" refreshError="1"/>
      <sheetData sheetId="9026" refreshError="1"/>
      <sheetData sheetId="9027" refreshError="1"/>
      <sheetData sheetId="9028" refreshError="1"/>
      <sheetData sheetId="9029" refreshError="1"/>
      <sheetData sheetId="9030" refreshError="1"/>
      <sheetData sheetId="9031" refreshError="1"/>
      <sheetData sheetId="9032" refreshError="1"/>
      <sheetData sheetId="9033" refreshError="1"/>
      <sheetData sheetId="9034" refreshError="1"/>
      <sheetData sheetId="9035" refreshError="1"/>
      <sheetData sheetId="9036" refreshError="1"/>
      <sheetData sheetId="9037" refreshError="1"/>
      <sheetData sheetId="9038" refreshError="1"/>
      <sheetData sheetId="9039" refreshError="1"/>
      <sheetData sheetId="9040" refreshError="1"/>
      <sheetData sheetId="9041" refreshError="1"/>
      <sheetData sheetId="9042" refreshError="1"/>
      <sheetData sheetId="9043" refreshError="1"/>
      <sheetData sheetId="9044" refreshError="1"/>
      <sheetData sheetId="9045" refreshError="1"/>
      <sheetData sheetId="9046" refreshError="1"/>
      <sheetData sheetId="9047" refreshError="1"/>
      <sheetData sheetId="9048" refreshError="1"/>
      <sheetData sheetId="9049" refreshError="1"/>
      <sheetData sheetId="9050" refreshError="1"/>
      <sheetData sheetId="9051" refreshError="1"/>
      <sheetData sheetId="9052" refreshError="1"/>
      <sheetData sheetId="9053" refreshError="1"/>
      <sheetData sheetId="9054" refreshError="1"/>
      <sheetData sheetId="9055" refreshError="1"/>
      <sheetData sheetId="9056" refreshError="1"/>
      <sheetData sheetId="9057" refreshError="1"/>
      <sheetData sheetId="9058" refreshError="1"/>
      <sheetData sheetId="9059" refreshError="1"/>
      <sheetData sheetId="9060" refreshError="1"/>
      <sheetData sheetId="9061" refreshError="1"/>
      <sheetData sheetId="9062" refreshError="1"/>
      <sheetData sheetId="9063" refreshError="1"/>
      <sheetData sheetId="9064" refreshError="1"/>
      <sheetData sheetId="9065" refreshError="1"/>
      <sheetData sheetId="9066" refreshError="1"/>
      <sheetData sheetId="9067" refreshError="1"/>
      <sheetData sheetId="9068" refreshError="1"/>
      <sheetData sheetId="9069" refreshError="1"/>
      <sheetData sheetId="9070" refreshError="1"/>
      <sheetData sheetId="9071" refreshError="1"/>
      <sheetData sheetId="9072" refreshError="1"/>
      <sheetData sheetId="9073" refreshError="1"/>
      <sheetData sheetId="9074" refreshError="1"/>
      <sheetData sheetId="9075" refreshError="1"/>
      <sheetData sheetId="9076" refreshError="1"/>
      <sheetData sheetId="9077" refreshError="1"/>
      <sheetData sheetId="9078" refreshError="1"/>
      <sheetData sheetId="9079" refreshError="1"/>
      <sheetData sheetId="9080" refreshError="1"/>
      <sheetData sheetId="9081" refreshError="1"/>
      <sheetData sheetId="9082" refreshError="1"/>
      <sheetData sheetId="9083" refreshError="1"/>
      <sheetData sheetId="9084" refreshError="1"/>
      <sheetData sheetId="9085" refreshError="1"/>
      <sheetData sheetId="9086" refreshError="1"/>
      <sheetData sheetId="9087" refreshError="1"/>
      <sheetData sheetId="9088" refreshError="1"/>
      <sheetData sheetId="9089" refreshError="1"/>
      <sheetData sheetId="9090" refreshError="1"/>
      <sheetData sheetId="9091" refreshError="1"/>
      <sheetData sheetId="9092" refreshError="1"/>
      <sheetData sheetId="9093" refreshError="1"/>
      <sheetData sheetId="9094" refreshError="1"/>
      <sheetData sheetId="9095" refreshError="1"/>
      <sheetData sheetId="9096" refreshError="1"/>
      <sheetData sheetId="9097" refreshError="1"/>
      <sheetData sheetId="9098" refreshError="1"/>
      <sheetData sheetId="9099" refreshError="1"/>
      <sheetData sheetId="9100" refreshError="1"/>
      <sheetData sheetId="9101" refreshError="1"/>
      <sheetData sheetId="9102" refreshError="1"/>
      <sheetData sheetId="9103" refreshError="1"/>
      <sheetData sheetId="9104" refreshError="1"/>
      <sheetData sheetId="9105" refreshError="1"/>
      <sheetData sheetId="9106" refreshError="1"/>
      <sheetData sheetId="9107" refreshError="1"/>
      <sheetData sheetId="9108" refreshError="1"/>
      <sheetData sheetId="9109" refreshError="1"/>
      <sheetData sheetId="9110" refreshError="1"/>
      <sheetData sheetId="9111" refreshError="1"/>
      <sheetData sheetId="9112" refreshError="1"/>
      <sheetData sheetId="9113" refreshError="1"/>
      <sheetData sheetId="9114" refreshError="1"/>
      <sheetData sheetId="9115" refreshError="1"/>
      <sheetData sheetId="9116" refreshError="1"/>
      <sheetData sheetId="9117" refreshError="1"/>
      <sheetData sheetId="9118" refreshError="1"/>
      <sheetData sheetId="9119" refreshError="1"/>
      <sheetData sheetId="9120" refreshError="1"/>
      <sheetData sheetId="9121" refreshError="1"/>
      <sheetData sheetId="9122" refreshError="1"/>
      <sheetData sheetId="9123" refreshError="1"/>
      <sheetData sheetId="9124" refreshError="1"/>
      <sheetData sheetId="9125" refreshError="1"/>
      <sheetData sheetId="9126" refreshError="1"/>
      <sheetData sheetId="9127" refreshError="1"/>
      <sheetData sheetId="9128" refreshError="1"/>
      <sheetData sheetId="9129" refreshError="1"/>
      <sheetData sheetId="9130" refreshError="1"/>
      <sheetData sheetId="9131" refreshError="1"/>
      <sheetData sheetId="9132" refreshError="1"/>
      <sheetData sheetId="9133" refreshError="1"/>
      <sheetData sheetId="9134" refreshError="1"/>
      <sheetData sheetId="9135" refreshError="1"/>
      <sheetData sheetId="9136" refreshError="1"/>
      <sheetData sheetId="9137" refreshError="1"/>
      <sheetData sheetId="9138" refreshError="1"/>
      <sheetData sheetId="9139" refreshError="1"/>
      <sheetData sheetId="9140" refreshError="1"/>
      <sheetData sheetId="9141" refreshError="1"/>
      <sheetData sheetId="9142" refreshError="1"/>
      <sheetData sheetId="9143" refreshError="1"/>
      <sheetData sheetId="9144" refreshError="1"/>
      <sheetData sheetId="9145" refreshError="1"/>
      <sheetData sheetId="9146" refreshError="1"/>
      <sheetData sheetId="9147" refreshError="1"/>
      <sheetData sheetId="9148" refreshError="1"/>
      <sheetData sheetId="9149" refreshError="1"/>
      <sheetData sheetId="9150" refreshError="1"/>
      <sheetData sheetId="9151" refreshError="1"/>
      <sheetData sheetId="9152" refreshError="1"/>
      <sheetData sheetId="9153" refreshError="1"/>
      <sheetData sheetId="9154" refreshError="1"/>
      <sheetData sheetId="9155" refreshError="1"/>
      <sheetData sheetId="9156" refreshError="1"/>
      <sheetData sheetId="9157" refreshError="1"/>
      <sheetData sheetId="9158" refreshError="1"/>
      <sheetData sheetId="9159" refreshError="1"/>
      <sheetData sheetId="9160" refreshError="1"/>
      <sheetData sheetId="9161" refreshError="1"/>
      <sheetData sheetId="9162" refreshError="1"/>
      <sheetData sheetId="9163" refreshError="1"/>
      <sheetData sheetId="9164" refreshError="1"/>
      <sheetData sheetId="9165" refreshError="1"/>
      <sheetData sheetId="9166" refreshError="1"/>
      <sheetData sheetId="9167" refreshError="1"/>
      <sheetData sheetId="9168" refreshError="1"/>
      <sheetData sheetId="9169" refreshError="1"/>
      <sheetData sheetId="9170" refreshError="1"/>
      <sheetData sheetId="9171" refreshError="1"/>
      <sheetData sheetId="9172" refreshError="1"/>
      <sheetData sheetId="9173" refreshError="1"/>
      <sheetData sheetId="9174" refreshError="1"/>
      <sheetData sheetId="9175" refreshError="1"/>
      <sheetData sheetId="9176" refreshError="1"/>
      <sheetData sheetId="9177" refreshError="1"/>
      <sheetData sheetId="9178" refreshError="1"/>
      <sheetData sheetId="9179" refreshError="1"/>
      <sheetData sheetId="9180" refreshError="1"/>
      <sheetData sheetId="9181" refreshError="1"/>
      <sheetData sheetId="9182" refreshError="1"/>
      <sheetData sheetId="9183" refreshError="1"/>
      <sheetData sheetId="9184" refreshError="1"/>
      <sheetData sheetId="9185" refreshError="1"/>
      <sheetData sheetId="9186" refreshError="1"/>
      <sheetData sheetId="9187" refreshError="1"/>
      <sheetData sheetId="9188" refreshError="1"/>
      <sheetData sheetId="9189" refreshError="1"/>
      <sheetData sheetId="9190" refreshError="1"/>
      <sheetData sheetId="9191" refreshError="1"/>
      <sheetData sheetId="9192" refreshError="1"/>
      <sheetData sheetId="9193" refreshError="1"/>
      <sheetData sheetId="9194" refreshError="1"/>
      <sheetData sheetId="9195" refreshError="1"/>
      <sheetData sheetId="9196" refreshError="1"/>
      <sheetData sheetId="9197" refreshError="1"/>
      <sheetData sheetId="9198" refreshError="1"/>
      <sheetData sheetId="9199" refreshError="1"/>
      <sheetData sheetId="9200" refreshError="1"/>
      <sheetData sheetId="9201" refreshError="1"/>
      <sheetData sheetId="9202" refreshError="1"/>
      <sheetData sheetId="9203" refreshError="1"/>
      <sheetData sheetId="9204" refreshError="1"/>
      <sheetData sheetId="9205" refreshError="1"/>
      <sheetData sheetId="9206" refreshError="1"/>
      <sheetData sheetId="9207" refreshError="1"/>
      <sheetData sheetId="9208" refreshError="1"/>
      <sheetData sheetId="9209" refreshError="1"/>
      <sheetData sheetId="9210" refreshError="1"/>
      <sheetData sheetId="9211" refreshError="1"/>
      <sheetData sheetId="9212" refreshError="1"/>
      <sheetData sheetId="9213" refreshError="1"/>
      <sheetData sheetId="9214" refreshError="1"/>
      <sheetData sheetId="9215" refreshError="1"/>
      <sheetData sheetId="9216" refreshError="1"/>
      <sheetData sheetId="9217" refreshError="1"/>
      <sheetData sheetId="9218" refreshError="1"/>
      <sheetData sheetId="9219" refreshError="1"/>
      <sheetData sheetId="9220" refreshError="1"/>
      <sheetData sheetId="9221" refreshError="1"/>
      <sheetData sheetId="9222" refreshError="1"/>
      <sheetData sheetId="9223" refreshError="1"/>
      <sheetData sheetId="9224" refreshError="1"/>
      <sheetData sheetId="9225" refreshError="1"/>
      <sheetData sheetId="9226" refreshError="1"/>
      <sheetData sheetId="9227" refreshError="1"/>
      <sheetData sheetId="9228" refreshError="1"/>
      <sheetData sheetId="9229" refreshError="1"/>
      <sheetData sheetId="9230" refreshError="1"/>
      <sheetData sheetId="9231" refreshError="1"/>
      <sheetData sheetId="9232" refreshError="1"/>
      <sheetData sheetId="9233" refreshError="1"/>
      <sheetData sheetId="9234" refreshError="1"/>
      <sheetData sheetId="9235" refreshError="1"/>
      <sheetData sheetId="9236" refreshError="1"/>
      <sheetData sheetId="9237" refreshError="1"/>
      <sheetData sheetId="9238" refreshError="1"/>
      <sheetData sheetId="9239" refreshError="1"/>
      <sheetData sheetId="9240" refreshError="1"/>
      <sheetData sheetId="9241" refreshError="1"/>
      <sheetData sheetId="9242" refreshError="1"/>
      <sheetData sheetId="9243" refreshError="1"/>
      <sheetData sheetId="9244" refreshError="1"/>
      <sheetData sheetId="9245" refreshError="1"/>
      <sheetData sheetId="9246" refreshError="1"/>
      <sheetData sheetId="9247" refreshError="1"/>
      <sheetData sheetId="9248" refreshError="1"/>
      <sheetData sheetId="9249" refreshError="1"/>
      <sheetData sheetId="9250" refreshError="1"/>
      <sheetData sheetId="9251" refreshError="1"/>
      <sheetData sheetId="9252" refreshError="1"/>
      <sheetData sheetId="9253" refreshError="1"/>
      <sheetData sheetId="9254" refreshError="1"/>
      <sheetData sheetId="9255" refreshError="1"/>
      <sheetData sheetId="9256" refreshError="1"/>
      <sheetData sheetId="9257" refreshError="1"/>
      <sheetData sheetId="9258" refreshError="1"/>
      <sheetData sheetId="9259" refreshError="1"/>
      <sheetData sheetId="9260" refreshError="1"/>
      <sheetData sheetId="9261" refreshError="1"/>
      <sheetData sheetId="9262" refreshError="1"/>
      <sheetData sheetId="9263" refreshError="1"/>
      <sheetData sheetId="9264" refreshError="1"/>
      <sheetData sheetId="9265" refreshError="1"/>
      <sheetData sheetId="9266" refreshError="1"/>
      <sheetData sheetId="9267" refreshError="1"/>
      <sheetData sheetId="9268" refreshError="1"/>
      <sheetData sheetId="9269" refreshError="1"/>
      <sheetData sheetId="9270" refreshError="1"/>
      <sheetData sheetId="9271" refreshError="1"/>
      <sheetData sheetId="9272" refreshError="1"/>
      <sheetData sheetId="9273" refreshError="1"/>
      <sheetData sheetId="9274" refreshError="1"/>
      <sheetData sheetId="9275" refreshError="1"/>
      <sheetData sheetId="9276" refreshError="1"/>
      <sheetData sheetId="9277" refreshError="1"/>
      <sheetData sheetId="9278" refreshError="1"/>
      <sheetData sheetId="9279" refreshError="1"/>
      <sheetData sheetId="9280" refreshError="1"/>
      <sheetData sheetId="9281" refreshError="1"/>
      <sheetData sheetId="9282" refreshError="1"/>
      <sheetData sheetId="9283" refreshError="1"/>
      <sheetData sheetId="9284" refreshError="1"/>
      <sheetData sheetId="9285" refreshError="1"/>
      <sheetData sheetId="9286" refreshError="1"/>
      <sheetData sheetId="9287" refreshError="1"/>
      <sheetData sheetId="9288" refreshError="1"/>
      <sheetData sheetId="9289" refreshError="1"/>
      <sheetData sheetId="9290" refreshError="1"/>
      <sheetData sheetId="9291" refreshError="1"/>
      <sheetData sheetId="9292" refreshError="1"/>
      <sheetData sheetId="9293" refreshError="1"/>
      <sheetData sheetId="9294" refreshError="1"/>
      <sheetData sheetId="9295" refreshError="1"/>
      <sheetData sheetId="9296" refreshError="1"/>
      <sheetData sheetId="9297" refreshError="1"/>
      <sheetData sheetId="9298" refreshError="1"/>
      <sheetData sheetId="9299" refreshError="1"/>
      <sheetData sheetId="9300" refreshError="1"/>
      <sheetData sheetId="9301" refreshError="1"/>
      <sheetData sheetId="9302" refreshError="1"/>
      <sheetData sheetId="9303" refreshError="1"/>
      <sheetData sheetId="9304" refreshError="1"/>
      <sheetData sheetId="9305" refreshError="1"/>
      <sheetData sheetId="9306" refreshError="1"/>
      <sheetData sheetId="9307" refreshError="1"/>
      <sheetData sheetId="9308" refreshError="1"/>
      <sheetData sheetId="9309" refreshError="1"/>
      <sheetData sheetId="9310" refreshError="1"/>
      <sheetData sheetId="9311" refreshError="1"/>
      <sheetData sheetId="9312" refreshError="1"/>
      <sheetData sheetId="9313" refreshError="1"/>
      <sheetData sheetId="9314" refreshError="1"/>
      <sheetData sheetId="9315" refreshError="1"/>
      <sheetData sheetId="9316" refreshError="1"/>
      <sheetData sheetId="9317" refreshError="1"/>
      <sheetData sheetId="9318" refreshError="1"/>
      <sheetData sheetId="9319" refreshError="1"/>
      <sheetData sheetId="9320" refreshError="1"/>
      <sheetData sheetId="9321" refreshError="1"/>
      <sheetData sheetId="9322" refreshError="1"/>
      <sheetData sheetId="9323" refreshError="1"/>
      <sheetData sheetId="9324" refreshError="1"/>
      <sheetData sheetId="9325" refreshError="1"/>
      <sheetData sheetId="9326" refreshError="1"/>
      <sheetData sheetId="9327" refreshError="1"/>
      <sheetData sheetId="9328" refreshError="1"/>
      <sheetData sheetId="9329" refreshError="1"/>
      <sheetData sheetId="9330" refreshError="1"/>
      <sheetData sheetId="9331" refreshError="1"/>
      <sheetData sheetId="9332" refreshError="1"/>
      <sheetData sheetId="9333" refreshError="1"/>
      <sheetData sheetId="9334" refreshError="1"/>
      <sheetData sheetId="9335" refreshError="1"/>
      <sheetData sheetId="9336" refreshError="1"/>
      <sheetData sheetId="9337" refreshError="1"/>
      <sheetData sheetId="9338" refreshError="1"/>
      <sheetData sheetId="9339" refreshError="1"/>
      <sheetData sheetId="9340" refreshError="1"/>
      <sheetData sheetId="9341" refreshError="1"/>
      <sheetData sheetId="9342" refreshError="1"/>
      <sheetData sheetId="9343" refreshError="1"/>
      <sheetData sheetId="9344" refreshError="1"/>
      <sheetData sheetId="9345" refreshError="1"/>
      <sheetData sheetId="9346" refreshError="1"/>
      <sheetData sheetId="9347" refreshError="1"/>
      <sheetData sheetId="9348" refreshError="1"/>
      <sheetData sheetId="9349" refreshError="1"/>
      <sheetData sheetId="9350" refreshError="1"/>
      <sheetData sheetId="9351" refreshError="1"/>
      <sheetData sheetId="9352" refreshError="1"/>
      <sheetData sheetId="9353" refreshError="1"/>
      <sheetData sheetId="9354" refreshError="1"/>
      <sheetData sheetId="9355" refreshError="1"/>
      <sheetData sheetId="9356" refreshError="1"/>
      <sheetData sheetId="9357" refreshError="1"/>
      <sheetData sheetId="9358" refreshError="1"/>
      <sheetData sheetId="9359" refreshError="1"/>
      <sheetData sheetId="9360" refreshError="1"/>
      <sheetData sheetId="9361" refreshError="1"/>
      <sheetData sheetId="9362" refreshError="1"/>
      <sheetData sheetId="9363" refreshError="1"/>
      <sheetData sheetId="9364" refreshError="1"/>
      <sheetData sheetId="9365" refreshError="1"/>
      <sheetData sheetId="9366" refreshError="1"/>
      <sheetData sheetId="9367" refreshError="1"/>
      <sheetData sheetId="9368" refreshError="1"/>
      <sheetData sheetId="9369" refreshError="1"/>
      <sheetData sheetId="9370" refreshError="1"/>
      <sheetData sheetId="9371" refreshError="1"/>
      <sheetData sheetId="9372" refreshError="1"/>
      <sheetData sheetId="9373" refreshError="1"/>
      <sheetData sheetId="9374" refreshError="1"/>
      <sheetData sheetId="9375" refreshError="1"/>
      <sheetData sheetId="9376" refreshError="1"/>
      <sheetData sheetId="9377" refreshError="1"/>
      <sheetData sheetId="9378" refreshError="1"/>
      <sheetData sheetId="9379" refreshError="1"/>
      <sheetData sheetId="9380" refreshError="1"/>
      <sheetData sheetId="9381" refreshError="1"/>
      <sheetData sheetId="9382" refreshError="1"/>
      <sheetData sheetId="9383" refreshError="1"/>
      <sheetData sheetId="9384" refreshError="1"/>
      <sheetData sheetId="9385" refreshError="1"/>
      <sheetData sheetId="9386" refreshError="1"/>
      <sheetData sheetId="9387" refreshError="1"/>
      <sheetData sheetId="9388" refreshError="1"/>
      <sheetData sheetId="9389" refreshError="1"/>
      <sheetData sheetId="9390" refreshError="1"/>
      <sheetData sheetId="9391" refreshError="1"/>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sheetData sheetId="9589"/>
      <sheetData sheetId="9590"/>
      <sheetData sheetId="9591"/>
      <sheetData sheetId="9592"/>
      <sheetData sheetId="9593"/>
      <sheetData sheetId="9594" refreshError="1"/>
      <sheetData sheetId="9595" refreshError="1"/>
      <sheetData sheetId="9596"/>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sheetData sheetId="9772" refreshError="1"/>
      <sheetData sheetId="9773" refreshError="1"/>
      <sheetData sheetId="9774" refreshError="1"/>
      <sheetData sheetId="9775" refreshError="1"/>
      <sheetData sheetId="9776"/>
      <sheetData sheetId="9777"/>
      <sheetData sheetId="9778"/>
      <sheetData sheetId="9779"/>
      <sheetData sheetId="9780"/>
      <sheetData sheetId="9781"/>
      <sheetData sheetId="9782"/>
      <sheetData sheetId="9783"/>
      <sheetData sheetId="9784" refreshError="1"/>
      <sheetData sheetId="9785" refreshError="1"/>
      <sheetData sheetId="9786"/>
      <sheetData sheetId="9787"/>
      <sheetData sheetId="9788"/>
      <sheetData sheetId="9789"/>
      <sheetData sheetId="9790"/>
      <sheetData sheetId="9791"/>
      <sheetData sheetId="9792"/>
      <sheetData sheetId="9793"/>
      <sheetData sheetId="9794"/>
      <sheetData sheetId="9795"/>
      <sheetData sheetId="9796"/>
      <sheetData sheetId="9797"/>
      <sheetData sheetId="9798"/>
      <sheetData sheetId="9799"/>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sheetData sheetId="9832"/>
      <sheetData sheetId="9833"/>
      <sheetData sheetId="9834">
        <row r="1">
          <cell r="A1" t="str">
            <v>CODE</v>
          </cell>
        </row>
      </sheetData>
      <sheetData sheetId="9835"/>
      <sheetData sheetId="9836"/>
      <sheetData sheetId="9837"/>
      <sheetData sheetId="9838"/>
      <sheetData sheetId="9839"/>
      <sheetData sheetId="9840" refreshError="1"/>
      <sheetData sheetId="9841"/>
      <sheetData sheetId="9842"/>
      <sheetData sheetId="9843"/>
      <sheetData sheetId="9844"/>
      <sheetData sheetId="9845"/>
      <sheetData sheetId="9846"/>
      <sheetData sheetId="9847"/>
      <sheetData sheetId="9848">
        <row r="1">
          <cell r="A1" t="str">
            <v>CODE</v>
          </cell>
        </row>
      </sheetData>
      <sheetData sheetId="9849">
        <row r="1">
          <cell r="A1" t="str">
            <v>Customer Name</v>
          </cell>
        </row>
      </sheetData>
      <sheetData sheetId="9850">
        <row r="1">
          <cell r="A1" t="str">
            <v>Customer Name</v>
          </cell>
        </row>
      </sheetData>
      <sheetData sheetId="9851">
        <row r="1">
          <cell r="A1" t="str">
            <v>CODE</v>
          </cell>
        </row>
      </sheetData>
      <sheetData sheetId="9852">
        <row r="1">
          <cell r="A1" t="str">
            <v>CODE</v>
          </cell>
        </row>
      </sheetData>
      <sheetData sheetId="9853">
        <row r="1">
          <cell r="A1" t="str">
            <v>CODE</v>
          </cell>
        </row>
      </sheetData>
      <sheetData sheetId="9854"/>
      <sheetData sheetId="9855">
        <row r="1">
          <cell r="A1" t="str">
            <v>CODE</v>
          </cell>
        </row>
      </sheetData>
      <sheetData sheetId="9856"/>
      <sheetData sheetId="9857"/>
      <sheetData sheetId="9858"/>
      <sheetData sheetId="9859"/>
      <sheetData sheetId="9860"/>
      <sheetData sheetId="9861"/>
      <sheetData sheetId="9862"/>
      <sheetData sheetId="9863"/>
      <sheetData sheetId="9864"/>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sheetData sheetId="9878">
        <row r="1">
          <cell r="A1" t="str">
            <v>CODE</v>
          </cell>
        </row>
      </sheetData>
      <sheetData sheetId="9879"/>
      <sheetData sheetId="9880"/>
      <sheetData sheetId="9881"/>
      <sheetData sheetId="9882"/>
      <sheetData sheetId="9883"/>
      <sheetData sheetId="9884"/>
      <sheetData sheetId="9885"/>
      <sheetData sheetId="9886"/>
      <sheetData sheetId="9887"/>
      <sheetData sheetId="9888">
        <row r="1">
          <cell r="A1" t="str">
            <v>ASSET_NUMBER</v>
          </cell>
        </row>
      </sheetData>
      <sheetData sheetId="9889"/>
      <sheetData sheetId="9890"/>
      <sheetData sheetId="9891"/>
      <sheetData sheetId="9892"/>
      <sheetData sheetId="9893"/>
      <sheetData sheetId="9894"/>
      <sheetData sheetId="9895"/>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sheetData sheetId="9958"/>
      <sheetData sheetId="9959"/>
      <sheetData sheetId="9960"/>
      <sheetData sheetId="9961"/>
      <sheetData sheetId="9962"/>
      <sheetData sheetId="9963"/>
      <sheetData sheetId="9964" refreshError="1"/>
      <sheetData sheetId="9965" refreshError="1"/>
      <sheetData sheetId="9966"/>
      <sheetData sheetId="9967"/>
      <sheetData sheetId="9968"/>
      <sheetData sheetId="9969"/>
      <sheetData sheetId="9970"/>
      <sheetData sheetId="9971" refreshError="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ow r="1">
          <cell r="A1" t="str">
            <v>CODE</v>
          </cell>
        </row>
      </sheetData>
      <sheetData sheetId="10050">
        <row r="1">
          <cell r="A1" t="str">
            <v>03</v>
          </cell>
        </row>
      </sheetData>
      <sheetData sheetId="10051">
        <row r="1">
          <cell r="A1" t="str">
            <v>03</v>
          </cell>
        </row>
      </sheetData>
      <sheetData sheetId="10052">
        <row r="1">
          <cell r="A1" t="str">
            <v>03</v>
          </cell>
        </row>
      </sheetData>
      <sheetData sheetId="10053">
        <row r="1">
          <cell r="A1" t="str">
            <v>AGILENT CONFIDENTIAL</v>
          </cell>
        </row>
      </sheetData>
      <sheetData sheetId="10054">
        <row r="1">
          <cell r="A1" t="str">
            <v>CODE</v>
          </cell>
        </row>
      </sheetData>
      <sheetData sheetId="10055">
        <row r="1">
          <cell r="A1" t="str">
            <v>03</v>
          </cell>
        </row>
      </sheetData>
      <sheetData sheetId="10056">
        <row r="1">
          <cell r="A1" t="str">
            <v>AGILENT CONFIDENTIAL</v>
          </cell>
        </row>
      </sheetData>
      <sheetData sheetId="10057">
        <row r="1">
          <cell r="A1" t="str">
            <v>03</v>
          </cell>
        </row>
      </sheetData>
      <sheetData sheetId="10058">
        <row r="1">
          <cell r="A1" t="str">
            <v>CODE</v>
          </cell>
        </row>
      </sheetData>
      <sheetData sheetId="10059">
        <row r="1">
          <cell r="A1" t="str">
            <v>CODE</v>
          </cell>
        </row>
      </sheetData>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refreshError="1"/>
      <sheetData sheetId="10074"/>
      <sheetData sheetId="10075" refreshError="1"/>
      <sheetData sheetId="10076" refreshError="1"/>
      <sheetData sheetId="10077"/>
      <sheetData sheetId="10078"/>
      <sheetData sheetId="10079"/>
      <sheetData sheetId="10080"/>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ow r="1">
          <cell r="A1" t="str">
            <v>03</v>
          </cell>
        </row>
      </sheetData>
      <sheetData sheetId="10121">
        <row r="1">
          <cell r="A1" t="str">
            <v>03</v>
          </cell>
        </row>
      </sheetData>
      <sheetData sheetId="10122">
        <row r="1">
          <cell r="A1" t="str">
            <v>03</v>
          </cell>
        </row>
      </sheetData>
      <sheetData sheetId="10123">
        <row r="1">
          <cell r="A1" t="str">
            <v>CODE</v>
          </cell>
        </row>
      </sheetData>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
          <cell r="A1" t="str">
            <v>AGILENT CONFIDENTIAL</v>
          </cell>
        </row>
      </sheetData>
      <sheetData sheetId="10257">
        <row r="1">
          <cell r="A1" t="str">
            <v>CODE</v>
          </cell>
        </row>
      </sheetData>
      <sheetData sheetId="10258" refreshError="1"/>
      <sheetData sheetId="10259" refreshError="1"/>
      <sheetData sheetId="10260" refreshError="1"/>
      <sheetData sheetId="10261" refreshError="1"/>
      <sheetData sheetId="10262" refreshError="1"/>
      <sheetData sheetId="10263" refreshError="1"/>
      <sheetData sheetId="10264" refreshError="1"/>
      <sheetData sheetId="10265" refreshError="1"/>
      <sheetData sheetId="10266" refreshError="1"/>
      <sheetData sheetId="10267" refreshError="1"/>
      <sheetData sheetId="10268" refreshError="1"/>
      <sheetData sheetId="10269" refreshError="1"/>
      <sheetData sheetId="10270" refreshError="1"/>
      <sheetData sheetId="10271" refreshError="1"/>
      <sheetData sheetId="10272" refreshError="1"/>
      <sheetData sheetId="10273" refreshError="1"/>
      <sheetData sheetId="10274" refreshError="1"/>
      <sheetData sheetId="10275" refreshError="1"/>
      <sheetData sheetId="10276" refreshError="1"/>
      <sheetData sheetId="10277" refreshError="1"/>
      <sheetData sheetId="10278" refreshError="1"/>
      <sheetData sheetId="10279" refreshError="1"/>
      <sheetData sheetId="10280" refreshError="1"/>
      <sheetData sheetId="10281" refreshError="1"/>
      <sheetData sheetId="10282" refreshError="1"/>
      <sheetData sheetId="10283" refreshError="1"/>
      <sheetData sheetId="10284" refreshError="1"/>
      <sheetData sheetId="10285" refreshError="1"/>
      <sheetData sheetId="10286" refreshError="1"/>
      <sheetData sheetId="10287" refreshError="1"/>
      <sheetData sheetId="10288" refreshError="1"/>
      <sheetData sheetId="10289" refreshError="1"/>
      <sheetData sheetId="10290" refreshError="1"/>
      <sheetData sheetId="10291" refreshError="1"/>
      <sheetData sheetId="10292" refreshError="1"/>
      <sheetData sheetId="10293" refreshError="1"/>
      <sheetData sheetId="10294" refreshError="1"/>
      <sheetData sheetId="10295" refreshError="1"/>
      <sheetData sheetId="10296" refreshError="1"/>
      <sheetData sheetId="10297" refreshError="1"/>
      <sheetData sheetId="10298" refreshError="1"/>
      <sheetData sheetId="10299" refreshError="1"/>
      <sheetData sheetId="10300" refreshError="1"/>
      <sheetData sheetId="10301" refreshError="1"/>
      <sheetData sheetId="10302" refreshError="1"/>
      <sheetData sheetId="10303" refreshError="1"/>
      <sheetData sheetId="10304" refreshError="1"/>
      <sheetData sheetId="10305" refreshError="1"/>
      <sheetData sheetId="10306" refreshError="1"/>
      <sheetData sheetId="10307" refreshError="1"/>
      <sheetData sheetId="10308" refreshError="1"/>
      <sheetData sheetId="10309" refreshError="1"/>
      <sheetData sheetId="10310" refreshError="1"/>
      <sheetData sheetId="10311" refreshError="1"/>
      <sheetData sheetId="10312" refreshError="1"/>
      <sheetData sheetId="10313" refreshError="1"/>
      <sheetData sheetId="10314" refreshError="1"/>
      <sheetData sheetId="10315" refreshError="1"/>
      <sheetData sheetId="10316" refreshError="1"/>
      <sheetData sheetId="10317" refreshError="1"/>
      <sheetData sheetId="10318" refreshError="1"/>
      <sheetData sheetId="10319" refreshError="1"/>
      <sheetData sheetId="10320" refreshError="1"/>
      <sheetData sheetId="10321" refreshError="1"/>
      <sheetData sheetId="10322" refreshError="1"/>
      <sheetData sheetId="10323" refreshError="1"/>
      <sheetData sheetId="10324" refreshError="1"/>
      <sheetData sheetId="10325" refreshError="1"/>
      <sheetData sheetId="10326" refreshError="1"/>
      <sheetData sheetId="10327" refreshError="1"/>
      <sheetData sheetId="10328" refreshError="1"/>
      <sheetData sheetId="10329" refreshError="1"/>
      <sheetData sheetId="10330" refreshError="1"/>
      <sheetData sheetId="10331" refreshError="1"/>
      <sheetData sheetId="10332" refreshError="1"/>
      <sheetData sheetId="10333" refreshError="1"/>
      <sheetData sheetId="10334" refreshError="1"/>
      <sheetData sheetId="10335" refreshError="1"/>
      <sheetData sheetId="10336" refreshError="1"/>
      <sheetData sheetId="10337" refreshError="1"/>
      <sheetData sheetId="10338" refreshError="1"/>
      <sheetData sheetId="10339" refreshError="1"/>
      <sheetData sheetId="10340" refreshError="1"/>
      <sheetData sheetId="10341" refreshError="1"/>
      <sheetData sheetId="10342" refreshError="1"/>
      <sheetData sheetId="10343" refreshError="1"/>
      <sheetData sheetId="10344" refreshError="1"/>
      <sheetData sheetId="10345" refreshError="1"/>
      <sheetData sheetId="10346" refreshError="1"/>
      <sheetData sheetId="10347" refreshError="1"/>
      <sheetData sheetId="10348" refreshError="1"/>
      <sheetData sheetId="10349" refreshError="1"/>
      <sheetData sheetId="10350" refreshError="1"/>
      <sheetData sheetId="10351" refreshError="1"/>
      <sheetData sheetId="10352" refreshError="1"/>
      <sheetData sheetId="10353" refreshError="1"/>
      <sheetData sheetId="10354" refreshError="1"/>
      <sheetData sheetId="10355" refreshError="1"/>
      <sheetData sheetId="10356" refreshError="1"/>
      <sheetData sheetId="10357" refreshError="1"/>
      <sheetData sheetId="10358" refreshError="1"/>
      <sheetData sheetId="10359" refreshError="1"/>
      <sheetData sheetId="10360" refreshError="1"/>
      <sheetData sheetId="10361" refreshError="1"/>
      <sheetData sheetId="10362" refreshError="1"/>
      <sheetData sheetId="10363" refreshError="1"/>
      <sheetData sheetId="10364" refreshError="1"/>
      <sheetData sheetId="10365" refreshError="1"/>
      <sheetData sheetId="10366" refreshError="1"/>
      <sheetData sheetId="10367" refreshError="1"/>
      <sheetData sheetId="10368" refreshError="1"/>
      <sheetData sheetId="10369" refreshError="1"/>
      <sheetData sheetId="10370" refreshError="1"/>
      <sheetData sheetId="10371" refreshError="1"/>
      <sheetData sheetId="10372" refreshError="1"/>
      <sheetData sheetId="10373" refreshError="1"/>
      <sheetData sheetId="10374" refreshError="1"/>
      <sheetData sheetId="10375" refreshError="1"/>
      <sheetData sheetId="10376" refreshError="1"/>
      <sheetData sheetId="10377" refreshError="1"/>
      <sheetData sheetId="10378" refreshError="1"/>
      <sheetData sheetId="10379" refreshError="1"/>
      <sheetData sheetId="10380" refreshError="1"/>
      <sheetData sheetId="10381" refreshError="1"/>
      <sheetData sheetId="10382" refreshError="1"/>
      <sheetData sheetId="10383" refreshError="1"/>
      <sheetData sheetId="10384" refreshError="1"/>
      <sheetData sheetId="10385" refreshError="1"/>
      <sheetData sheetId="10386" refreshError="1"/>
      <sheetData sheetId="10387" refreshError="1"/>
      <sheetData sheetId="10388" refreshError="1"/>
      <sheetData sheetId="10389" refreshError="1"/>
      <sheetData sheetId="10390" refreshError="1"/>
      <sheetData sheetId="10391" refreshError="1"/>
      <sheetData sheetId="10392" refreshError="1"/>
      <sheetData sheetId="10393" refreshError="1"/>
      <sheetData sheetId="10394" refreshError="1"/>
      <sheetData sheetId="10395" refreshError="1"/>
      <sheetData sheetId="10396" refreshError="1"/>
      <sheetData sheetId="10397" refreshError="1"/>
      <sheetData sheetId="10398" refreshError="1"/>
      <sheetData sheetId="10399" refreshError="1"/>
      <sheetData sheetId="10400" refreshError="1"/>
      <sheetData sheetId="10401" refreshError="1"/>
      <sheetData sheetId="10402" refreshError="1"/>
      <sheetData sheetId="10403" refreshError="1"/>
      <sheetData sheetId="10404" refreshError="1"/>
      <sheetData sheetId="10405" refreshError="1"/>
      <sheetData sheetId="10406" refreshError="1"/>
      <sheetData sheetId="10407" refreshError="1"/>
      <sheetData sheetId="10408" refreshError="1"/>
      <sheetData sheetId="10409" refreshError="1"/>
      <sheetData sheetId="10410" refreshError="1"/>
      <sheetData sheetId="10411" refreshError="1"/>
      <sheetData sheetId="10412" refreshError="1"/>
      <sheetData sheetId="10413" refreshError="1"/>
      <sheetData sheetId="10414" refreshError="1"/>
      <sheetData sheetId="10415" refreshError="1"/>
      <sheetData sheetId="10416" refreshError="1"/>
      <sheetData sheetId="10417" refreshError="1"/>
      <sheetData sheetId="10418" refreshError="1"/>
      <sheetData sheetId="10419" refreshError="1"/>
      <sheetData sheetId="10420" refreshError="1"/>
      <sheetData sheetId="10421" refreshError="1"/>
      <sheetData sheetId="10422"/>
      <sheetData sheetId="10423"/>
      <sheetData sheetId="10424" refreshError="1"/>
      <sheetData sheetId="10425" refreshError="1"/>
      <sheetData sheetId="10426" refreshError="1"/>
      <sheetData sheetId="10427"/>
      <sheetData sheetId="10428"/>
      <sheetData sheetId="10429"/>
      <sheetData sheetId="10430"/>
      <sheetData sheetId="10431"/>
      <sheetData sheetId="10432"/>
      <sheetData sheetId="10433"/>
      <sheetData sheetId="10434"/>
      <sheetData sheetId="10435"/>
      <sheetData sheetId="10436"/>
      <sheetData sheetId="10437"/>
      <sheetData sheetId="10438"/>
      <sheetData sheetId="10439"/>
      <sheetData sheetId="10440"/>
      <sheetData sheetId="10441"/>
      <sheetData sheetId="10442"/>
      <sheetData sheetId="10443"/>
      <sheetData sheetId="10444"/>
      <sheetData sheetId="10445"/>
      <sheetData sheetId="10446"/>
      <sheetData sheetId="10447" refreshError="1"/>
      <sheetData sheetId="10448" refreshError="1"/>
      <sheetData sheetId="10449" refreshError="1"/>
      <sheetData sheetId="10450" refreshError="1"/>
      <sheetData sheetId="10451" refreshError="1"/>
      <sheetData sheetId="10452" refreshError="1"/>
      <sheetData sheetId="10453" refreshError="1"/>
      <sheetData sheetId="10454" refreshError="1"/>
      <sheetData sheetId="10455" refreshError="1"/>
      <sheetData sheetId="10456" refreshError="1"/>
      <sheetData sheetId="10457" refreshError="1"/>
      <sheetData sheetId="10458" refreshError="1"/>
      <sheetData sheetId="10459" refreshError="1"/>
      <sheetData sheetId="10460" refreshError="1"/>
      <sheetData sheetId="10461" refreshError="1"/>
      <sheetData sheetId="10462" refreshError="1"/>
      <sheetData sheetId="10463" refreshError="1"/>
      <sheetData sheetId="10464" refreshError="1"/>
      <sheetData sheetId="10465" refreshError="1"/>
      <sheetData sheetId="10466" refreshError="1"/>
      <sheetData sheetId="10467" refreshError="1"/>
      <sheetData sheetId="10468" refreshError="1"/>
      <sheetData sheetId="10469" refreshError="1"/>
      <sheetData sheetId="10470" refreshError="1"/>
      <sheetData sheetId="10471" refreshError="1"/>
      <sheetData sheetId="10472" refreshError="1"/>
      <sheetData sheetId="10473" refreshError="1"/>
      <sheetData sheetId="10474" refreshError="1"/>
      <sheetData sheetId="10475" refreshError="1"/>
      <sheetData sheetId="10476" refreshError="1"/>
      <sheetData sheetId="10477" refreshError="1"/>
      <sheetData sheetId="10478" refreshError="1"/>
      <sheetData sheetId="10479" refreshError="1"/>
      <sheetData sheetId="10480" refreshError="1"/>
      <sheetData sheetId="10481" refreshError="1"/>
      <sheetData sheetId="10482" refreshError="1"/>
      <sheetData sheetId="10483" refreshError="1"/>
      <sheetData sheetId="10484" refreshError="1"/>
      <sheetData sheetId="10485" refreshError="1"/>
      <sheetData sheetId="10486" refreshError="1"/>
      <sheetData sheetId="10487" refreshError="1"/>
      <sheetData sheetId="10488" refreshError="1"/>
      <sheetData sheetId="10489" refreshError="1"/>
      <sheetData sheetId="10490" refreshError="1"/>
      <sheetData sheetId="10491" refreshError="1"/>
      <sheetData sheetId="10492" refreshError="1"/>
      <sheetData sheetId="10493" refreshError="1"/>
      <sheetData sheetId="10494" refreshError="1"/>
      <sheetData sheetId="10495" refreshError="1"/>
      <sheetData sheetId="10496" refreshError="1"/>
      <sheetData sheetId="10497" refreshError="1"/>
      <sheetData sheetId="10498" refreshError="1"/>
      <sheetData sheetId="10499" refreshError="1"/>
      <sheetData sheetId="10500" refreshError="1"/>
      <sheetData sheetId="10501" refreshError="1"/>
      <sheetData sheetId="10502" refreshError="1"/>
      <sheetData sheetId="10503" refreshError="1"/>
      <sheetData sheetId="10504" refreshError="1"/>
      <sheetData sheetId="10505" refreshError="1"/>
      <sheetData sheetId="10506" refreshError="1"/>
      <sheetData sheetId="10507" refreshError="1"/>
      <sheetData sheetId="10508" refreshError="1"/>
      <sheetData sheetId="10509" refreshError="1"/>
      <sheetData sheetId="10510" refreshError="1"/>
      <sheetData sheetId="10511" refreshError="1"/>
      <sheetData sheetId="10512" refreshError="1"/>
      <sheetData sheetId="10513" refreshError="1"/>
      <sheetData sheetId="10514" refreshError="1"/>
      <sheetData sheetId="10515" refreshError="1"/>
      <sheetData sheetId="10516" refreshError="1"/>
      <sheetData sheetId="10517" refreshError="1"/>
      <sheetData sheetId="10518" refreshError="1"/>
      <sheetData sheetId="10519" refreshError="1"/>
      <sheetData sheetId="10520" refreshError="1"/>
      <sheetData sheetId="10521" refreshError="1"/>
      <sheetData sheetId="10522" refreshError="1"/>
      <sheetData sheetId="10523" refreshError="1"/>
      <sheetData sheetId="10524" refreshError="1"/>
      <sheetData sheetId="10525" refreshError="1"/>
      <sheetData sheetId="10526" refreshError="1"/>
      <sheetData sheetId="10527" refreshError="1"/>
      <sheetData sheetId="10528" refreshError="1"/>
      <sheetData sheetId="10529" refreshError="1"/>
      <sheetData sheetId="10530" refreshError="1"/>
      <sheetData sheetId="10531" refreshError="1"/>
      <sheetData sheetId="10532" refreshError="1"/>
      <sheetData sheetId="10533" refreshError="1"/>
      <sheetData sheetId="10534" refreshError="1"/>
      <sheetData sheetId="10535" refreshError="1"/>
      <sheetData sheetId="10536" refreshError="1"/>
      <sheetData sheetId="10537" refreshError="1"/>
      <sheetData sheetId="10538" refreshError="1"/>
      <sheetData sheetId="10539" refreshError="1"/>
      <sheetData sheetId="10540" refreshError="1"/>
      <sheetData sheetId="10541" refreshError="1"/>
      <sheetData sheetId="10542" refreshError="1"/>
      <sheetData sheetId="10543" refreshError="1"/>
      <sheetData sheetId="10544" refreshError="1"/>
      <sheetData sheetId="10545" refreshError="1"/>
      <sheetData sheetId="10546" refreshError="1"/>
      <sheetData sheetId="10547" refreshError="1"/>
      <sheetData sheetId="10548" refreshError="1"/>
      <sheetData sheetId="10549" refreshError="1"/>
      <sheetData sheetId="10550" refreshError="1"/>
      <sheetData sheetId="10551" refreshError="1"/>
      <sheetData sheetId="10552" refreshError="1"/>
      <sheetData sheetId="10553" refreshError="1"/>
      <sheetData sheetId="10554" refreshError="1"/>
      <sheetData sheetId="10555" refreshError="1"/>
      <sheetData sheetId="10556" refreshError="1"/>
      <sheetData sheetId="10557" refreshError="1"/>
      <sheetData sheetId="10558" refreshError="1"/>
      <sheetData sheetId="10559" refreshError="1"/>
      <sheetData sheetId="10560" refreshError="1"/>
      <sheetData sheetId="10561" refreshError="1"/>
      <sheetData sheetId="10562" refreshError="1"/>
      <sheetData sheetId="10563" refreshError="1"/>
      <sheetData sheetId="10564" refreshError="1"/>
      <sheetData sheetId="10565" refreshError="1"/>
      <sheetData sheetId="10566" refreshError="1"/>
      <sheetData sheetId="10567" refreshError="1"/>
      <sheetData sheetId="10568" refreshError="1"/>
      <sheetData sheetId="10569" refreshError="1"/>
      <sheetData sheetId="10570" refreshError="1"/>
      <sheetData sheetId="10571" refreshError="1"/>
      <sheetData sheetId="10572" refreshError="1"/>
      <sheetData sheetId="10573" refreshError="1"/>
      <sheetData sheetId="10574" refreshError="1"/>
      <sheetData sheetId="10575" refreshError="1"/>
      <sheetData sheetId="10576" refreshError="1"/>
      <sheetData sheetId="10577" refreshError="1"/>
      <sheetData sheetId="10578" refreshError="1"/>
      <sheetData sheetId="10579" refreshError="1"/>
      <sheetData sheetId="10580" refreshError="1"/>
      <sheetData sheetId="10581" refreshError="1"/>
      <sheetData sheetId="10582" refreshError="1"/>
      <sheetData sheetId="10583" refreshError="1"/>
      <sheetData sheetId="10584" refreshError="1"/>
      <sheetData sheetId="10585" refreshError="1"/>
      <sheetData sheetId="10586" refreshError="1"/>
      <sheetData sheetId="10587" refreshError="1"/>
      <sheetData sheetId="10588" refreshError="1"/>
      <sheetData sheetId="10589" refreshError="1"/>
      <sheetData sheetId="10590" refreshError="1"/>
      <sheetData sheetId="10591" refreshError="1"/>
      <sheetData sheetId="10592" refreshError="1"/>
      <sheetData sheetId="10593" refreshError="1"/>
      <sheetData sheetId="10594" refreshError="1"/>
      <sheetData sheetId="10595" refreshError="1"/>
      <sheetData sheetId="10596" refreshError="1"/>
      <sheetData sheetId="10597" refreshError="1"/>
      <sheetData sheetId="10598" refreshError="1"/>
      <sheetData sheetId="10599" refreshError="1"/>
      <sheetData sheetId="10600" refreshError="1"/>
      <sheetData sheetId="10601" refreshError="1"/>
      <sheetData sheetId="10602" refreshError="1"/>
      <sheetData sheetId="10603" refreshError="1"/>
      <sheetData sheetId="10604" refreshError="1"/>
      <sheetData sheetId="10605" refreshError="1"/>
      <sheetData sheetId="10606" refreshError="1"/>
      <sheetData sheetId="10607" refreshError="1"/>
      <sheetData sheetId="10608" refreshError="1"/>
      <sheetData sheetId="10609" refreshError="1"/>
      <sheetData sheetId="10610" refreshError="1"/>
      <sheetData sheetId="10611" refreshError="1"/>
      <sheetData sheetId="10612" refreshError="1"/>
      <sheetData sheetId="10613" refreshError="1"/>
      <sheetData sheetId="10614" refreshError="1"/>
      <sheetData sheetId="10615" refreshError="1"/>
      <sheetData sheetId="10616" refreshError="1"/>
      <sheetData sheetId="10617" refreshError="1"/>
      <sheetData sheetId="10618" refreshError="1"/>
      <sheetData sheetId="10619" refreshError="1"/>
      <sheetData sheetId="10620" refreshError="1"/>
      <sheetData sheetId="10621" refreshError="1"/>
      <sheetData sheetId="10622" refreshError="1"/>
      <sheetData sheetId="10623" refreshError="1"/>
      <sheetData sheetId="10624" refreshError="1"/>
      <sheetData sheetId="10625" refreshError="1"/>
      <sheetData sheetId="10626" refreshError="1"/>
      <sheetData sheetId="10627" refreshError="1"/>
      <sheetData sheetId="10628" refreshError="1"/>
      <sheetData sheetId="10629" refreshError="1"/>
      <sheetData sheetId="10630" refreshError="1"/>
      <sheetData sheetId="10631" refreshError="1"/>
      <sheetData sheetId="10632" refreshError="1"/>
      <sheetData sheetId="10633" refreshError="1"/>
      <sheetData sheetId="10634" refreshError="1"/>
      <sheetData sheetId="10635" refreshError="1"/>
      <sheetData sheetId="10636" refreshError="1"/>
      <sheetData sheetId="10637" refreshError="1"/>
      <sheetData sheetId="10638" refreshError="1"/>
      <sheetData sheetId="10639" refreshError="1"/>
      <sheetData sheetId="10640" refreshError="1"/>
      <sheetData sheetId="10641" refreshError="1"/>
      <sheetData sheetId="10642" refreshError="1"/>
      <sheetData sheetId="10643" refreshError="1"/>
      <sheetData sheetId="10644" refreshError="1"/>
      <sheetData sheetId="10645" refreshError="1"/>
      <sheetData sheetId="10646" refreshError="1"/>
      <sheetData sheetId="10647" refreshError="1"/>
      <sheetData sheetId="10648" refreshError="1"/>
      <sheetData sheetId="10649" refreshError="1"/>
      <sheetData sheetId="10650" refreshError="1"/>
      <sheetData sheetId="10651" refreshError="1"/>
      <sheetData sheetId="10652" refreshError="1"/>
      <sheetData sheetId="10653" refreshError="1"/>
      <sheetData sheetId="10654" refreshError="1"/>
      <sheetData sheetId="10655" refreshError="1"/>
      <sheetData sheetId="10656" refreshError="1"/>
      <sheetData sheetId="10657" refreshError="1"/>
      <sheetData sheetId="10658" refreshError="1"/>
      <sheetData sheetId="10659" refreshError="1"/>
      <sheetData sheetId="10660" refreshError="1"/>
      <sheetData sheetId="10661" refreshError="1"/>
      <sheetData sheetId="10662" refreshError="1"/>
      <sheetData sheetId="10663" refreshError="1"/>
      <sheetData sheetId="10664" refreshError="1"/>
      <sheetData sheetId="10665" refreshError="1"/>
      <sheetData sheetId="10666" refreshError="1"/>
      <sheetData sheetId="10667" refreshError="1"/>
      <sheetData sheetId="10668" refreshError="1"/>
      <sheetData sheetId="10669" refreshError="1"/>
      <sheetData sheetId="10670" refreshError="1"/>
      <sheetData sheetId="10671" refreshError="1"/>
      <sheetData sheetId="10672" refreshError="1"/>
      <sheetData sheetId="10673" refreshError="1"/>
      <sheetData sheetId="10674" refreshError="1"/>
      <sheetData sheetId="10675" refreshError="1"/>
      <sheetData sheetId="10676" refreshError="1"/>
      <sheetData sheetId="10677" refreshError="1"/>
      <sheetData sheetId="10678" refreshError="1"/>
      <sheetData sheetId="10679" refreshError="1"/>
      <sheetData sheetId="10680" refreshError="1"/>
      <sheetData sheetId="10681" refreshError="1"/>
      <sheetData sheetId="10682" refreshError="1"/>
      <sheetData sheetId="10683" refreshError="1"/>
      <sheetData sheetId="10684" refreshError="1"/>
      <sheetData sheetId="10685" refreshError="1"/>
      <sheetData sheetId="10686" refreshError="1"/>
      <sheetData sheetId="10687" refreshError="1"/>
      <sheetData sheetId="10688" refreshError="1"/>
      <sheetData sheetId="10689" refreshError="1"/>
      <sheetData sheetId="10690" refreshError="1"/>
      <sheetData sheetId="10691" refreshError="1"/>
      <sheetData sheetId="10692" refreshError="1"/>
      <sheetData sheetId="10693" refreshError="1"/>
      <sheetData sheetId="10694" refreshError="1"/>
      <sheetData sheetId="10695" refreshError="1"/>
      <sheetData sheetId="10696" refreshError="1"/>
      <sheetData sheetId="10697" refreshError="1"/>
      <sheetData sheetId="10698" refreshError="1"/>
      <sheetData sheetId="10699" refreshError="1"/>
      <sheetData sheetId="10700" refreshError="1"/>
      <sheetData sheetId="10701" refreshError="1"/>
      <sheetData sheetId="10702" refreshError="1"/>
      <sheetData sheetId="10703" refreshError="1"/>
      <sheetData sheetId="10704" refreshError="1"/>
      <sheetData sheetId="10705" refreshError="1"/>
      <sheetData sheetId="10706" refreshError="1"/>
      <sheetData sheetId="10707" refreshError="1"/>
      <sheetData sheetId="10708" refreshError="1"/>
      <sheetData sheetId="10709" refreshError="1"/>
      <sheetData sheetId="10710" refreshError="1"/>
      <sheetData sheetId="10711" refreshError="1"/>
      <sheetData sheetId="10712" refreshError="1"/>
      <sheetData sheetId="10713" refreshError="1"/>
      <sheetData sheetId="10714" refreshError="1"/>
      <sheetData sheetId="10715" refreshError="1"/>
      <sheetData sheetId="10716" refreshError="1"/>
      <sheetData sheetId="10717" refreshError="1"/>
      <sheetData sheetId="10718" refreshError="1"/>
      <sheetData sheetId="10719" refreshError="1"/>
      <sheetData sheetId="10720" refreshError="1"/>
      <sheetData sheetId="10721" refreshError="1"/>
      <sheetData sheetId="10722" refreshError="1"/>
      <sheetData sheetId="10723" refreshError="1"/>
      <sheetData sheetId="10724" refreshError="1"/>
      <sheetData sheetId="10725" refreshError="1"/>
      <sheetData sheetId="10726"/>
      <sheetData sheetId="10727"/>
      <sheetData sheetId="10728"/>
      <sheetData sheetId="10729"/>
      <sheetData sheetId="10730"/>
      <sheetData sheetId="10731"/>
      <sheetData sheetId="10732"/>
      <sheetData sheetId="10733"/>
      <sheetData sheetId="10734"/>
      <sheetData sheetId="10735"/>
      <sheetData sheetId="10736"/>
      <sheetData sheetId="10737"/>
      <sheetData sheetId="10738"/>
      <sheetData sheetId="10739"/>
      <sheetData sheetId="10740"/>
      <sheetData sheetId="10741"/>
      <sheetData sheetId="10742"/>
      <sheetData sheetId="10743"/>
      <sheetData sheetId="10744"/>
      <sheetData sheetId="10745"/>
      <sheetData sheetId="10746"/>
      <sheetData sheetId="10747"/>
      <sheetData sheetId="10748"/>
      <sheetData sheetId="10749"/>
      <sheetData sheetId="10750"/>
      <sheetData sheetId="10751"/>
      <sheetData sheetId="10752"/>
      <sheetData sheetId="10753"/>
      <sheetData sheetId="10754"/>
      <sheetData sheetId="10755"/>
      <sheetData sheetId="10756"/>
      <sheetData sheetId="10757"/>
      <sheetData sheetId="10758"/>
      <sheetData sheetId="10759"/>
      <sheetData sheetId="10760"/>
      <sheetData sheetId="10761"/>
      <sheetData sheetId="10762"/>
      <sheetData sheetId="10763"/>
      <sheetData sheetId="10764"/>
      <sheetData sheetId="10765"/>
      <sheetData sheetId="10766"/>
      <sheetData sheetId="10767"/>
      <sheetData sheetId="10768"/>
      <sheetData sheetId="10769"/>
      <sheetData sheetId="10770"/>
      <sheetData sheetId="10771"/>
      <sheetData sheetId="10772"/>
      <sheetData sheetId="10773"/>
      <sheetData sheetId="10774"/>
      <sheetData sheetId="10775"/>
      <sheetData sheetId="10776"/>
      <sheetData sheetId="10777"/>
      <sheetData sheetId="10778"/>
      <sheetData sheetId="10779"/>
      <sheetData sheetId="10780"/>
      <sheetData sheetId="10781"/>
      <sheetData sheetId="10782"/>
      <sheetData sheetId="10783"/>
      <sheetData sheetId="10784"/>
      <sheetData sheetId="10785"/>
      <sheetData sheetId="10786"/>
      <sheetData sheetId="10787"/>
      <sheetData sheetId="10788"/>
      <sheetData sheetId="10789"/>
      <sheetData sheetId="10790"/>
      <sheetData sheetId="10791"/>
      <sheetData sheetId="10792"/>
      <sheetData sheetId="10793"/>
      <sheetData sheetId="10794"/>
      <sheetData sheetId="10795"/>
      <sheetData sheetId="10796" refreshError="1"/>
      <sheetData sheetId="10797"/>
      <sheetData sheetId="10798" refreshError="1"/>
      <sheetData sheetId="10799"/>
      <sheetData sheetId="10800"/>
      <sheetData sheetId="10801" refreshError="1"/>
      <sheetData sheetId="10802"/>
      <sheetData sheetId="10803" refreshError="1"/>
      <sheetData sheetId="10804" refreshError="1"/>
      <sheetData sheetId="10805" refreshError="1"/>
      <sheetData sheetId="10806" refreshError="1"/>
      <sheetData sheetId="10807" refreshError="1"/>
      <sheetData sheetId="10808" refreshError="1"/>
      <sheetData sheetId="10809" refreshError="1"/>
      <sheetData sheetId="10810" refreshError="1"/>
      <sheetData sheetId="10811"/>
      <sheetData sheetId="10812"/>
      <sheetData sheetId="10813"/>
      <sheetData sheetId="10814"/>
      <sheetData sheetId="10815"/>
      <sheetData sheetId="10816"/>
      <sheetData sheetId="10817"/>
      <sheetData sheetId="10818"/>
      <sheetData sheetId="10819"/>
      <sheetData sheetId="10820"/>
      <sheetData sheetId="10821"/>
      <sheetData sheetId="10822"/>
      <sheetData sheetId="10823"/>
      <sheetData sheetId="10824"/>
      <sheetData sheetId="10825"/>
      <sheetData sheetId="10826"/>
      <sheetData sheetId="10827"/>
      <sheetData sheetId="10828"/>
      <sheetData sheetId="10829"/>
      <sheetData sheetId="10830"/>
      <sheetData sheetId="10831"/>
      <sheetData sheetId="10832"/>
      <sheetData sheetId="10833"/>
      <sheetData sheetId="10834" refreshError="1"/>
      <sheetData sheetId="10835" refreshError="1"/>
      <sheetData sheetId="10836" refreshError="1"/>
      <sheetData sheetId="10837" refreshError="1"/>
      <sheetData sheetId="10838" refreshError="1"/>
      <sheetData sheetId="10839" refreshError="1"/>
      <sheetData sheetId="10840" refreshError="1"/>
      <sheetData sheetId="10841" refreshError="1"/>
      <sheetData sheetId="10842" refreshError="1"/>
      <sheetData sheetId="10843" refreshError="1"/>
      <sheetData sheetId="10844" refreshError="1"/>
      <sheetData sheetId="10845" refreshError="1"/>
      <sheetData sheetId="10846" refreshError="1"/>
      <sheetData sheetId="10847" refreshError="1"/>
      <sheetData sheetId="10848" refreshError="1"/>
      <sheetData sheetId="10849" refreshError="1"/>
      <sheetData sheetId="10850" refreshError="1"/>
      <sheetData sheetId="10851" refreshError="1"/>
      <sheetData sheetId="10852" refreshError="1"/>
      <sheetData sheetId="10853" refreshError="1"/>
      <sheetData sheetId="10854" refreshError="1"/>
      <sheetData sheetId="10855" refreshError="1"/>
      <sheetData sheetId="10856" refreshError="1"/>
      <sheetData sheetId="10857" refreshError="1"/>
      <sheetData sheetId="10858" refreshError="1"/>
      <sheetData sheetId="10859" refreshError="1"/>
      <sheetData sheetId="10860" refreshError="1"/>
      <sheetData sheetId="10861" refreshError="1"/>
      <sheetData sheetId="10862" refreshError="1"/>
      <sheetData sheetId="10863" refreshError="1"/>
      <sheetData sheetId="10864" refreshError="1"/>
      <sheetData sheetId="10865" refreshError="1"/>
      <sheetData sheetId="10866" refreshError="1"/>
      <sheetData sheetId="10867" refreshError="1"/>
      <sheetData sheetId="10868" refreshError="1"/>
      <sheetData sheetId="10869" refreshError="1"/>
      <sheetData sheetId="10870" refreshError="1"/>
      <sheetData sheetId="10871" refreshError="1"/>
      <sheetData sheetId="10872" refreshError="1"/>
      <sheetData sheetId="10873" refreshError="1"/>
      <sheetData sheetId="10874" refreshError="1"/>
      <sheetData sheetId="10875" refreshError="1"/>
      <sheetData sheetId="10876" refreshError="1"/>
      <sheetData sheetId="10877" refreshError="1"/>
      <sheetData sheetId="10878" refreshError="1"/>
      <sheetData sheetId="10879" refreshError="1"/>
      <sheetData sheetId="10880" refreshError="1"/>
      <sheetData sheetId="10881" refreshError="1"/>
      <sheetData sheetId="10882" refreshError="1"/>
      <sheetData sheetId="10883" refreshError="1"/>
      <sheetData sheetId="10884" refreshError="1"/>
      <sheetData sheetId="10885" refreshError="1"/>
      <sheetData sheetId="10886" refreshError="1"/>
      <sheetData sheetId="10887" refreshError="1"/>
      <sheetData sheetId="10888" refreshError="1"/>
      <sheetData sheetId="10889" refreshError="1"/>
      <sheetData sheetId="10890" refreshError="1"/>
      <sheetData sheetId="10891" refreshError="1"/>
      <sheetData sheetId="10892" refreshError="1"/>
      <sheetData sheetId="10893" refreshError="1"/>
      <sheetData sheetId="10894" refreshError="1"/>
      <sheetData sheetId="10895" refreshError="1"/>
      <sheetData sheetId="10896" refreshError="1"/>
      <sheetData sheetId="10897" refreshError="1"/>
      <sheetData sheetId="10898" refreshError="1"/>
      <sheetData sheetId="10899" refreshError="1"/>
      <sheetData sheetId="10900" refreshError="1"/>
      <sheetData sheetId="10901" refreshError="1"/>
      <sheetData sheetId="10902" refreshError="1"/>
      <sheetData sheetId="10903" refreshError="1"/>
      <sheetData sheetId="10904" refreshError="1"/>
      <sheetData sheetId="10905" refreshError="1"/>
      <sheetData sheetId="10906" refreshError="1"/>
      <sheetData sheetId="10907" refreshError="1"/>
      <sheetData sheetId="10908" refreshError="1"/>
      <sheetData sheetId="10909" refreshError="1"/>
      <sheetData sheetId="10910" refreshError="1"/>
      <sheetData sheetId="10911" refreshError="1"/>
      <sheetData sheetId="10912" refreshError="1"/>
      <sheetData sheetId="10913" refreshError="1"/>
      <sheetData sheetId="10914" refreshError="1"/>
      <sheetData sheetId="10915" refreshError="1"/>
      <sheetData sheetId="10916" refreshError="1"/>
      <sheetData sheetId="10917" refreshError="1"/>
      <sheetData sheetId="10918" refreshError="1"/>
      <sheetData sheetId="10919" refreshError="1"/>
      <sheetData sheetId="10920" refreshError="1"/>
      <sheetData sheetId="10921" refreshError="1"/>
      <sheetData sheetId="10922" refreshError="1"/>
      <sheetData sheetId="10923" refreshError="1"/>
      <sheetData sheetId="10924" refreshError="1"/>
      <sheetData sheetId="10925" refreshError="1"/>
      <sheetData sheetId="10926" refreshError="1"/>
      <sheetData sheetId="10927" refreshError="1"/>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efreshError="1"/>
      <sheetData sheetId="11028" refreshError="1"/>
      <sheetData sheetId="11029" refreshError="1"/>
      <sheetData sheetId="11030" refreshError="1"/>
      <sheetData sheetId="11031" refreshError="1"/>
      <sheetData sheetId="11032" refreshError="1"/>
      <sheetData sheetId="11033" refreshError="1"/>
      <sheetData sheetId="11034" refreshError="1"/>
      <sheetData sheetId="11035" refreshError="1"/>
      <sheetData sheetId="11036" refreshError="1"/>
      <sheetData sheetId="11037" refreshError="1"/>
      <sheetData sheetId="11038" refreshError="1"/>
      <sheetData sheetId="11039" refreshError="1"/>
      <sheetData sheetId="11040" refreshError="1"/>
      <sheetData sheetId="11041" refreshError="1"/>
      <sheetData sheetId="11042"/>
      <sheetData sheetId="11043" refreshError="1"/>
      <sheetData sheetId="11044"/>
      <sheetData sheetId="11045" refreshError="1"/>
      <sheetData sheetId="11046" refreshError="1"/>
      <sheetData sheetId="11047" refreshError="1"/>
      <sheetData sheetId="11048" refreshError="1"/>
      <sheetData sheetId="11049" refreshError="1"/>
      <sheetData sheetId="11050" refreshError="1"/>
      <sheetData sheetId="11051" refreshError="1"/>
      <sheetData sheetId="11052" refreshError="1"/>
      <sheetData sheetId="11053" refreshError="1"/>
      <sheetData sheetId="11054" refreshError="1"/>
      <sheetData sheetId="11055" refreshError="1"/>
      <sheetData sheetId="11056" refreshError="1"/>
      <sheetData sheetId="11057" refreshError="1"/>
      <sheetData sheetId="11058" refreshError="1"/>
      <sheetData sheetId="11059" refreshError="1"/>
      <sheetData sheetId="11060" refreshError="1"/>
      <sheetData sheetId="11061" refreshError="1"/>
      <sheetData sheetId="11062" refreshError="1"/>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efreshError="1"/>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sheetData sheetId="11111" refreshError="1"/>
      <sheetData sheetId="11112"/>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refreshError="1"/>
      <sheetData sheetId="11300" refreshError="1"/>
      <sheetData sheetId="11301" refreshError="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sheetData sheetId="11317"/>
      <sheetData sheetId="11318"/>
      <sheetData sheetId="11319"/>
      <sheetData sheetId="11320"/>
      <sheetData sheetId="11321"/>
      <sheetData sheetId="11322"/>
      <sheetData sheetId="11323"/>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sheetData sheetId="11351"/>
      <sheetData sheetId="11352"/>
      <sheetData sheetId="11353"/>
      <sheetData sheetId="11354"/>
      <sheetData sheetId="11355" refreshError="1"/>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efreshError="1"/>
      <sheetData sheetId="11406" refreshError="1"/>
      <sheetData sheetId="11407" refreshError="1"/>
      <sheetData sheetId="11408" refreshError="1"/>
      <sheetData sheetId="11409" refreshError="1"/>
      <sheetData sheetId="11410" refreshError="1"/>
      <sheetData sheetId="11411" refreshError="1"/>
      <sheetData sheetId="11412" refreshError="1"/>
      <sheetData sheetId="11413" refreshError="1"/>
      <sheetData sheetId="11414" refreshError="1"/>
      <sheetData sheetId="11415" refreshError="1"/>
      <sheetData sheetId="11416" refreshError="1"/>
      <sheetData sheetId="11417" refreshError="1"/>
      <sheetData sheetId="11418" refreshError="1"/>
      <sheetData sheetId="11419" refreshError="1"/>
      <sheetData sheetId="11420" refreshError="1"/>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efreshError="1"/>
      <sheetData sheetId="11429" refreshError="1"/>
      <sheetData sheetId="11430" refreshError="1"/>
      <sheetData sheetId="11431" refreshError="1"/>
      <sheetData sheetId="11432" refreshError="1"/>
      <sheetData sheetId="11433" refreshError="1"/>
      <sheetData sheetId="11434" refreshError="1"/>
      <sheetData sheetId="11435" refreshError="1"/>
      <sheetData sheetId="11436" refreshError="1"/>
      <sheetData sheetId="11437" refreshError="1"/>
      <sheetData sheetId="11438" refreshError="1"/>
      <sheetData sheetId="11439" refreshError="1"/>
      <sheetData sheetId="11440" refreshError="1"/>
      <sheetData sheetId="11441" refreshError="1"/>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sheetData sheetId="11457"/>
      <sheetData sheetId="11458"/>
      <sheetData sheetId="11459"/>
      <sheetData sheetId="11460"/>
      <sheetData sheetId="11461"/>
      <sheetData sheetId="11462"/>
      <sheetData sheetId="11463"/>
      <sheetData sheetId="11464"/>
      <sheetData sheetId="11465"/>
      <sheetData sheetId="11466"/>
      <sheetData sheetId="11467"/>
      <sheetData sheetId="11468" refreshError="1"/>
      <sheetData sheetId="11469" refreshError="1"/>
      <sheetData sheetId="11470" refreshError="1"/>
      <sheetData sheetId="11471"/>
      <sheetData sheetId="11472" refreshError="1"/>
      <sheetData sheetId="11473"/>
      <sheetData sheetId="11474"/>
      <sheetData sheetId="11475"/>
      <sheetData sheetId="11476"/>
      <sheetData sheetId="11477"/>
      <sheetData sheetId="11478"/>
      <sheetData sheetId="11479"/>
      <sheetData sheetId="11480"/>
      <sheetData sheetId="11481"/>
      <sheetData sheetId="11482"/>
      <sheetData sheetId="11483"/>
      <sheetData sheetId="11484"/>
      <sheetData sheetId="11485"/>
      <sheetData sheetId="11486"/>
      <sheetData sheetId="11487"/>
      <sheetData sheetId="11488"/>
      <sheetData sheetId="11489"/>
      <sheetData sheetId="11490"/>
      <sheetData sheetId="11491"/>
      <sheetData sheetId="11492"/>
      <sheetData sheetId="11493"/>
      <sheetData sheetId="11494"/>
      <sheetData sheetId="11495"/>
      <sheetData sheetId="11496" refreshError="1"/>
      <sheetData sheetId="11497" refreshError="1"/>
      <sheetData sheetId="11498" refreshError="1"/>
      <sheetData sheetId="11499" refreshError="1"/>
      <sheetData sheetId="11500"/>
      <sheetData sheetId="11501"/>
      <sheetData sheetId="11502"/>
      <sheetData sheetId="11503"/>
      <sheetData sheetId="11504"/>
      <sheetData sheetId="11505"/>
      <sheetData sheetId="11506" refreshError="1"/>
      <sheetData sheetId="11507" refreshError="1"/>
      <sheetData sheetId="11508" refreshError="1"/>
      <sheetData sheetId="11509" refreshError="1"/>
      <sheetData sheetId="11510" refreshError="1"/>
      <sheetData sheetId="11511" refreshError="1"/>
      <sheetData sheetId="11512" refreshError="1"/>
      <sheetData sheetId="11513" refreshError="1"/>
      <sheetData sheetId="11514" refreshError="1"/>
      <sheetData sheetId="11515" refreshError="1"/>
      <sheetData sheetId="11516" refreshError="1"/>
      <sheetData sheetId="11517" refreshError="1"/>
      <sheetData sheetId="11518" refreshError="1"/>
      <sheetData sheetId="11519" refreshError="1"/>
      <sheetData sheetId="11520" refreshError="1"/>
      <sheetData sheetId="11521">
        <row r="1">
          <cell r="A1" t="str">
            <v>03</v>
          </cell>
        </row>
      </sheetData>
      <sheetData sheetId="11522">
        <row r="1">
          <cell r="A1" t="str">
            <v>03</v>
          </cell>
        </row>
      </sheetData>
      <sheetData sheetId="11523" refreshError="1"/>
      <sheetData sheetId="11524" refreshError="1"/>
      <sheetData sheetId="11525" refreshError="1"/>
      <sheetData sheetId="11526">
        <row r="1">
          <cell r="A1" t="str">
            <v>03</v>
          </cell>
        </row>
      </sheetData>
      <sheetData sheetId="11527">
        <row r="1">
          <cell r="A1" t="str">
            <v>Sheet Index:</v>
          </cell>
        </row>
      </sheetData>
      <sheetData sheetId="11528">
        <row r="1">
          <cell r="A1" t="str">
            <v>Sheet Index:</v>
          </cell>
        </row>
      </sheetData>
      <sheetData sheetId="11529"/>
      <sheetData sheetId="11530"/>
      <sheetData sheetId="11531"/>
      <sheetData sheetId="11532">
        <row r="1">
          <cell r="A1" t="str">
            <v>03</v>
          </cell>
        </row>
      </sheetData>
      <sheetData sheetId="11533"/>
      <sheetData sheetId="11534">
        <row r="1">
          <cell r="A1" t="str">
            <v>03</v>
          </cell>
        </row>
      </sheetData>
      <sheetData sheetId="11535">
        <row r="1">
          <cell r="A1" t="str">
            <v>03</v>
          </cell>
        </row>
      </sheetData>
      <sheetData sheetId="11536">
        <row r="1">
          <cell r="A1" t="str">
            <v>03</v>
          </cell>
        </row>
      </sheetData>
      <sheetData sheetId="11537" refreshError="1"/>
      <sheetData sheetId="11538" refreshError="1"/>
      <sheetData sheetId="11539" refreshError="1"/>
      <sheetData sheetId="11540" refreshError="1"/>
      <sheetData sheetId="11541" refreshError="1"/>
      <sheetData sheetId="11542" refreshError="1"/>
      <sheetData sheetId="11543" refreshError="1"/>
      <sheetData sheetId="11544" refreshError="1"/>
      <sheetData sheetId="11545" refreshError="1"/>
      <sheetData sheetId="11546" refreshError="1"/>
      <sheetData sheetId="11547" refreshError="1"/>
      <sheetData sheetId="11548" refreshError="1"/>
      <sheetData sheetId="11549" refreshError="1"/>
      <sheetData sheetId="11550" refreshError="1"/>
      <sheetData sheetId="11551" refreshError="1"/>
      <sheetData sheetId="11552" refreshError="1"/>
      <sheetData sheetId="11553" refreshError="1"/>
      <sheetData sheetId="11554" refreshError="1"/>
      <sheetData sheetId="11555" refreshError="1"/>
      <sheetData sheetId="11556" refreshError="1"/>
      <sheetData sheetId="11557" refreshError="1"/>
      <sheetData sheetId="11558" refreshError="1"/>
      <sheetData sheetId="11559" refreshError="1"/>
      <sheetData sheetId="11560" refreshError="1"/>
      <sheetData sheetId="11561" refreshError="1"/>
      <sheetData sheetId="11562" refreshError="1"/>
      <sheetData sheetId="11563" refreshError="1"/>
      <sheetData sheetId="11564" refreshError="1"/>
      <sheetData sheetId="11565" refreshError="1"/>
      <sheetData sheetId="11566" refreshError="1"/>
      <sheetData sheetId="11567" refreshError="1"/>
      <sheetData sheetId="11568" refreshError="1"/>
      <sheetData sheetId="11569" refreshError="1"/>
      <sheetData sheetId="11570" refreshError="1"/>
      <sheetData sheetId="11571" refreshError="1"/>
      <sheetData sheetId="11572" refreshError="1"/>
      <sheetData sheetId="11573"/>
      <sheetData sheetId="11574"/>
      <sheetData sheetId="11575"/>
      <sheetData sheetId="11576"/>
      <sheetData sheetId="11577"/>
      <sheetData sheetId="11578"/>
      <sheetData sheetId="11579"/>
      <sheetData sheetId="11580"/>
      <sheetData sheetId="11581"/>
      <sheetData sheetId="11582"/>
      <sheetData sheetId="11583">
        <row r="1">
          <cell r="A1" t="str">
            <v>Sheet Index:</v>
          </cell>
        </row>
      </sheetData>
      <sheetData sheetId="11584">
        <row r="1">
          <cell r="A1" t="str">
            <v>03</v>
          </cell>
        </row>
      </sheetData>
      <sheetData sheetId="11585"/>
      <sheetData sheetId="11586"/>
      <sheetData sheetId="11587"/>
      <sheetData sheetId="11588">
        <row r="1">
          <cell r="A1" t="str">
            <v>03</v>
          </cell>
        </row>
      </sheetData>
      <sheetData sheetId="11589">
        <row r="1">
          <cell r="A1" t="str">
            <v>03</v>
          </cell>
        </row>
      </sheetData>
      <sheetData sheetId="11590">
        <row r="1">
          <cell r="A1" t="str">
            <v>03</v>
          </cell>
        </row>
      </sheetData>
      <sheetData sheetId="11591">
        <row r="1">
          <cell r="A1" t="str">
            <v>03</v>
          </cell>
        </row>
      </sheetData>
      <sheetData sheetId="11592">
        <row r="1">
          <cell r="A1" t="str">
            <v>03</v>
          </cell>
        </row>
      </sheetData>
      <sheetData sheetId="11593">
        <row r="1">
          <cell r="A1" t="str">
            <v>Sheet Index:</v>
          </cell>
        </row>
      </sheetData>
      <sheetData sheetId="11594">
        <row r="1">
          <cell r="A1" t="str">
            <v>03</v>
          </cell>
        </row>
      </sheetData>
      <sheetData sheetId="11595">
        <row r="1">
          <cell r="A1" t="str">
            <v>03</v>
          </cell>
        </row>
      </sheetData>
      <sheetData sheetId="11596">
        <row r="1">
          <cell r="A1" t="str">
            <v>03</v>
          </cell>
        </row>
      </sheetData>
      <sheetData sheetId="11597">
        <row r="1">
          <cell r="A1" t="str">
            <v>03</v>
          </cell>
        </row>
      </sheetData>
      <sheetData sheetId="11598">
        <row r="1">
          <cell r="A1" t="str">
            <v>03</v>
          </cell>
        </row>
      </sheetData>
      <sheetData sheetId="11599"/>
      <sheetData sheetId="11600"/>
      <sheetData sheetId="11601"/>
      <sheetData sheetId="11602"/>
      <sheetData sheetId="11603"/>
      <sheetData sheetId="11604"/>
      <sheetData sheetId="11605"/>
      <sheetData sheetId="11606"/>
      <sheetData sheetId="11607"/>
      <sheetData sheetId="11608"/>
      <sheetData sheetId="11609"/>
      <sheetData sheetId="11610"/>
      <sheetData sheetId="11611"/>
      <sheetData sheetId="11612"/>
      <sheetData sheetId="11613"/>
      <sheetData sheetId="11614"/>
      <sheetData sheetId="11615"/>
      <sheetData sheetId="11616"/>
      <sheetData sheetId="11617"/>
      <sheetData sheetId="11618"/>
      <sheetData sheetId="11619"/>
      <sheetData sheetId="11620"/>
      <sheetData sheetId="11621"/>
      <sheetData sheetId="11622"/>
      <sheetData sheetId="11623"/>
      <sheetData sheetId="11624"/>
      <sheetData sheetId="11625"/>
      <sheetData sheetId="11626"/>
      <sheetData sheetId="11627"/>
      <sheetData sheetId="11628"/>
      <sheetData sheetId="11629"/>
      <sheetData sheetId="11630"/>
      <sheetData sheetId="11631"/>
      <sheetData sheetId="11632"/>
      <sheetData sheetId="11633"/>
      <sheetData sheetId="11634"/>
      <sheetData sheetId="11635">
        <row r="1">
          <cell r="A1" t="str">
            <v>03</v>
          </cell>
        </row>
      </sheetData>
      <sheetData sheetId="11636">
        <row r="1">
          <cell r="A1" t="str">
            <v>03</v>
          </cell>
        </row>
      </sheetData>
      <sheetData sheetId="11637">
        <row r="1">
          <cell r="A1" t="str">
            <v>03</v>
          </cell>
        </row>
      </sheetData>
      <sheetData sheetId="11638">
        <row r="1">
          <cell r="A1" t="str">
            <v>03</v>
          </cell>
        </row>
      </sheetData>
      <sheetData sheetId="11639">
        <row r="1">
          <cell r="A1" t="str">
            <v>03</v>
          </cell>
        </row>
      </sheetData>
      <sheetData sheetId="11640">
        <row r="1">
          <cell r="A1" t="str">
            <v>03</v>
          </cell>
        </row>
      </sheetData>
      <sheetData sheetId="11641">
        <row r="1">
          <cell r="A1" t="str">
            <v>03</v>
          </cell>
        </row>
      </sheetData>
      <sheetData sheetId="11642">
        <row r="1">
          <cell r="A1" t="str">
            <v>03</v>
          </cell>
        </row>
      </sheetData>
      <sheetData sheetId="11643">
        <row r="1">
          <cell r="A1" t="str">
            <v>03</v>
          </cell>
        </row>
      </sheetData>
      <sheetData sheetId="11644">
        <row r="1">
          <cell r="A1" t="str">
            <v>03</v>
          </cell>
        </row>
      </sheetData>
      <sheetData sheetId="11645">
        <row r="1">
          <cell r="A1" t="str">
            <v>03</v>
          </cell>
        </row>
      </sheetData>
      <sheetData sheetId="11646">
        <row r="1">
          <cell r="A1" t="str">
            <v>03</v>
          </cell>
        </row>
      </sheetData>
      <sheetData sheetId="11647">
        <row r="1">
          <cell r="A1" t="str">
            <v>03</v>
          </cell>
        </row>
      </sheetData>
      <sheetData sheetId="11648">
        <row r="1">
          <cell r="A1" t="str">
            <v>03</v>
          </cell>
        </row>
      </sheetData>
      <sheetData sheetId="11649">
        <row r="1">
          <cell r="A1" t="str">
            <v>03</v>
          </cell>
        </row>
      </sheetData>
      <sheetData sheetId="11650">
        <row r="1">
          <cell r="A1" t="str">
            <v>03</v>
          </cell>
        </row>
      </sheetData>
      <sheetData sheetId="11651">
        <row r="1">
          <cell r="A1" t="str">
            <v>03</v>
          </cell>
        </row>
      </sheetData>
      <sheetData sheetId="11652">
        <row r="1">
          <cell r="A1" t="str">
            <v>03</v>
          </cell>
        </row>
      </sheetData>
      <sheetData sheetId="11653">
        <row r="1">
          <cell r="A1" t="str">
            <v>03</v>
          </cell>
        </row>
      </sheetData>
      <sheetData sheetId="11654">
        <row r="1">
          <cell r="A1" t="str">
            <v>03</v>
          </cell>
        </row>
      </sheetData>
      <sheetData sheetId="11655">
        <row r="1">
          <cell r="A1" t="str">
            <v>03</v>
          </cell>
        </row>
      </sheetData>
      <sheetData sheetId="11656">
        <row r="1">
          <cell r="A1" t="str">
            <v>03</v>
          </cell>
        </row>
      </sheetData>
      <sheetData sheetId="11657">
        <row r="1">
          <cell r="A1" t="str">
            <v>03</v>
          </cell>
        </row>
      </sheetData>
      <sheetData sheetId="11658">
        <row r="1">
          <cell r="A1" t="str">
            <v>03</v>
          </cell>
        </row>
      </sheetData>
      <sheetData sheetId="11659" refreshError="1"/>
      <sheetData sheetId="11660" refreshError="1"/>
      <sheetData sheetId="11661" refreshError="1"/>
      <sheetData sheetId="11662" refreshError="1"/>
      <sheetData sheetId="11663" refreshError="1"/>
      <sheetData sheetId="11664" refreshError="1"/>
      <sheetData sheetId="11665" refreshError="1"/>
      <sheetData sheetId="11666" refreshError="1"/>
      <sheetData sheetId="11667" refreshError="1"/>
      <sheetData sheetId="11668" refreshError="1"/>
      <sheetData sheetId="11669" refreshError="1"/>
      <sheetData sheetId="11670" refreshError="1"/>
      <sheetData sheetId="11671" refreshError="1"/>
      <sheetData sheetId="11672" refreshError="1"/>
      <sheetData sheetId="11673" refreshError="1"/>
      <sheetData sheetId="11674" refreshError="1"/>
      <sheetData sheetId="11675" refreshError="1"/>
      <sheetData sheetId="11676" refreshError="1"/>
      <sheetData sheetId="11677" refreshError="1"/>
      <sheetData sheetId="11678" refreshError="1"/>
      <sheetData sheetId="11679" refreshError="1"/>
      <sheetData sheetId="11680" refreshError="1"/>
      <sheetData sheetId="11681" refreshError="1"/>
      <sheetData sheetId="11682" refreshError="1"/>
      <sheetData sheetId="11683" refreshError="1"/>
      <sheetData sheetId="11684" refreshError="1"/>
      <sheetData sheetId="11685" refreshError="1"/>
      <sheetData sheetId="11686" refreshError="1"/>
      <sheetData sheetId="11687" refreshError="1"/>
      <sheetData sheetId="11688" refreshError="1"/>
      <sheetData sheetId="11689" refreshError="1"/>
      <sheetData sheetId="11690" refreshError="1"/>
      <sheetData sheetId="11691" refreshError="1"/>
      <sheetData sheetId="11692" refreshError="1"/>
      <sheetData sheetId="11693" refreshError="1"/>
      <sheetData sheetId="11694" refreshError="1"/>
      <sheetData sheetId="11695" refreshError="1"/>
      <sheetData sheetId="11696" refreshError="1"/>
      <sheetData sheetId="11697" refreshError="1"/>
      <sheetData sheetId="11698" refreshError="1"/>
      <sheetData sheetId="11699" refreshError="1"/>
      <sheetData sheetId="11700" refreshError="1"/>
      <sheetData sheetId="11701" refreshError="1"/>
      <sheetData sheetId="11702" refreshError="1"/>
      <sheetData sheetId="11703" refreshError="1"/>
      <sheetData sheetId="11704" refreshError="1"/>
      <sheetData sheetId="11705" refreshError="1"/>
      <sheetData sheetId="11706" refreshError="1"/>
      <sheetData sheetId="11707" refreshError="1"/>
      <sheetData sheetId="11708" refreshError="1"/>
      <sheetData sheetId="11709" refreshError="1"/>
      <sheetData sheetId="11710" refreshError="1"/>
      <sheetData sheetId="11711" refreshError="1"/>
      <sheetData sheetId="11712" refreshError="1"/>
      <sheetData sheetId="11713" refreshError="1"/>
      <sheetData sheetId="11714" refreshError="1"/>
      <sheetData sheetId="11715" refreshError="1"/>
      <sheetData sheetId="11716" refreshError="1"/>
      <sheetData sheetId="11717" refreshError="1"/>
      <sheetData sheetId="11718" refreshError="1"/>
      <sheetData sheetId="11719" refreshError="1"/>
      <sheetData sheetId="11720" refreshError="1"/>
      <sheetData sheetId="11721" refreshError="1"/>
      <sheetData sheetId="11722" refreshError="1"/>
      <sheetData sheetId="11723" refreshError="1"/>
      <sheetData sheetId="11724" refreshError="1"/>
      <sheetData sheetId="11725" refreshError="1"/>
      <sheetData sheetId="11726" refreshError="1"/>
      <sheetData sheetId="11727" refreshError="1"/>
      <sheetData sheetId="11728" refreshError="1"/>
      <sheetData sheetId="11729" refreshError="1"/>
      <sheetData sheetId="11730" refreshError="1"/>
      <sheetData sheetId="11731" refreshError="1"/>
      <sheetData sheetId="11732" refreshError="1"/>
      <sheetData sheetId="11733" refreshError="1"/>
      <sheetData sheetId="11734" refreshError="1"/>
      <sheetData sheetId="11735" refreshError="1"/>
      <sheetData sheetId="11736" refreshError="1"/>
      <sheetData sheetId="11737" refreshError="1"/>
      <sheetData sheetId="11738" refreshError="1"/>
      <sheetData sheetId="11739" refreshError="1"/>
      <sheetData sheetId="11740" refreshError="1"/>
      <sheetData sheetId="11741" refreshError="1"/>
      <sheetData sheetId="11742" refreshError="1"/>
      <sheetData sheetId="11743" refreshError="1"/>
      <sheetData sheetId="11744" refreshError="1"/>
      <sheetData sheetId="11745" refreshError="1"/>
      <sheetData sheetId="11746" refreshError="1"/>
      <sheetData sheetId="11747" refreshError="1"/>
      <sheetData sheetId="11748" refreshError="1"/>
      <sheetData sheetId="11749" refreshError="1"/>
      <sheetData sheetId="11750" refreshError="1"/>
      <sheetData sheetId="11751" refreshError="1"/>
      <sheetData sheetId="11752" refreshError="1"/>
      <sheetData sheetId="11753" refreshError="1"/>
      <sheetData sheetId="11754" refreshError="1"/>
      <sheetData sheetId="11755" refreshError="1"/>
      <sheetData sheetId="11756" refreshError="1"/>
      <sheetData sheetId="11757" refreshError="1"/>
      <sheetData sheetId="11758" refreshError="1"/>
      <sheetData sheetId="11759" refreshError="1"/>
      <sheetData sheetId="11760" refreshError="1"/>
      <sheetData sheetId="11761" refreshError="1"/>
      <sheetData sheetId="11762" refreshError="1"/>
      <sheetData sheetId="11763" refreshError="1"/>
      <sheetData sheetId="11764" refreshError="1"/>
      <sheetData sheetId="11765" refreshError="1"/>
      <sheetData sheetId="11766" refreshError="1"/>
      <sheetData sheetId="11767" refreshError="1"/>
      <sheetData sheetId="11768" refreshError="1"/>
      <sheetData sheetId="11769" refreshError="1"/>
      <sheetData sheetId="11770" refreshError="1"/>
      <sheetData sheetId="11771" refreshError="1"/>
      <sheetData sheetId="11772" refreshError="1"/>
      <sheetData sheetId="11773" refreshError="1"/>
      <sheetData sheetId="11774" refreshError="1"/>
      <sheetData sheetId="11775" refreshError="1"/>
      <sheetData sheetId="11776" refreshError="1"/>
      <sheetData sheetId="11777" refreshError="1"/>
      <sheetData sheetId="11778" refreshError="1"/>
      <sheetData sheetId="11779" refreshError="1"/>
      <sheetData sheetId="11780" refreshError="1"/>
      <sheetData sheetId="11781" refreshError="1"/>
      <sheetData sheetId="11782" refreshError="1"/>
      <sheetData sheetId="11783" refreshError="1"/>
      <sheetData sheetId="11784" refreshError="1"/>
      <sheetData sheetId="11785" refreshError="1"/>
      <sheetData sheetId="11786" refreshError="1"/>
      <sheetData sheetId="11787" refreshError="1"/>
      <sheetData sheetId="11788" refreshError="1"/>
      <sheetData sheetId="11789" refreshError="1"/>
      <sheetData sheetId="11790" refreshError="1"/>
      <sheetData sheetId="11791" refreshError="1"/>
      <sheetData sheetId="11792" refreshError="1"/>
      <sheetData sheetId="11793" refreshError="1"/>
      <sheetData sheetId="11794" refreshError="1"/>
      <sheetData sheetId="11795" refreshError="1"/>
      <sheetData sheetId="11796" refreshError="1"/>
      <sheetData sheetId="11797" refreshError="1"/>
      <sheetData sheetId="11798" refreshError="1"/>
      <sheetData sheetId="11799" refreshError="1"/>
      <sheetData sheetId="11800" refreshError="1"/>
      <sheetData sheetId="11801" refreshError="1"/>
      <sheetData sheetId="11802" refreshError="1"/>
      <sheetData sheetId="11803" refreshError="1"/>
      <sheetData sheetId="11804" refreshError="1"/>
      <sheetData sheetId="11805" refreshError="1"/>
      <sheetData sheetId="11806" refreshError="1"/>
      <sheetData sheetId="11807" refreshError="1"/>
      <sheetData sheetId="11808" refreshError="1"/>
      <sheetData sheetId="11809" refreshError="1"/>
      <sheetData sheetId="11810" refreshError="1"/>
      <sheetData sheetId="11811" refreshError="1"/>
      <sheetData sheetId="11812" refreshError="1"/>
      <sheetData sheetId="11813" refreshError="1"/>
      <sheetData sheetId="11814" refreshError="1"/>
      <sheetData sheetId="11815" refreshError="1"/>
      <sheetData sheetId="11816" refreshError="1"/>
      <sheetData sheetId="11817" refreshError="1"/>
      <sheetData sheetId="11818"/>
      <sheetData sheetId="11819"/>
      <sheetData sheetId="11820"/>
      <sheetData sheetId="11821"/>
      <sheetData sheetId="11822"/>
      <sheetData sheetId="11823"/>
      <sheetData sheetId="11824"/>
      <sheetData sheetId="11825"/>
      <sheetData sheetId="11826"/>
      <sheetData sheetId="11827"/>
      <sheetData sheetId="11828"/>
      <sheetData sheetId="11829"/>
      <sheetData sheetId="11830"/>
      <sheetData sheetId="11831"/>
      <sheetData sheetId="11832"/>
      <sheetData sheetId="11833"/>
      <sheetData sheetId="11834"/>
      <sheetData sheetId="11835"/>
      <sheetData sheetId="11836"/>
      <sheetData sheetId="11837"/>
      <sheetData sheetId="11838"/>
      <sheetData sheetId="11839"/>
      <sheetData sheetId="11840"/>
      <sheetData sheetId="11841"/>
      <sheetData sheetId="11842"/>
      <sheetData sheetId="11843"/>
      <sheetData sheetId="11844"/>
      <sheetData sheetId="11845"/>
      <sheetData sheetId="11846"/>
      <sheetData sheetId="11847"/>
      <sheetData sheetId="11848"/>
      <sheetData sheetId="11849"/>
      <sheetData sheetId="11850"/>
      <sheetData sheetId="11851"/>
      <sheetData sheetId="11852"/>
      <sheetData sheetId="11853"/>
      <sheetData sheetId="11854"/>
      <sheetData sheetId="11855"/>
      <sheetData sheetId="11856"/>
      <sheetData sheetId="11857"/>
      <sheetData sheetId="11858"/>
      <sheetData sheetId="11859"/>
      <sheetData sheetId="11860"/>
      <sheetData sheetId="11861"/>
      <sheetData sheetId="11862"/>
      <sheetData sheetId="11863" refreshError="1"/>
      <sheetData sheetId="11864"/>
      <sheetData sheetId="11865" refreshError="1"/>
      <sheetData sheetId="11866" refreshError="1"/>
      <sheetData sheetId="11867" refreshError="1"/>
      <sheetData sheetId="11868" refreshError="1"/>
      <sheetData sheetId="11869" refreshError="1"/>
      <sheetData sheetId="11870" refreshError="1"/>
      <sheetData sheetId="11871" refreshError="1"/>
      <sheetData sheetId="11872" refreshError="1"/>
      <sheetData sheetId="11873" refreshError="1"/>
      <sheetData sheetId="11874" refreshError="1"/>
      <sheetData sheetId="11875" refreshError="1"/>
      <sheetData sheetId="11876" refreshError="1"/>
      <sheetData sheetId="11877" refreshError="1"/>
      <sheetData sheetId="11878" refreshError="1"/>
      <sheetData sheetId="11879" refreshError="1"/>
      <sheetData sheetId="11880" refreshError="1"/>
      <sheetData sheetId="11881" refreshError="1"/>
      <sheetData sheetId="11882" refreshError="1"/>
      <sheetData sheetId="11883" refreshError="1"/>
      <sheetData sheetId="11884" refreshError="1"/>
      <sheetData sheetId="11885" refreshError="1"/>
      <sheetData sheetId="11886" refreshError="1"/>
      <sheetData sheetId="11887" refreshError="1"/>
      <sheetData sheetId="11888" refreshError="1"/>
      <sheetData sheetId="11889" refreshError="1"/>
      <sheetData sheetId="11890" refreshError="1"/>
      <sheetData sheetId="11891" refreshError="1"/>
      <sheetData sheetId="11892" refreshError="1"/>
      <sheetData sheetId="11893" refreshError="1"/>
      <sheetData sheetId="11894" refreshError="1"/>
      <sheetData sheetId="11895" refreshError="1"/>
      <sheetData sheetId="11896" refreshError="1"/>
      <sheetData sheetId="11897" refreshError="1"/>
      <sheetData sheetId="11898" refreshError="1"/>
      <sheetData sheetId="11899">
        <row r="1">
          <cell r="A1" t="str">
            <v>03</v>
          </cell>
        </row>
      </sheetData>
      <sheetData sheetId="11900">
        <row r="1">
          <cell r="A1" t="str">
            <v>03</v>
          </cell>
        </row>
      </sheetData>
      <sheetData sheetId="11901">
        <row r="1">
          <cell r="A1" t="str">
            <v>03</v>
          </cell>
        </row>
      </sheetData>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refreshError="1"/>
      <sheetData sheetId="11923" refreshError="1"/>
      <sheetData sheetId="11924" refreshError="1"/>
      <sheetData sheetId="11925" refreshError="1"/>
      <sheetData sheetId="11926" refreshError="1"/>
      <sheetData sheetId="11927" refreshError="1"/>
      <sheetData sheetId="11928" refreshError="1"/>
      <sheetData sheetId="11929" refreshError="1"/>
      <sheetData sheetId="11930" refreshError="1"/>
      <sheetData sheetId="11931" refreshError="1"/>
      <sheetData sheetId="11932" refreshError="1"/>
      <sheetData sheetId="11933" refreshError="1"/>
      <sheetData sheetId="11934" refreshError="1"/>
      <sheetData sheetId="11935" refreshError="1"/>
      <sheetData sheetId="11936" refreshError="1"/>
      <sheetData sheetId="11937" refreshError="1"/>
      <sheetData sheetId="11938" refreshError="1"/>
      <sheetData sheetId="11939" refreshError="1"/>
      <sheetData sheetId="11940" refreshError="1"/>
      <sheetData sheetId="11941" refreshError="1"/>
      <sheetData sheetId="11942" refreshError="1"/>
      <sheetData sheetId="11943" refreshError="1"/>
      <sheetData sheetId="11944" refreshError="1"/>
      <sheetData sheetId="11945" refreshError="1"/>
      <sheetData sheetId="11946" refreshError="1"/>
      <sheetData sheetId="11947" refreshError="1"/>
      <sheetData sheetId="11948" refreshError="1"/>
      <sheetData sheetId="11949" refreshError="1"/>
      <sheetData sheetId="11950" refreshError="1"/>
      <sheetData sheetId="11951" refreshError="1"/>
      <sheetData sheetId="11952" refreshError="1"/>
      <sheetData sheetId="11953" refreshError="1"/>
      <sheetData sheetId="11954" refreshError="1"/>
      <sheetData sheetId="11955" refreshError="1"/>
      <sheetData sheetId="11956" refreshError="1"/>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efreshError="1"/>
      <sheetData sheetId="12002" refreshError="1"/>
      <sheetData sheetId="12003" refreshError="1"/>
      <sheetData sheetId="12004" refreshError="1"/>
      <sheetData sheetId="12005" refreshError="1"/>
      <sheetData sheetId="12006" refreshError="1"/>
      <sheetData sheetId="12007" refreshError="1"/>
      <sheetData sheetId="12008" refreshError="1"/>
      <sheetData sheetId="12009" refreshError="1"/>
      <sheetData sheetId="12010" refreshError="1"/>
      <sheetData sheetId="12011" refreshError="1"/>
      <sheetData sheetId="12012" refreshError="1"/>
      <sheetData sheetId="12013" refreshError="1"/>
      <sheetData sheetId="12014" refreshError="1"/>
      <sheetData sheetId="12015" refreshError="1"/>
      <sheetData sheetId="12016" refreshError="1"/>
      <sheetData sheetId="12017" refreshError="1"/>
      <sheetData sheetId="12018" refreshError="1"/>
      <sheetData sheetId="12019" refreshError="1"/>
      <sheetData sheetId="12020" refreshError="1"/>
      <sheetData sheetId="12021" refreshError="1"/>
      <sheetData sheetId="12022" refreshError="1"/>
      <sheetData sheetId="12023" refreshError="1"/>
      <sheetData sheetId="12024" refreshError="1"/>
      <sheetData sheetId="12025" refreshError="1"/>
      <sheetData sheetId="12026" refreshError="1"/>
      <sheetData sheetId="12027" refreshError="1"/>
      <sheetData sheetId="12028" refreshError="1"/>
      <sheetData sheetId="12029" refreshError="1"/>
      <sheetData sheetId="12030" refreshError="1"/>
      <sheetData sheetId="12031" refreshError="1"/>
      <sheetData sheetId="12032" refreshError="1"/>
      <sheetData sheetId="12033" refreshError="1"/>
      <sheetData sheetId="12034" refreshError="1"/>
      <sheetData sheetId="12035" refreshError="1"/>
      <sheetData sheetId="12036" refreshError="1"/>
      <sheetData sheetId="12037" refreshError="1"/>
      <sheetData sheetId="12038" refreshError="1"/>
      <sheetData sheetId="12039" refreshError="1"/>
      <sheetData sheetId="12040" refreshError="1"/>
      <sheetData sheetId="12041" refreshError="1"/>
      <sheetData sheetId="12042" refreshError="1"/>
      <sheetData sheetId="12043" refreshError="1"/>
      <sheetData sheetId="12044" refreshError="1"/>
      <sheetData sheetId="12045" refreshError="1"/>
      <sheetData sheetId="12046" refreshError="1"/>
      <sheetData sheetId="12047" refreshError="1"/>
      <sheetData sheetId="12048" refreshError="1"/>
      <sheetData sheetId="12049" refreshError="1"/>
      <sheetData sheetId="12050" refreshError="1"/>
      <sheetData sheetId="12051" refreshError="1"/>
      <sheetData sheetId="12052" refreshError="1"/>
      <sheetData sheetId="12053" refreshError="1"/>
      <sheetData sheetId="12054" refreshError="1"/>
      <sheetData sheetId="12055" refreshError="1"/>
      <sheetData sheetId="12056" refreshError="1"/>
      <sheetData sheetId="12057" refreshError="1"/>
      <sheetData sheetId="12058" refreshError="1"/>
      <sheetData sheetId="12059" refreshError="1"/>
      <sheetData sheetId="12060" refreshError="1"/>
      <sheetData sheetId="12061" refreshError="1"/>
      <sheetData sheetId="12062" refreshError="1"/>
      <sheetData sheetId="12063" refreshError="1"/>
      <sheetData sheetId="12064" refreshError="1"/>
      <sheetData sheetId="12065" refreshError="1"/>
      <sheetData sheetId="12066" refreshError="1"/>
      <sheetData sheetId="12067" refreshError="1"/>
      <sheetData sheetId="12068" refreshError="1"/>
      <sheetData sheetId="12069" refreshError="1"/>
      <sheetData sheetId="12070" refreshError="1"/>
      <sheetData sheetId="12071" refreshError="1"/>
      <sheetData sheetId="12072" refreshError="1"/>
      <sheetData sheetId="12073" refreshError="1"/>
      <sheetData sheetId="12074" refreshError="1"/>
      <sheetData sheetId="12075" refreshError="1"/>
      <sheetData sheetId="12076" refreshError="1"/>
      <sheetData sheetId="12077" refreshError="1"/>
      <sheetData sheetId="12078" refreshError="1"/>
      <sheetData sheetId="12079" refreshError="1"/>
      <sheetData sheetId="12080" refreshError="1"/>
      <sheetData sheetId="12081" refreshError="1"/>
      <sheetData sheetId="12082" refreshError="1"/>
      <sheetData sheetId="12083" refreshError="1"/>
      <sheetData sheetId="12084" refreshError="1"/>
      <sheetData sheetId="12085" refreshError="1"/>
      <sheetData sheetId="12086" refreshError="1"/>
      <sheetData sheetId="12087" refreshError="1"/>
      <sheetData sheetId="12088" refreshError="1"/>
      <sheetData sheetId="12089" refreshError="1"/>
      <sheetData sheetId="12090" refreshError="1"/>
      <sheetData sheetId="12091" refreshError="1"/>
      <sheetData sheetId="12092" refreshError="1"/>
      <sheetData sheetId="12093" refreshError="1"/>
      <sheetData sheetId="12094" refreshError="1"/>
      <sheetData sheetId="12095" refreshError="1"/>
      <sheetData sheetId="12096" refreshError="1"/>
      <sheetData sheetId="12097" refreshError="1"/>
      <sheetData sheetId="12098" refreshError="1"/>
      <sheetData sheetId="12099" refreshError="1"/>
      <sheetData sheetId="12100" refreshError="1"/>
      <sheetData sheetId="12101" refreshError="1"/>
      <sheetData sheetId="12102" refreshError="1"/>
      <sheetData sheetId="12103" refreshError="1"/>
      <sheetData sheetId="12104" refreshError="1"/>
      <sheetData sheetId="12105" refreshError="1"/>
      <sheetData sheetId="12106" refreshError="1"/>
      <sheetData sheetId="12107" refreshError="1"/>
      <sheetData sheetId="12108" refreshError="1"/>
      <sheetData sheetId="12109" refreshError="1"/>
      <sheetData sheetId="12110" refreshError="1"/>
      <sheetData sheetId="12111" refreshError="1"/>
      <sheetData sheetId="12112" refreshError="1"/>
      <sheetData sheetId="12113" refreshError="1"/>
      <sheetData sheetId="12114" refreshError="1"/>
      <sheetData sheetId="12115" refreshError="1"/>
      <sheetData sheetId="12116" refreshError="1"/>
      <sheetData sheetId="12117" refreshError="1"/>
      <sheetData sheetId="12118" refreshError="1"/>
      <sheetData sheetId="12119" refreshError="1"/>
      <sheetData sheetId="12120" refreshError="1"/>
      <sheetData sheetId="12121" refreshError="1"/>
      <sheetData sheetId="12122" refreshError="1"/>
      <sheetData sheetId="12123" refreshError="1"/>
      <sheetData sheetId="12124" refreshError="1"/>
      <sheetData sheetId="12125" refreshError="1"/>
      <sheetData sheetId="12126" refreshError="1"/>
      <sheetData sheetId="12127" refreshError="1"/>
      <sheetData sheetId="12128" refreshError="1"/>
      <sheetData sheetId="12129" refreshError="1"/>
      <sheetData sheetId="12130" refreshError="1"/>
      <sheetData sheetId="12131" refreshError="1"/>
      <sheetData sheetId="12132" refreshError="1"/>
      <sheetData sheetId="12133" refreshError="1"/>
      <sheetData sheetId="12134" refreshError="1"/>
      <sheetData sheetId="12135" refreshError="1"/>
      <sheetData sheetId="12136" refreshError="1"/>
      <sheetData sheetId="12137" refreshError="1"/>
      <sheetData sheetId="12138" refreshError="1"/>
      <sheetData sheetId="12139" refreshError="1"/>
      <sheetData sheetId="12140" refreshError="1"/>
      <sheetData sheetId="12141" refreshError="1"/>
      <sheetData sheetId="12142" refreshError="1"/>
      <sheetData sheetId="12143" refreshError="1"/>
      <sheetData sheetId="12144" refreshError="1"/>
      <sheetData sheetId="12145" refreshError="1"/>
      <sheetData sheetId="12146" refreshError="1"/>
      <sheetData sheetId="12147" refreshError="1"/>
      <sheetData sheetId="12148" refreshError="1"/>
      <sheetData sheetId="12149" refreshError="1"/>
      <sheetData sheetId="12150" refreshError="1"/>
      <sheetData sheetId="12151" refreshError="1"/>
      <sheetData sheetId="12152" refreshError="1"/>
      <sheetData sheetId="12153" refreshError="1"/>
      <sheetData sheetId="12154" refreshError="1"/>
      <sheetData sheetId="12155" refreshError="1"/>
      <sheetData sheetId="12156" refreshError="1"/>
      <sheetData sheetId="12157" refreshError="1"/>
      <sheetData sheetId="12158" refreshError="1"/>
      <sheetData sheetId="12159" refreshError="1"/>
      <sheetData sheetId="12160" refreshError="1"/>
      <sheetData sheetId="12161" refreshError="1"/>
      <sheetData sheetId="12162" refreshError="1"/>
      <sheetData sheetId="12163" refreshError="1"/>
      <sheetData sheetId="12164" refreshError="1"/>
      <sheetData sheetId="12165" refreshError="1"/>
      <sheetData sheetId="12166" refreshError="1"/>
      <sheetData sheetId="12167" refreshError="1"/>
      <sheetData sheetId="12168" refreshError="1"/>
      <sheetData sheetId="12169" refreshError="1"/>
      <sheetData sheetId="12170" refreshError="1"/>
      <sheetData sheetId="12171" refreshError="1"/>
      <sheetData sheetId="12172" refreshError="1"/>
      <sheetData sheetId="12173" refreshError="1"/>
      <sheetData sheetId="12174" refreshError="1"/>
      <sheetData sheetId="12175" refreshError="1"/>
      <sheetData sheetId="12176" refreshError="1"/>
      <sheetData sheetId="12177" refreshError="1"/>
      <sheetData sheetId="12178" refreshError="1"/>
      <sheetData sheetId="12179" refreshError="1"/>
      <sheetData sheetId="12180" refreshError="1"/>
      <sheetData sheetId="12181" refreshError="1"/>
      <sheetData sheetId="12182" refreshError="1"/>
      <sheetData sheetId="12183" refreshError="1"/>
      <sheetData sheetId="12184" refreshError="1"/>
      <sheetData sheetId="12185" refreshError="1"/>
      <sheetData sheetId="12186" refreshError="1"/>
      <sheetData sheetId="12187" refreshError="1"/>
      <sheetData sheetId="12188" refreshError="1"/>
      <sheetData sheetId="12189" refreshError="1"/>
      <sheetData sheetId="12190" refreshError="1"/>
      <sheetData sheetId="12191" refreshError="1"/>
      <sheetData sheetId="12192" refreshError="1"/>
      <sheetData sheetId="12193" refreshError="1"/>
      <sheetData sheetId="12194" refreshError="1"/>
      <sheetData sheetId="12195" refreshError="1"/>
      <sheetData sheetId="12196" refreshError="1"/>
      <sheetData sheetId="12197" refreshError="1"/>
      <sheetData sheetId="12198" refreshError="1"/>
      <sheetData sheetId="12199" refreshError="1"/>
      <sheetData sheetId="12200" refreshError="1"/>
      <sheetData sheetId="12201" refreshError="1"/>
      <sheetData sheetId="12202" refreshError="1"/>
      <sheetData sheetId="12203" refreshError="1"/>
      <sheetData sheetId="12204" refreshError="1"/>
      <sheetData sheetId="12205" refreshError="1"/>
      <sheetData sheetId="12206" refreshError="1"/>
      <sheetData sheetId="12207" refreshError="1"/>
      <sheetData sheetId="12208" refreshError="1"/>
      <sheetData sheetId="12209" refreshError="1"/>
      <sheetData sheetId="12210" refreshError="1"/>
      <sheetData sheetId="12211" refreshError="1"/>
      <sheetData sheetId="12212" refreshError="1"/>
      <sheetData sheetId="12213" refreshError="1"/>
      <sheetData sheetId="12214" refreshError="1"/>
      <sheetData sheetId="12215" refreshError="1"/>
      <sheetData sheetId="12216" refreshError="1"/>
      <sheetData sheetId="12217" refreshError="1"/>
      <sheetData sheetId="12218" refreshError="1"/>
      <sheetData sheetId="12219" refreshError="1"/>
      <sheetData sheetId="12220" refreshError="1"/>
      <sheetData sheetId="12221" refreshError="1"/>
      <sheetData sheetId="12222" refreshError="1"/>
      <sheetData sheetId="12223" refreshError="1"/>
      <sheetData sheetId="12224" refreshError="1"/>
      <sheetData sheetId="12225" refreshError="1"/>
      <sheetData sheetId="12226" refreshError="1"/>
      <sheetData sheetId="12227" refreshError="1"/>
      <sheetData sheetId="12228" refreshError="1"/>
      <sheetData sheetId="12229" refreshError="1"/>
      <sheetData sheetId="12230" refreshError="1"/>
      <sheetData sheetId="12231" refreshError="1"/>
      <sheetData sheetId="12232" refreshError="1"/>
      <sheetData sheetId="12233" refreshError="1"/>
      <sheetData sheetId="12234" refreshError="1"/>
      <sheetData sheetId="12235" refreshError="1"/>
      <sheetData sheetId="12236" refreshError="1"/>
      <sheetData sheetId="12237" refreshError="1"/>
      <sheetData sheetId="12238" refreshError="1"/>
      <sheetData sheetId="12239" refreshError="1"/>
      <sheetData sheetId="12240" refreshError="1"/>
      <sheetData sheetId="12241" refreshError="1"/>
      <sheetData sheetId="12242" refreshError="1"/>
      <sheetData sheetId="12243" refreshError="1"/>
      <sheetData sheetId="12244" refreshError="1"/>
      <sheetData sheetId="12245" refreshError="1"/>
      <sheetData sheetId="12246" refreshError="1"/>
      <sheetData sheetId="12247" refreshError="1"/>
      <sheetData sheetId="12248" refreshError="1"/>
      <sheetData sheetId="12249" refreshError="1"/>
      <sheetData sheetId="12250" refreshError="1"/>
      <sheetData sheetId="12251" refreshError="1"/>
      <sheetData sheetId="12252" refreshError="1"/>
      <sheetData sheetId="12253" refreshError="1"/>
      <sheetData sheetId="12254" refreshError="1"/>
      <sheetData sheetId="12255" refreshError="1"/>
      <sheetData sheetId="12256" refreshError="1"/>
      <sheetData sheetId="12257" refreshError="1"/>
      <sheetData sheetId="12258" refreshError="1"/>
      <sheetData sheetId="12259" refreshError="1"/>
      <sheetData sheetId="12260" refreshError="1"/>
      <sheetData sheetId="12261" refreshError="1"/>
      <sheetData sheetId="12262" refreshError="1"/>
      <sheetData sheetId="12263" refreshError="1"/>
      <sheetData sheetId="12264" refreshError="1"/>
      <sheetData sheetId="12265" refreshError="1"/>
      <sheetData sheetId="12266" refreshError="1"/>
      <sheetData sheetId="12267" refreshError="1"/>
      <sheetData sheetId="12268" refreshError="1"/>
      <sheetData sheetId="12269" refreshError="1"/>
      <sheetData sheetId="12270" refreshError="1"/>
      <sheetData sheetId="12271" refreshError="1"/>
      <sheetData sheetId="12272" refreshError="1"/>
      <sheetData sheetId="12273" refreshError="1"/>
      <sheetData sheetId="12274" refreshError="1"/>
      <sheetData sheetId="12275" refreshError="1"/>
      <sheetData sheetId="12276" refreshError="1"/>
      <sheetData sheetId="12277" refreshError="1"/>
      <sheetData sheetId="12278" refreshError="1"/>
      <sheetData sheetId="12279" refreshError="1"/>
      <sheetData sheetId="12280" refreshError="1"/>
      <sheetData sheetId="12281" refreshError="1"/>
      <sheetData sheetId="12282" refreshError="1"/>
      <sheetData sheetId="12283" refreshError="1"/>
      <sheetData sheetId="12284" refreshError="1"/>
      <sheetData sheetId="12285" refreshError="1"/>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efreshError="1"/>
      <sheetData sheetId="12428" refreshError="1"/>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refreshError="1"/>
      <sheetData sheetId="12569"/>
      <sheetData sheetId="12570"/>
      <sheetData sheetId="12571"/>
      <sheetData sheetId="12572"/>
      <sheetData sheetId="12573" refreshError="1"/>
      <sheetData sheetId="12574" refreshError="1"/>
      <sheetData sheetId="12575" refreshError="1"/>
      <sheetData sheetId="12576"/>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sheetData sheetId="12606"/>
      <sheetData sheetId="12607"/>
      <sheetData sheetId="12608"/>
      <sheetData sheetId="12609"/>
      <sheetData sheetId="12610"/>
      <sheetData sheetId="12611"/>
      <sheetData sheetId="12612"/>
      <sheetData sheetId="12613"/>
      <sheetData sheetId="12614"/>
      <sheetData sheetId="12615"/>
      <sheetData sheetId="12616"/>
      <sheetData sheetId="12617"/>
      <sheetData sheetId="12618">
        <row r="1">
          <cell r="A1" t="str">
            <v>CODE</v>
          </cell>
        </row>
      </sheetData>
      <sheetData sheetId="12619">
        <row r="1">
          <cell r="A1" t="str">
            <v>CODE</v>
          </cell>
        </row>
      </sheetData>
      <sheetData sheetId="12620">
        <row r="1">
          <cell r="A1" t="str">
            <v>CODE</v>
          </cell>
        </row>
      </sheetData>
      <sheetData sheetId="12621">
        <row r="1">
          <cell r="A1" t="str">
            <v>CODE</v>
          </cell>
        </row>
      </sheetData>
      <sheetData sheetId="12622">
        <row r="1">
          <cell r="A1" t="str">
            <v>CODE</v>
          </cell>
        </row>
      </sheetData>
      <sheetData sheetId="12623">
        <row r="1">
          <cell r="A1" t="str">
            <v>CODE</v>
          </cell>
        </row>
      </sheetData>
      <sheetData sheetId="12624">
        <row r="1">
          <cell r="A1" t="str">
            <v>CODE</v>
          </cell>
        </row>
      </sheetData>
      <sheetData sheetId="12625">
        <row r="1">
          <cell r="A1" t="str">
            <v>CODE</v>
          </cell>
        </row>
      </sheetData>
      <sheetData sheetId="12626">
        <row r="1">
          <cell r="A1" t="str">
            <v>Customer Name</v>
          </cell>
        </row>
      </sheetData>
      <sheetData sheetId="12627">
        <row r="1">
          <cell r="A1" t="str">
            <v>CODE</v>
          </cell>
        </row>
      </sheetData>
      <sheetData sheetId="12628">
        <row r="1">
          <cell r="A1" t="str">
            <v>CODE</v>
          </cell>
        </row>
      </sheetData>
      <sheetData sheetId="12629">
        <row r="1">
          <cell r="A1" t="str">
            <v>CODE</v>
          </cell>
        </row>
      </sheetData>
      <sheetData sheetId="12630"/>
      <sheetData sheetId="12631">
        <row r="1">
          <cell r="A1" t="str">
            <v>CODE</v>
          </cell>
        </row>
      </sheetData>
      <sheetData sheetId="12632">
        <row r="1">
          <cell r="A1" t="str">
            <v>CODE</v>
          </cell>
        </row>
      </sheetData>
      <sheetData sheetId="12633">
        <row r="1">
          <cell r="A1" t="str">
            <v>CODE</v>
          </cell>
        </row>
      </sheetData>
      <sheetData sheetId="12634"/>
      <sheetData sheetId="12635"/>
      <sheetData sheetId="12636"/>
      <sheetData sheetId="12637">
        <row r="1">
          <cell r="A1" t="str">
            <v>CODE</v>
          </cell>
        </row>
      </sheetData>
      <sheetData sheetId="12638"/>
      <sheetData sheetId="12639"/>
      <sheetData sheetId="12640"/>
      <sheetData sheetId="12641"/>
      <sheetData sheetId="12642"/>
      <sheetData sheetId="12643"/>
      <sheetData sheetId="12644"/>
      <sheetData sheetId="12645"/>
      <sheetData sheetId="12646"/>
      <sheetData sheetId="12647"/>
      <sheetData sheetId="12648" refreshError="1"/>
      <sheetData sheetId="12649" refreshError="1"/>
      <sheetData sheetId="12650"/>
      <sheetData sheetId="12651" refreshError="1"/>
      <sheetData sheetId="12652" refreshError="1"/>
      <sheetData sheetId="12653" refreshError="1"/>
      <sheetData sheetId="12654" refreshError="1"/>
      <sheetData sheetId="12655" refreshError="1"/>
      <sheetData sheetId="12656" refreshError="1"/>
      <sheetData sheetId="12657"/>
      <sheetData sheetId="12658"/>
      <sheetData sheetId="12659" refreshError="1"/>
      <sheetData sheetId="12660"/>
      <sheetData sheetId="12661"/>
      <sheetData sheetId="12662"/>
      <sheetData sheetId="12663"/>
      <sheetData sheetId="12664"/>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ow r="1">
          <cell r="A1" t="str">
            <v>PARTICULARS</v>
          </cell>
        </row>
      </sheetData>
      <sheetData sheetId="12675">
        <row r="1">
          <cell r="A1" t="str">
            <v>CODE</v>
          </cell>
        </row>
      </sheetData>
      <sheetData sheetId="12676">
        <row r="1">
          <cell r="A1" t="str">
            <v>CODE</v>
          </cell>
        </row>
      </sheetData>
      <sheetData sheetId="12677">
        <row r="1">
          <cell r="A1" t="str">
            <v>CODE</v>
          </cell>
        </row>
      </sheetData>
      <sheetData sheetId="12678">
        <row r="1">
          <cell r="A1" t="str">
            <v>CODE</v>
          </cell>
        </row>
      </sheetData>
      <sheetData sheetId="12679">
        <row r="1">
          <cell r="A1" t="str">
            <v>CODE</v>
          </cell>
        </row>
      </sheetData>
      <sheetData sheetId="12680">
        <row r="1">
          <cell r="A1" t="str">
            <v>CODE</v>
          </cell>
        </row>
      </sheetData>
      <sheetData sheetId="12681">
        <row r="1">
          <cell r="A1" t="str">
            <v>CODE</v>
          </cell>
        </row>
      </sheetData>
      <sheetData sheetId="12682">
        <row r="1">
          <cell r="A1" t="str">
            <v>CODE</v>
          </cell>
        </row>
      </sheetData>
      <sheetData sheetId="12683">
        <row r="1">
          <cell r="A1" t="str">
            <v>CODE</v>
          </cell>
        </row>
      </sheetData>
      <sheetData sheetId="12684">
        <row r="1">
          <cell r="A1" t="str">
            <v>CODE</v>
          </cell>
        </row>
      </sheetData>
      <sheetData sheetId="12685">
        <row r="1">
          <cell r="A1" t="str">
            <v>CODE</v>
          </cell>
        </row>
      </sheetData>
      <sheetData sheetId="12686">
        <row r="1">
          <cell r="A1" t="str">
            <v>CODE</v>
          </cell>
        </row>
      </sheetData>
      <sheetData sheetId="12687">
        <row r="1">
          <cell r="A1" t="str">
            <v>CODE</v>
          </cell>
        </row>
      </sheetData>
      <sheetData sheetId="12688">
        <row r="1">
          <cell r="A1" t="str">
            <v>CODE</v>
          </cell>
        </row>
      </sheetData>
      <sheetData sheetId="12689" refreshError="1"/>
      <sheetData sheetId="12690" refreshError="1"/>
      <sheetData sheetId="12691" refreshError="1"/>
      <sheetData sheetId="12692" refreshError="1"/>
      <sheetData sheetId="12693">
        <row r="1">
          <cell r="A1" t="str">
            <v>CODE</v>
          </cell>
        </row>
      </sheetData>
      <sheetData sheetId="12694">
        <row r="1">
          <cell r="A1" t="str">
            <v>CODE</v>
          </cell>
        </row>
      </sheetData>
      <sheetData sheetId="12695">
        <row r="1">
          <cell r="A1" t="str">
            <v>CODE</v>
          </cell>
        </row>
      </sheetData>
      <sheetData sheetId="12696">
        <row r="1">
          <cell r="A1" t="str">
            <v>CODE</v>
          </cell>
        </row>
      </sheetData>
      <sheetData sheetId="12697">
        <row r="1">
          <cell r="A1" t="str">
            <v>CODE</v>
          </cell>
        </row>
      </sheetData>
      <sheetData sheetId="12698" refreshError="1"/>
      <sheetData sheetId="12699">
        <row r="1">
          <cell r="A1" t="str">
            <v>CODE</v>
          </cell>
        </row>
      </sheetData>
      <sheetData sheetId="12700">
        <row r="1">
          <cell r="A1" t="str">
            <v>CODE</v>
          </cell>
        </row>
      </sheetData>
      <sheetData sheetId="12701">
        <row r="1">
          <cell r="A1" t="str">
            <v>CODE</v>
          </cell>
        </row>
      </sheetData>
      <sheetData sheetId="12702">
        <row r="1">
          <cell r="A1" t="str">
            <v>CODE</v>
          </cell>
        </row>
      </sheetData>
      <sheetData sheetId="12703">
        <row r="1">
          <cell r="A1" t="str">
            <v>CODE</v>
          </cell>
        </row>
      </sheetData>
      <sheetData sheetId="12704">
        <row r="1">
          <cell r="A1" t="str">
            <v>CODE</v>
          </cell>
        </row>
      </sheetData>
      <sheetData sheetId="12705">
        <row r="1">
          <cell r="A1" t="str">
            <v>Customer Name</v>
          </cell>
        </row>
      </sheetData>
      <sheetData sheetId="12706">
        <row r="1">
          <cell r="A1" t="str">
            <v>CODE</v>
          </cell>
        </row>
      </sheetData>
      <sheetData sheetId="12707" refreshError="1"/>
      <sheetData sheetId="12708">
        <row r="1">
          <cell r="A1" t="str">
            <v>CODE</v>
          </cell>
        </row>
      </sheetData>
      <sheetData sheetId="12709" refreshError="1"/>
      <sheetData sheetId="12710"/>
      <sheetData sheetId="12711"/>
      <sheetData sheetId="12712">
        <row r="1">
          <cell r="A1" t="str">
            <v>CODE</v>
          </cell>
        </row>
      </sheetData>
      <sheetData sheetId="12713"/>
      <sheetData sheetId="12714"/>
      <sheetData sheetId="12715"/>
      <sheetData sheetId="12716"/>
      <sheetData sheetId="12717"/>
      <sheetData sheetId="12718" refreshError="1"/>
      <sheetData sheetId="12719" refreshError="1"/>
      <sheetData sheetId="12720">
        <row r="1">
          <cell r="A1" t="str">
            <v>CODE</v>
          </cell>
        </row>
      </sheetData>
      <sheetData sheetId="12721" refreshError="1"/>
      <sheetData sheetId="12722">
        <row r="1">
          <cell r="A1" t="str">
            <v>Customer Name</v>
          </cell>
        </row>
      </sheetData>
      <sheetData sheetId="12723">
        <row r="1">
          <cell r="A1" t="str">
            <v>CODE</v>
          </cell>
        </row>
      </sheetData>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sheetData sheetId="12799" refreshError="1"/>
      <sheetData sheetId="12800"/>
      <sheetData sheetId="12801" refreshError="1"/>
      <sheetData sheetId="12802" refreshError="1"/>
      <sheetData sheetId="12803" refreshError="1"/>
      <sheetData sheetId="12804" refreshError="1"/>
      <sheetData sheetId="12805"/>
      <sheetData sheetId="12806" refreshError="1"/>
      <sheetData sheetId="12807"/>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refreshError="1"/>
      <sheetData sheetId="12848"/>
      <sheetData sheetId="12849" refreshError="1"/>
      <sheetData sheetId="12850"/>
      <sheetData sheetId="12851"/>
      <sheetData sheetId="12852"/>
      <sheetData sheetId="12853"/>
      <sheetData sheetId="12854"/>
      <sheetData sheetId="12855"/>
      <sheetData sheetId="12856"/>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sheetData sheetId="12866" refreshError="1"/>
      <sheetData sheetId="12867" refreshError="1"/>
      <sheetData sheetId="12868" refreshError="1"/>
      <sheetData sheetId="12869" refreshError="1"/>
      <sheetData sheetId="12870" refreshError="1"/>
      <sheetData sheetId="12871" refreshError="1"/>
      <sheetData sheetId="12872"/>
      <sheetData sheetId="12873" refreshError="1"/>
      <sheetData sheetId="12874" refreshError="1"/>
      <sheetData sheetId="12875" refreshError="1"/>
      <sheetData sheetId="12876"/>
      <sheetData sheetId="12877">
        <row r="1">
          <cell r="A1" t="str">
            <v>CODE</v>
          </cell>
        </row>
      </sheetData>
      <sheetData sheetId="12878">
        <row r="1">
          <cell r="A1" t="str">
            <v>CODE</v>
          </cell>
        </row>
      </sheetData>
      <sheetData sheetId="12879">
        <row r="1">
          <cell r="A1" t="str">
            <v>CODE</v>
          </cell>
        </row>
      </sheetData>
      <sheetData sheetId="12880">
        <row r="1">
          <cell r="A1" t="str">
            <v>CODE</v>
          </cell>
        </row>
      </sheetData>
      <sheetData sheetId="12881">
        <row r="1">
          <cell r="A1" t="str">
            <v>CODE</v>
          </cell>
        </row>
      </sheetData>
      <sheetData sheetId="12882">
        <row r="1">
          <cell r="A1" t="str">
            <v>CODE</v>
          </cell>
        </row>
      </sheetData>
      <sheetData sheetId="12883">
        <row r="1">
          <cell r="A1" t="str">
            <v>CODE</v>
          </cell>
        </row>
      </sheetData>
      <sheetData sheetId="12884" refreshError="1"/>
      <sheetData sheetId="12885" refreshError="1"/>
      <sheetData sheetId="12886">
        <row r="1">
          <cell r="A1" t="str">
            <v>CODE</v>
          </cell>
        </row>
      </sheetData>
      <sheetData sheetId="12887">
        <row r="1">
          <cell r="A1" t="str">
            <v>CODE</v>
          </cell>
        </row>
      </sheetData>
      <sheetData sheetId="12888">
        <row r="1">
          <cell r="A1" t="str">
            <v>CODE</v>
          </cell>
        </row>
      </sheetData>
      <sheetData sheetId="12889">
        <row r="1">
          <cell r="A1" t="str">
            <v>CODE</v>
          </cell>
        </row>
      </sheetData>
      <sheetData sheetId="12890" refreshError="1"/>
      <sheetData sheetId="12891" refreshError="1"/>
      <sheetData sheetId="12892" refreshError="1"/>
      <sheetData sheetId="12893" refreshError="1"/>
      <sheetData sheetId="12894" refreshError="1"/>
      <sheetData sheetId="12895">
        <row r="1">
          <cell r="A1" t="str">
            <v>CODE</v>
          </cell>
        </row>
      </sheetData>
      <sheetData sheetId="12896" refreshError="1"/>
      <sheetData sheetId="12897">
        <row r="1">
          <cell r="A1" t="str">
            <v>CODE</v>
          </cell>
        </row>
      </sheetData>
      <sheetData sheetId="12898">
        <row r="1">
          <cell r="A1" t="str">
            <v>CODE</v>
          </cell>
        </row>
      </sheetData>
      <sheetData sheetId="12899" refreshError="1"/>
      <sheetData sheetId="12900" refreshError="1"/>
      <sheetData sheetId="12901" refreshError="1"/>
      <sheetData sheetId="12902" refreshError="1"/>
      <sheetData sheetId="12903" refreshError="1"/>
      <sheetData sheetId="12904" refreshError="1"/>
      <sheetData sheetId="12905">
        <row r="1">
          <cell r="A1" t="str">
            <v>CODE</v>
          </cell>
        </row>
      </sheetData>
      <sheetData sheetId="12906" refreshError="1"/>
      <sheetData sheetId="12907" refreshError="1"/>
      <sheetData sheetId="12908" refreshError="1"/>
      <sheetData sheetId="12909"/>
      <sheetData sheetId="12910">
        <row r="1">
          <cell r="A1" t="str">
            <v>CODE</v>
          </cell>
        </row>
      </sheetData>
      <sheetData sheetId="12911" refreshError="1"/>
      <sheetData sheetId="12912" refreshError="1"/>
      <sheetData sheetId="12913" refreshError="1"/>
      <sheetData sheetId="12914">
        <row r="1">
          <cell r="A1" t="str">
            <v>CODE</v>
          </cell>
        </row>
      </sheetData>
      <sheetData sheetId="12915">
        <row r="1">
          <cell r="A1" t="str">
            <v>CODE</v>
          </cell>
        </row>
      </sheetData>
      <sheetData sheetId="12916">
        <row r="1">
          <cell r="A1" t="str">
            <v>CODE</v>
          </cell>
        </row>
      </sheetData>
      <sheetData sheetId="12917">
        <row r="1">
          <cell r="A1" t="str">
            <v>CODE</v>
          </cell>
        </row>
      </sheetData>
      <sheetData sheetId="12918">
        <row r="1">
          <cell r="A1" t="str">
            <v>CODE</v>
          </cell>
        </row>
      </sheetData>
      <sheetData sheetId="12919"/>
      <sheetData sheetId="12920"/>
      <sheetData sheetId="12921"/>
      <sheetData sheetId="12922"/>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ow r="1">
          <cell r="A1" t="str">
            <v>CODE</v>
          </cell>
        </row>
      </sheetData>
      <sheetData sheetId="12948">
        <row r="1">
          <cell r="A1" t="str">
            <v>CODE</v>
          </cell>
        </row>
      </sheetData>
      <sheetData sheetId="12949">
        <row r="1">
          <cell r="A1" t="str">
            <v>CODE</v>
          </cell>
        </row>
      </sheetData>
      <sheetData sheetId="12950">
        <row r="1">
          <cell r="A1" t="str">
            <v>CODE</v>
          </cell>
        </row>
      </sheetData>
      <sheetData sheetId="12951">
        <row r="1">
          <cell r="A1" t="str">
            <v>CODE</v>
          </cell>
        </row>
      </sheetData>
      <sheetData sheetId="12952">
        <row r="1">
          <cell r="A1" t="str">
            <v>CODE</v>
          </cell>
        </row>
      </sheetData>
      <sheetData sheetId="12953">
        <row r="1">
          <cell r="A1" t="str">
            <v>CODE</v>
          </cell>
        </row>
      </sheetData>
      <sheetData sheetId="12954" refreshError="1"/>
      <sheetData sheetId="12955" refreshError="1"/>
      <sheetData sheetId="12956" refreshError="1"/>
      <sheetData sheetId="12957" refreshError="1"/>
      <sheetData sheetId="12958" refreshError="1"/>
      <sheetData sheetId="12959" refreshError="1"/>
      <sheetData sheetId="12960" refreshError="1"/>
      <sheetData sheetId="12961" refreshError="1"/>
      <sheetData sheetId="12962" refreshError="1"/>
      <sheetData sheetId="12963" refreshError="1"/>
      <sheetData sheetId="12964" refreshError="1"/>
      <sheetData sheetId="12965" refreshError="1"/>
      <sheetData sheetId="12966" refreshError="1"/>
      <sheetData sheetId="12967" refreshError="1"/>
      <sheetData sheetId="12968" refreshError="1"/>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efreshError="1"/>
      <sheetData sheetId="13077" refreshError="1"/>
      <sheetData sheetId="13078" refreshError="1"/>
      <sheetData sheetId="13079" refreshError="1"/>
      <sheetData sheetId="13080" refreshError="1"/>
      <sheetData sheetId="13081" refreshError="1"/>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efreshError="1"/>
      <sheetData sheetId="13092" refreshError="1"/>
      <sheetData sheetId="13093" refreshError="1"/>
      <sheetData sheetId="13094" refreshError="1"/>
      <sheetData sheetId="13095" refreshError="1"/>
      <sheetData sheetId="13096" refreshError="1"/>
      <sheetData sheetId="13097" refreshError="1"/>
      <sheetData sheetId="13098" refreshError="1"/>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efreshError="1"/>
      <sheetData sheetId="13111" refreshError="1"/>
      <sheetData sheetId="13112" refreshError="1"/>
      <sheetData sheetId="13113" refreshError="1"/>
      <sheetData sheetId="13114" refreshError="1"/>
      <sheetData sheetId="13115" refreshError="1"/>
      <sheetData sheetId="13116" refreshError="1"/>
      <sheetData sheetId="13117" refreshError="1"/>
      <sheetData sheetId="13118" refreshError="1"/>
      <sheetData sheetId="13119" refreshError="1"/>
      <sheetData sheetId="13120" refreshError="1"/>
      <sheetData sheetId="13121" refreshError="1"/>
      <sheetData sheetId="13122" refreshError="1"/>
      <sheetData sheetId="13123" refreshError="1"/>
      <sheetData sheetId="13124" refreshError="1"/>
      <sheetData sheetId="13125" refreshError="1"/>
      <sheetData sheetId="13126" refreshError="1"/>
      <sheetData sheetId="13127" refreshError="1"/>
      <sheetData sheetId="13128" refreshError="1"/>
      <sheetData sheetId="13129" refreshError="1"/>
      <sheetData sheetId="13130" refreshError="1"/>
      <sheetData sheetId="13131" refreshError="1"/>
      <sheetData sheetId="13132" refreshError="1"/>
      <sheetData sheetId="13133" refreshError="1"/>
      <sheetData sheetId="13134" refreshError="1"/>
      <sheetData sheetId="13135" refreshError="1"/>
      <sheetData sheetId="13136" refreshError="1"/>
      <sheetData sheetId="13137" refreshError="1"/>
      <sheetData sheetId="13138" refreshError="1"/>
      <sheetData sheetId="13139" refreshError="1"/>
      <sheetData sheetId="13140" refreshError="1"/>
      <sheetData sheetId="13141" refreshError="1"/>
      <sheetData sheetId="13142" refreshError="1"/>
      <sheetData sheetId="13143" refreshError="1"/>
      <sheetData sheetId="13144" refreshError="1"/>
      <sheetData sheetId="13145" refreshError="1"/>
      <sheetData sheetId="13146" refreshError="1"/>
      <sheetData sheetId="13147" refreshError="1"/>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efreshError="1"/>
      <sheetData sheetId="13179" refreshError="1"/>
      <sheetData sheetId="13180" refreshError="1"/>
      <sheetData sheetId="13181" refreshError="1"/>
      <sheetData sheetId="13182" refreshError="1"/>
      <sheetData sheetId="13183" refreshError="1"/>
      <sheetData sheetId="13184" refreshError="1"/>
      <sheetData sheetId="13185" refreshError="1"/>
      <sheetData sheetId="13186" refreshError="1"/>
      <sheetData sheetId="13187" refreshError="1"/>
      <sheetData sheetId="13188" refreshError="1"/>
      <sheetData sheetId="13189" refreshError="1"/>
      <sheetData sheetId="13190" refreshError="1"/>
      <sheetData sheetId="13191" refreshError="1"/>
      <sheetData sheetId="13192" refreshError="1"/>
      <sheetData sheetId="13193" refreshError="1"/>
      <sheetData sheetId="13194" refreshError="1"/>
      <sheetData sheetId="13195" refreshError="1"/>
      <sheetData sheetId="13196" refreshError="1"/>
      <sheetData sheetId="13197" refreshError="1"/>
      <sheetData sheetId="13198" refreshError="1"/>
      <sheetData sheetId="13199" refreshError="1"/>
      <sheetData sheetId="13200" refreshError="1"/>
      <sheetData sheetId="13201" refreshError="1"/>
      <sheetData sheetId="13202" refreshError="1"/>
      <sheetData sheetId="13203" refreshError="1"/>
      <sheetData sheetId="13204" refreshError="1"/>
      <sheetData sheetId="13205" refreshError="1"/>
      <sheetData sheetId="13206" refreshError="1"/>
      <sheetData sheetId="13207" refreshError="1"/>
      <sheetData sheetId="13208" refreshError="1"/>
      <sheetData sheetId="13209" refreshError="1"/>
      <sheetData sheetId="13210" refreshError="1"/>
      <sheetData sheetId="13211" refreshError="1"/>
      <sheetData sheetId="13212" refreshError="1"/>
      <sheetData sheetId="13213" refreshError="1"/>
      <sheetData sheetId="13214" refreshError="1"/>
      <sheetData sheetId="13215" refreshError="1"/>
      <sheetData sheetId="13216" refreshError="1"/>
      <sheetData sheetId="13217" refreshError="1"/>
      <sheetData sheetId="13218" refreshError="1"/>
      <sheetData sheetId="13219" refreshError="1"/>
      <sheetData sheetId="13220" refreshError="1"/>
      <sheetData sheetId="13221" refreshError="1"/>
      <sheetData sheetId="13222" refreshError="1"/>
      <sheetData sheetId="13223" refreshError="1"/>
      <sheetData sheetId="13224" refreshError="1"/>
      <sheetData sheetId="13225" refreshError="1"/>
      <sheetData sheetId="13226" refreshError="1"/>
      <sheetData sheetId="13227" refreshError="1"/>
      <sheetData sheetId="13228" refreshError="1"/>
      <sheetData sheetId="13229" refreshError="1"/>
      <sheetData sheetId="13230" refreshError="1"/>
      <sheetData sheetId="13231" refreshError="1"/>
      <sheetData sheetId="13232" refreshError="1"/>
      <sheetData sheetId="13233" refreshError="1"/>
      <sheetData sheetId="13234" refreshError="1"/>
      <sheetData sheetId="13235" refreshError="1"/>
      <sheetData sheetId="13236" refreshError="1"/>
      <sheetData sheetId="13237" refreshError="1"/>
      <sheetData sheetId="13238" refreshError="1"/>
      <sheetData sheetId="13239" refreshError="1"/>
      <sheetData sheetId="13240" refreshError="1"/>
      <sheetData sheetId="13241" refreshError="1"/>
      <sheetData sheetId="13242" refreshError="1"/>
      <sheetData sheetId="13243" refreshError="1"/>
      <sheetData sheetId="13244" refreshError="1"/>
      <sheetData sheetId="13245" refreshError="1"/>
      <sheetData sheetId="13246" refreshError="1"/>
      <sheetData sheetId="13247" refreshError="1"/>
      <sheetData sheetId="13248" refreshError="1"/>
      <sheetData sheetId="13249" refreshError="1"/>
      <sheetData sheetId="13250" refreshError="1"/>
      <sheetData sheetId="13251" refreshError="1"/>
      <sheetData sheetId="13252" refreshError="1"/>
      <sheetData sheetId="13253" refreshError="1"/>
      <sheetData sheetId="13254" refreshError="1"/>
      <sheetData sheetId="13255" refreshError="1"/>
      <sheetData sheetId="13256" refreshError="1"/>
      <sheetData sheetId="13257" refreshError="1"/>
      <sheetData sheetId="13258" refreshError="1"/>
      <sheetData sheetId="13259" refreshError="1"/>
      <sheetData sheetId="13260" refreshError="1"/>
      <sheetData sheetId="13261" refreshError="1"/>
      <sheetData sheetId="13262" refreshError="1"/>
      <sheetData sheetId="13263" refreshError="1"/>
      <sheetData sheetId="13264" refreshError="1"/>
      <sheetData sheetId="13265" refreshError="1"/>
      <sheetData sheetId="13266" refreshError="1"/>
      <sheetData sheetId="13267" refreshError="1"/>
      <sheetData sheetId="13268" refreshError="1"/>
      <sheetData sheetId="13269" refreshError="1"/>
      <sheetData sheetId="13270" refreshError="1"/>
      <sheetData sheetId="13271" refreshError="1"/>
      <sheetData sheetId="13272" refreshError="1"/>
      <sheetData sheetId="13273" refreshError="1"/>
      <sheetData sheetId="13274" refreshError="1"/>
      <sheetData sheetId="13275" refreshError="1"/>
      <sheetData sheetId="13276" refreshError="1"/>
      <sheetData sheetId="13277" refreshError="1"/>
      <sheetData sheetId="13278" refreshError="1"/>
      <sheetData sheetId="13279" refreshError="1"/>
      <sheetData sheetId="13280" refreshError="1"/>
      <sheetData sheetId="13281" refreshError="1"/>
      <sheetData sheetId="13282" refreshError="1"/>
      <sheetData sheetId="13283" refreshError="1"/>
      <sheetData sheetId="13284" refreshError="1"/>
      <sheetData sheetId="13285" refreshError="1"/>
      <sheetData sheetId="13286" refreshError="1"/>
      <sheetData sheetId="13287" refreshError="1"/>
      <sheetData sheetId="13288" refreshError="1"/>
      <sheetData sheetId="13289" refreshError="1"/>
      <sheetData sheetId="13290" refreshError="1"/>
      <sheetData sheetId="13291" refreshError="1"/>
      <sheetData sheetId="13292" refreshError="1"/>
      <sheetData sheetId="13293" refreshError="1"/>
      <sheetData sheetId="13294" refreshError="1"/>
      <sheetData sheetId="13295" refreshError="1"/>
      <sheetData sheetId="13296" refreshError="1"/>
      <sheetData sheetId="13297" refreshError="1"/>
      <sheetData sheetId="13298" refreshError="1"/>
      <sheetData sheetId="13299" refreshError="1"/>
      <sheetData sheetId="13300" refreshError="1"/>
      <sheetData sheetId="13301" refreshError="1"/>
      <sheetData sheetId="13302" refreshError="1"/>
      <sheetData sheetId="13303" refreshError="1"/>
      <sheetData sheetId="13304" refreshError="1"/>
      <sheetData sheetId="13305" refreshError="1"/>
      <sheetData sheetId="13306" refreshError="1"/>
      <sheetData sheetId="13307" refreshError="1"/>
      <sheetData sheetId="13308" refreshError="1"/>
      <sheetData sheetId="13309" refreshError="1"/>
      <sheetData sheetId="13310" refreshError="1"/>
      <sheetData sheetId="13311" refreshError="1"/>
      <sheetData sheetId="13312" refreshError="1"/>
      <sheetData sheetId="13313" refreshError="1"/>
      <sheetData sheetId="13314" refreshError="1"/>
      <sheetData sheetId="13315" refreshError="1"/>
      <sheetData sheetId="13316" refreshError="1"/>
      <sheetData sheetId="13317" refreshError="1"/>
      <sheetData sheetId="13318" refreshError="1"/>
      <sheetData sheetId="13319" refreshError="1"/>
      <sheetData sheetId="13320" refreshError="1"/>
      <sheetData sheetId="13321" refreshError="1"/>
      <sheetData sheetId="13322" refreshError="1"/>
      <sheetData sheetId="13323" refreshError="1"/>
      <sheetData sheetId="13324" refreshError="1"/>
      <sheetData sheetId="13325" refreshError="1"/>
      <sheetData sheetId="13326" refreshError="1"/>
      <sheetData sheetId="13327" refreshError="1"/>
      <sheetData sheetId="13328" refreshError="1"/>
      <sheetData sheetId="13329" refreshError="1"/>
      <sheetData sheetId="13330" refreshError="1"/>
      <sheetData sheetId="13331" refreshError="1"/>
      <sheetData sheetId="13332" refreshError="1"/>
      <sheetData sheetId="13333" refreshError="1"/>
      <sheetData sheetId="13334" refreshError="1"/>
      <sheetData sheetId="13335" refreshError="1"/>
      <sheetData sheetId="13336" refreshError="1"/>
      <sheetData sheetId="13337" refreshError="1"/>
      <sheetData sheetId="13338" refreshError="1"/>
      <sheetData sheetId="13339" refreshError="1"/>
      <sheetData sheetId="13340" refreshError="1"/>
      <sheetData sheetId="13341" refreshError="1"/>
      <sheetData sheetId="13342" refreshError="1"/>
      <sheetData sheetId="13343" refreshError="1"/>
      <sheetData sheetId="13344" refreshError="1"/>
      <sheetData sheetId="13345" refreshError="1"/>
      <sheetData sheetId="13346" refreshError="1"/>
      <sheetData sheetId="13347" refreshError="1"/>
      <sheetData sheetId="13348" refreshError="1"/>
      <sheetData sheetId="13349" refreshError="1"/>
      <sheetData sheetId="13350" refreshError="1"/>
      <sheetData sheetId="13351" refreshError="1"/>
      <sheetData sheetId="13352" refreshError="1"/>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efreshError="1"/>
      <sheetData sheetId="13415" refreshError="1"/>
      <sheetData sheetId="13416" refreshError="1"/>
      <sheetData sheetId="13417" refreshError="1"/>
      <sheetData sheetId="13418" refreshError="1"/>
      <sheetData sheetId="13419" refreshError="1"/>
      <sheetData sheetId="13420" refreshError="1"/>
      <sheetData sheetId="13421" refreshError="1"/>
      <sheetData sheetId="13422" refreshError="1"/>
      <sheetData sheetId="13423" refreshError="1"/>
      <sheetData sheetId="13424" refreshError="1"/>
      <sheetData sheetId="13425" refreshError="1"/>
      <sheetData sheetId="13426" refreshError="1"/>
      <sheetData sheetId="13427" refreshError="1"/>
      <sheetData sheetId="13428" refreshError="1"/>
      <sheetData sheetId="13429" refreshError="1"/>
      <sheetData sheetId="13430" refreshError="1"/>
      <sheetData sheetId="13431" refreshError="1"/>
      <sheetData sheetId="13432" refreshError="1"/>
      <sheetData sheetId="13433" refreshError="1"/>
      <sheetData sheetId="13434" refreshError="1"/>
      <sheetData sheetId="13435" refreshError="1"/>
      <sheetData sheetId="13436" refreshError="1"/>
      <sheetData sheetId="13437" refreshError="1"/>
      <sheetData sheetId="13438" refreshError="1"/>
      <sheetData sheetId="13439" refreshError="1"/>
      <sheetData sheetId="13440" refreshError="1"/>
      <sheetData sheetId="13441" refreshError="1"/>
      <sheetData sheetId="13442" refreshError="1"/>
      <sheetData sheetId="13443" refreshError="1"/>
      <sheetData sheetId="13444" refreshError="1"/>
      <sheetData sheetId="13445" refreshError="1"/>
      <sheetData sheetId="13446" refreshError="1"/>
      <sheetData sheetId="13447" refreshError="1"/>
      <sheetData sheetId="13448" refreshError="1"/>
      <sheetData sheetId="13449" refreshError="1"/>
      <sheetData sheetId="13450" refreshError="1"/>
      <sheetData sheetId="13451" refreshError="1"/>
      <sheetData sheetId="13452" refreshError="1"/>
      <sheetData sheetId="13453" refreshError="1"/>
      <sheetData sheetId="13454" refreshError="1"/>
      <sheetData sheetId="13455" refreshError="1"/>
      <sheetData sheetId="13456" refreshError="1"/>
      <sheetData sheetId="13457" refreshError="1"/>
      <sheetData sheetId="13458" refreshError="1"/>
      <sheetData sheetId="13459" refreshError="1"/>
      <sheetData sheetId="13460" refreshError="1"/>
      <sheetData sheetId="13461" refreshError="1"/>
      <sheetData sheetId="13462" refreshError="1"/>
      <sheetData sheetId="13463" refreshError="1"/>
      <sheetData sheetId="13464" refreshError="1"/>
      <sheetData sheetId="13465" refreshError="1"/>
      <sheetData sheetId="13466" refreshError="1"/>
      <sheetData sheetId="13467" refreshError="1"/>
      <sheetData sheetId="13468" refreshError="1"/>
      <sheetData sheetId="13469" refreshError="1"/>
      <sheetData sheetId="13470" refreshError="1"/>
      <sheetData sheetId="13471" refreshError="1"/>
      <sheetData sheetId="13472" refreshError="1"/>
      <sheetData sheetId="13473" refreshError="1"/>
      <sheetData sheetId="13474" refreshError="1"/>
      <sheetData sheetId="13475" refreshError="1"/>
      <sheetData sheetId="13476" refreshError="1"/>
      <sheetData sheetId="13477" refreshError="1"/>
      <sheetData sheetId="13478" refreshError="1"/>
      <sheetData sheetId="13479" refreshError="1"/>
      <sheetData sheetId="13480" refreshError="1"/>
      <sheetData sheetId="13481" refreshError="1"/>
      <sheetData sheetId="13482" refreshError="1"/>
      <sheetData sheetId="13483" refreshError="1"/>
      <sheetData sheetId="13484" refreshError="1"/>
      <sheetData sheetId="13485" refreshError="1"/>
      <sheetData sheetId="13486" refreshError="1"/>
      <sheetData sheetId="13487" refreshError="1"/>
      <sheetData sheetId="13488" refreshError="1"/>
      <sheetData sheetId="13489" refreshError="1"/>
      <sheetData sheetId="13490" refreshError="1"/>
      <sheetData sheetId="13491" refreshError="1"/>
      <sheetData sheetId="13492" refreshError="1"/>
      <sheetData sheetId="13493" refreshError="1"/>
      <sheetData sheetId="13494" refreshError="1"/>
      <sheetData sheetId="13495" refreshError="1"/>
      <sheetData sheetId="13496" refreshError="1"/>
      <sheetData sheetId="13497" refreshError="1"/>
      <sheetData sheetId="13498" refreshError="1"/>
      <sheetData sheetId="13499" refreshError="1"/>
      <sheetData sheetId="13500" refreshError="1"/>
      <sheetData sheetId="13501" refreshError="1"/>
      <sheetData sheetId="13502" refreshError="1"/>
      <sheetData sheetId="13503" refreshError="1"/>
      <sheetData sheetId="13504" refreshError="1"/>
      <sheetData sheetId="13505" refreshError="1"/>
      <sheetData sheetId="13506" refreshError="1"/>
      <sheetData sheetId="13507" refreshError="1"/>
      <sheetData sheetId="13508" refreshError="1"/>
      <sheetData sheetId="13509" refreshError="1"/>
      <sheetData sheetId="13510" refreshError="1"/>
      <sheetData sheetId="13511" refreshError="1"/>
      <sheetData sheetId="13512" refreshError="1"/>
      <sheetData sheetId="13513" refreshError="1"/>
      <sheetData sheetId="13514" refreshError="1"/>
      <sheetData sheetId="13515" refreshError="1"/>
      <sheetData sheetId="13516" refreshError="1"/>
      <sheetData sheetId="13517" refreshError="1"/>
      <sheetData sheetId="13518" refreshError="1"/>
      <sheetData sheetId="13519" refreshError="1"/>
      <sheetData sheetId="13520" refreshError="1"/>
      <sheetData sheetId="13521" refreshError="1"/>
      <sheetData sheetId="13522" refreshError="1"/>
      <sheetData sheetId="13523" refreshError="1"/>
      <sheetData sheetId="13524" refreshError="1"/>
      <sheetData sheetId="13525" refreshError="1"/>
      <sheetData sheetId="13526" refreshError="1"/>
      <sheetData sheetId="13527" refreshError="1"/>
      <sheetData sheetId="13528" refreshError="1"/>
      <sheetData sheetId="13529" refreshError="1"/>
      <sheetData sheetId="13530" refreshError="1"/>
      <sheetData sheetId="13531" refreshError="1"/>
      <sheetData sheetId="13532" refreshError="1"/>
      <sheetData sheetId="13533" refreshError="1"/>
      <sheetData sheetId="13534" refreshError="1"/>
      <sheetData sheetId="13535" refreshError="1"/>
      <sheetData sheetId="13536" refreshError="1"/>
      <sheetData sheetId="13537" refreshError="1"/>
      <sheetData sheetId="13538" refreshError="1"/>
      <sheetData sheetId="13539" refreshError="1"/>
      <sheetData sheetId="13540" refreshError="1"/>
      <sheetData sheetId="13541" refreshError="1"/>
      <sheetData sheetId="13542" refreshError="1"/>
      <sheetData sheetId="13543" refreshError="1"/>
      <sheetData sheetId="13544" refreshError="1"/>
      <sheetData sheetId="13545" refreshError="1"/>
      <sheetData sheetId="13546" refreshError="1"/>
      <sheetData sheetId="13547" refreshError="1"/>
      <sheetData sheetId="13548" refreshError="1"/>
      <sheetData sheetId="13549" refreshError="1"/>
      <sheetData sheetId="13550" refreshError="1"/>
      <sheetData sheetId="13551" refreshError="1"/>
      <sheetData sheetId="13552" refreshError="1"/>
      <sheetData sheetId="13553" refreshError="1"/>
      <sheetData sheetId="13554" refreshError="1"/>
      <sheetData sheetId="13555" refreshError="1"/>
      <sheetData sheetId="13556" refreshError="1"/>
      <sheetData sheetId="13557" refreshError="1"/>
      <sheetData sheetId="13558" refreshError="1"/>
      <sheetData sheetId="13559" refreshError="1"/>
      <sheetData sheetId="13560" refreshError="1"/>
      <sheetData sheetId="13561" refreshError="1"/>
      <sheetData sheetId="13562" refreshError="1"/>
      <sheetData sheetId="13563" refreshError="1"/>
      <sheetData sheetId="13564" refreshError="1"/>
      <sheetData sheetId="13565" refreshError="1"/>
      <sheetData sheetId="13566" refreshError="1"/>
      <sheetData sheetId="13567" refreshError="1"/>
      <sheetData sheetId="13568" refreshError="1"/>
      <sheetData sheetId="13569" refreshError="1"/>
      <sheetData sheetId="13570" refreshError="1"/>
      <sheetData sheetId="13571" refreshError="1"/>
      <sheetData sheetId="13572" refreshError="1"/>
      <sheetData sheetId="13573" refreshError="1"/>
      <sheetData sheetId="13574" refreshError="1"/>
      <sheetData sheetId="13575" refreshError="1"/>
      <sheetData sheetId="13576" refreshError="1"/>
      <sheetData sheetId="13577" refreshError="1"/>
      <sheetData sheetId="13578" refreshError="1"/>
      <sheetData sheetId="13579" refreshError="1"/>
      <sheetData sheetId="13580" refreshError="1"/>
      <sheetData sheetId="13581" refreshError="1"/>
      <sheetData sheetId="13582" refreshError="1"/>
      <sheetData sheetId="13583" refreshError="1"/>
      <sheetData sheetId="13584" refreshError="1"/>
      <sheetData sheetId="13585" refreshError="1"/>
      <sheetData sheetId="13586" refreshError="1"/>
      <sheetData sheetId="13587" refreshError="1"/>
      <sheetData sheetId="13588" refreshError="1"/>
      <sheetData sheetId="13589" refreshError="1"/>
      <sheetData sheetId="13590" refreshError="1"/>
      <sheetData sheetId="13591" refreshError="1"/>
      <sheetData sheetId="13592" refreshError="1"/>
      <sheetData sheetId="13593" refreshError="1"/>
      <sheetData sheetId="13594" refreshError="1"/>
      <sheetData sheetId="13595" refreshError="1"/>
      <sheetData sheetId="13596" refreshError="1"/>
      <sheetData sheetId="13597" refreshError="1"/>
      <sheetData sheetId="13598" refreshError="1"/>
      <sheetData sheetId="13599" refreshError="1"/>
      <sheetData sheetId="13600" refreshError="1"/>
      <sheetData sheetId="13601" refreshError="1"/>
      <sheetData sheetId="13602" refreshError="1"/>
      <sheetData sheetId="13603" refreshError="1"/>
      <sheetData sheetId="13604" refreshError="1"/>
      <sheetData sheetId="13605" refreshError="1"/>
      <sheetData sheetId="13606" refreshError="1"/>
      <sheetData sheetId="13607" refreshError="1"/>
      <sheetData sheetId="13608" refreshError="1"/>
      <sheetData sheetId="13609" refreshError="1"/>
      <sheetData sheetId="13610" refreshError="1"/>
      <sheetData sheetId="13611" refreshError="1"/>
      <sheetData sheetId="13612" refreshError="1"/>
      <sheetData sheetId="13613" refreshError="1"/>
      <sheetData sheetId="13614" refreshError="1"/>
      <sheetData sheetId="13615" refreshError="1"/>
      <sheetData sheetId="13616" refreshError="1"/>
      <sheetData sheetId="13617" refreshError="1"/>
      <sheetData sheetId="13618" refreshError="1"/>
      <sheetData sheetId="13619" refreshError="1"/>
      <sheetData sheetId="13620" refreshError="1"/>
      <sheetData sheetId="13621" refreshError="1"/>
      <sheetData sheetId="13622" refreshError="1"/>
      <sheetData sheetId="13623" refreshError="1"/>
      <sheetData sheetId="13624" refreshError="1"/>
      <sheetData sheetId="13625" refreshError="1"/>
      <sheetData sheetId="13626" refreshError="1"/>
      <sheetData sheetId="13627" refreshError="1"/>
      <sheetData sheetId="13628" refreshError="1"/>
      <sheetData sheetId="13629" refreshError="1"/>
      <sheetData sheetId="13630" refreshError="1"/>
      <sheetData sheetId="13631" refreshError="1"/>
      <sheetData sheetId="13632" refreshError="1"/>
      <sheetData sheetId="13633" refreshError="1"/>
      <sheetData sheetId="13634" refreshError="1"/>
      <sheetData sheetId="13635" refreshError="1"/>
      <sheetData sheetId="13636" refreshError="1"/>
      <sheetData sheetId="13637" refreshError="1"/>
      <sheetData sheetId="13638" refreshError="1"/>
      <sheetData sheetId="13639" refreshError="1"/>
      <sheetData sheetId="13640" refreshError="1"/>
      <sheetData sheetId="13641" refreshError="1"/>
      <sheetData sheetId="13642" refreshError="1"/>
      <sheetData sheetId="13643" refreshError="1"/>
      <sheetData sheetId="13644" refreshError="1"/>
      <sheetData sheetId="13645" refreshError="1"/>
      <sheetData sheetId="13646" refreshError="1"/>
      <sheetData sheetId="13647" refreshError="1"/>
      <sheetData sheetId="13648" refreshError="1"/>
      <sheetData sheetId="13649" refreshError="1"/>
      <sheetData sheetId="13650" refreshError="1"/>
      <sheetData sheetId="13651" refreshError="1"/>
      <sheetData sheetId="13652" refreshError="1"/>
      <sheetData sheetId="13653" refreshError="1"/>
      <sheetData sheetId="13654" refreshError="1"/>
      <sheetData sheetId="13655" refreshError="1"/>
      <sheetData sheetId="13656" refreshError="1"/>
      <sheetData sheetId="13657" refreshError="1"/>
      <sheetData sheetId="13658" refreshError="1"/>
      <sheetData sheetId="13659" refreshError="1"/>
      <sheetData sheetId="13660" refreshError="1"/>
      <sheetData sheetId="13661" refreshError="1"/>
      <sheetData sheetId="13662" refreshError="1"/>
      <sheetData sheetId="13663" refreshError="1"/>
      <sheetData sheetId="13664" refreshError="1"/>
      <sheetData sheetId="13665" refreshError="1"/>
      <sheetData sheetId="13666" refreshError="1"/>
      <sheetData sheetId="13667" refreshError="1"/>
      <sheetData sheetId="13668" refreshError="1"/>
      <sheetData sheetId="13669" refreshError="1"/>
      <sheetData sheetId="13670" refreshError="1"/>
      <sheetData sheetId="13671" refreshError="1"/>
      <sheetData sheetId="13672" refreshError="1"/>
      <sheetData sheetId="13673" refreshError="1"/>
      <sheetData sheetId="13674" refreshError="1"/>
      <sheetData sheetId="13675" refreshError="1"/>
      <sheetData sheetId="13676" refreshError="1"/>
      <sheetData sheetId="13677" refreshError="1"/>
      <sheetData sheetId="13678" refreshError="1"/>
      <sheetData sheetId="13679" refreshError="1"/>
      <sheetData sheetId="13680" refreshError="1"/>
      <sheetData sheetId="13681" refreshError="1"/>
      <sheetData sheetId="13682" refreshError="1"/>
      <sheetData sheetId="13683" refreshError="1"/>
      <sheetData sheetId="13684" refreshError="1"/>
      <sheetData sheetId="13685" refreshError="1"/>
      <sheetData sheetId="13686" refreshError="1"/>
      <sheetData sheetId="13687" refreshError="1"/>
      <sheetData sheetId="13688" refreshError="1"/>
      <sheetData sheetId="13689" refreshError="1"/>
      <sheetData sheetId="13690" refreshError="1"/>
      <sheetData sheetId="13691" refreshError="1"/>
      <sheetData sheetId="13692" refreshError="1"/>
      <sheetData sheetId="13693" refreshError="1"/>
      <sheetData sheetId="13694" refreshError="1"/>
      <sheetData sheetId="13695" refreshError="1"/>
      <sheetData sheetId="13696" refreshError="1"/>
      <sheetData sheetId="13697" refreshError="1"/>
      <sheetData sheetId="13698" refreshError="1"/>
      <sheetData sheetId="13699" refreshError="1"/>
      <sheetData sheetId="13700" refreshError="1"/>
      <sheetData sheetId="13701" refreshError="1"/>
      <sheetData sheetId="13702" refreshError="1"/>
      <sheetData sheetId="13703" refreshError="1"/>
      <sheetData sheetId="13704" refreshError="1"/>
      <sheetData sheetId="13705" refreshError="1"/>
      <sheetData sheetId="13706" refreshError="1"/>
      <sheetData sheetId="13707" refreshError="1"/>
      <sheetData sheetId="13708" refreshError="1"/>
      <sheetData sheetId="13709" refreshError="1"/>
      <sheetData sheetId="13710" refreshError="1"/>
      <sheetData sheetId="13711" refreshError="1"/>
      <sheetData sheetId="13712" refreshError="1"/>
      <sheetData sheetId="13713" refreshError="1"/>
      <sheetData sheetId="13714" refreshError="1"/>
      <sheetData sheetId="13715" refreshError="1"/>
      <sheetData sheetId="13716" refreshError="1"/>
      <sheetData sheetId="13717" refreshError="1"/>
      <sheetData sheetId="13718" refreshError="1"/>
      <sheetData sheetId="13719" refreshError="1"/>
      <sheetData sheetId="13720" refreshError="1"/>
      <sheetData sheetId="13721" refreshError="1"/>
      <sheetData sheetId="13722" refreshError="1"/>
      <sheetData sheetId="13723" refreshError="1"/>
      <sheetData sheetId="13724" refreshError="1"/>
      <sheetData sheetId="13725" refreshError="1"/>
      <sheetData sheetId="13726" refreshError="1"/>
      <sheetData sheetId="13727" refreshError="1"/>
      <sheetData sheetId="13728" refreshError="1"/>
      <sheetData sheetId="13729" refreshError="1"/>
      <sheetData sheetId="13730" refreshError="1"/>
      <sheetData sheetId="13731" refreshError="1"/>
      <sheetData sheetId="13732" refreshError="1"/>
      <sheetData sheetId="13733" refreshError="1"/>
      <sheetData sheetId="13734" refreshError="1"/>
      <sheetData sheetId="13735" refreshError="1"/>
      <sheetData sheetId="13736" refreshError="1"/>
      <sheetData sheetId="13737" refreshError="1"/>
      <sheetData sheetId="13738" refreshError="1"/>
      <sheetData sheetId="13739" refreshError="1"/>
      <sheetData sheetId="13740" refreshError="1"/>
      <sheetData sheetId="13741" refreshError="1"/>
      <sheetData sheetId="13742" refreshError="1"/>
      <sheetData sheetId="13743" refreshError="1"/>
      <sheetData sheetId="13744" refreshError="1"/>
      <sheetData sheetId="13745" refreshError="1"/>
      <sheetData sheetId="13746" refreshError="1"/>
      <sheetData sheetId="13747" refreshError="1"/>
      <sheetData sheetId="13748" refreshError="1"/>
      <sheetData sheetId="13749" refreshError="1"/>
      <sheetData sheetId="13750" refreshError="1"/>
      <sheetData sheetId="13751" refreshError="1"/>
      <sheetData sheetId="13752" refreshError="1"/>
      <sheetData sheetId="13753" refreshError="1"/>
      <sheetData sheetId="13754" refreshError="1"/>
      <sheetData sheetId="13755" refreshError="1"/>
      <sheetData sheetId="13756" refreshError="1"/>
      <sheetData sheetId="13757" refreshError="1"/>
      <sheetData sheetId="13758" refreshError="1"/>
      <sheetData sheetId="13759" refreshError="1"/>
      <sheetData sheetId="13760" refreshError="1"/>
      <sheetData sheetId="13761" refreshError="1"/>
      <sheetData sheetId="13762" refreshError="1"/>
      <sheetData sheetId="13763" refreshError="1"/>
      <sheetData sheetId="13764" refreshError="1"/>
      <sheetData sheetId="13765" refreshError="1"/>
      <sheetData sheetId="13766" refreshError="1"/>
      <sheetData sheetId="13767" refreshError="1"/>
      <sheetData sheetId="13768" refreshError="1"/>
      <sheetData sheetId="13769" refreshError="1"/>
      <sheetData sheetId="13770" refreshError="1"/>
      <sheetData sheetId="13771" refreshError="1"/>
      <sheetData sheetId="13772" refreshError="1"/>
      <sheetData sheetId="13773" refreshError="1"/>
      <sheetData sheetId="13774" refreshError="1"/>
      <sheetData sheetId="13775" refreshError="1"/>
      <sheetData sheetId="13776" refreshError="1"/>
      <sheetData sheetId="13777" refreshError="1"/>
      <sheetData sheetId="13778" refreshError="1"/>
      <sheetData sheetId="13779" refreshError="1"/>
      <sheetData sheetId="13780" refreshError="1"/>
      <sheetData sheetId="13781" refreshError="1"/>
      <sheetData sheetId="13782" refreshError="1"/>
      <sheetData sheetId="13783" refreshError="1"/>
      <sheetData sheetId="13784" refreshError="1"/>
      <sheetData sheetId="13785" refreshError="1"/>
      <sheetData sheetId="13786" refreshError="1"/>
      <sheetData sheetId="13787" refreshError="1"/>
      <sheetData sheetId="13788" refreshError="1"/>
      <sheetData sheetId="13789" refreshError="1"/>
      <sheetData sheetId="13790" refreshError="1"/>
      <sheetData sheetId="13791" refreshError="1"/>
      <sheetData sheetId="13792" refreshError="1"/>
      <sheetData sheetId="13793" refreshError="1"/>
      <sheetData sheetId="13794" refreshError="1"/>
      <sheetData sheetId="13795" refreshError="1"/>
      <sheetData sheetId="13796" refreshError="1"/>
      <sheetData sheetId="13797" refreshError="1"/>
      <sheetData sheetId="13798" refreshError="1"/>
      <sheetData sheetId="13799" refreshError="1"/>
      <sheetData sheetId="13800" refreshError="1"/>
      <sheetData sheetId="13801" refreshError="1"/>
      <sheetData sheetId="13802" refreshError="1"/>
      <sheetData sheetId="13803" refreshError="1"/>
      <sheetData sheetId="13804" refreshError="1"/>
      <sheetData sheetId="13805" refreshError="1"/>
      <sheetData sheetId="13806" refreshError="1"/>
      <sheetData sheetId="13807" refreshError="1"/>
      <sheetData sheetId="13808" refreshError="1"/>
      <sheetData sheetId="13809" refreshError="1"/>
      <sheetData sheetId="13810" refreshError="1"/>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refreshError="1"/>
      <sheetData sheetId="13828" refreshError="1"/>
      <sheetData sheetId="13829" refreshError="1"/>
      <sheetData sheetId="13830" refreshError="1"/>
      <sheetData sheetId="13831" refreshError="1"/>
      <sheetData sheetId="13832" refreshError="1"/>
      <sheetData sheetId="13833" refreshError="1"/>
      <sheetData sheetId="13834" refreshError="1"/>
      <sheetData sheetId="13835" refreshError="1"/>
      <sheetData sheetId="13836" refreshError="1"/>
      <sheetData sheetId="13837" refreshError="1"/>
      <sheetData sheetId="13838" refreshError="1"/>
      <sheetData sheetId="13839" refreshError="1"/>
      <sheetData sheetId="13840" refreshError="1"/>
      <sheetData sheetId="13841" refreshError="1"/>
      <sheetData sheetId="13842" refreshError="1"/>
      <sheetData sheetId="13843" refreshError="1"/>
      <sheetData sheetId="13844" refreshError="1"/>
      <sheetData sheetId="13845" refreshError="1"/>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refreshError="1"/>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refreshError="1"/>
      <sheetData sheetId="14159" refreshError="1"/>
      <sheetData sheetId="14160" refreshError="1"/>
      <sheetData sheetId="14161" refreshError="1"/>
      <sheetData sheetId="14162" refreshError="1"/>
      <sheetData sheetId="14163" refreshError="1"/>
      <sheetData sheetId="14164" refreshError="1"/>
      <sheetData sheetId="14165" refreshError="1"/>
      <sheetData sheetId="14166" refreshError="1"/>
      <sheetData sheetId="14167" refreshError="1"/>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efreshError="1"/>
      <sheetData sheetId="14187" refreshError="1"/>
      <sheetData sheetId="14188" refreshError="1"/>
      <sheetData sheetId="14189" refreshError="1"/>
      <sheetData sheetId="14190" refreshError="1"/>
      <sheetData sheetId="14191" refreshError="1"/>
      <sheetData sheetId="14192" refreshError="1"/>
      <sheetData sheetId="14193" refreshError="1"/>
      <sheetData sheetId="14194" refreshError="1"/>
      <sheetData sheetId="14195" refreshError="1"/>
      <sheetData sheetId="14196" refreshError="1"/>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refreshError="1"/>
      <sheetData sheetId="14214" refreshError="1"/>
      <sheetData sheetId="14215" refreshError="1"/>
      <sheetData sheetId="14216" refreshError="1"/>
      <sheetData sheetId="14217" refreshError="1"/>
      <sheetData sheetId="14218" refreshError="1"/>
      <sheetData sheetId="14219" refreshError="1"/>
      <sheetData sheetId="14220" refreshError="1"/>
      <sheetData sheetId="14221" refreshError="1"/>
      <sheetData sheetId="14222" refreshError="1"/>
      <sheetData sheetId="14223" refreshError="1"/>
      <sheetData sheetId="14224" refreshError="1"/>
      <sheetData sheetId="14225" refreshError="1"/>
      <sheetData sheetId="14226" refreshError="1"/>
      <sheetData sheetId="14227" refreshError="1"/>
      <sheetData sheetId="14228" refreshError="1"/>
      <sheetData sheetId="14229" refreshError="1"/>
      <sheetData sheetId="14230" refreshError="1"/>
      <sheetData sheetId="14231" refreshError="1"/>
      <sheetData sheetId="14232" refreshError="1"/>
      <sheetData sheetId="14233" refreshError="1"/>
      <sheetData sheetId="14234" refreshError="1"/>
      <sheetData sheetId="14235" refreshError="1"/>
      <sheetData sheetId="14236" refreshError="1"/>
      <sheetData sheetId="14237" refreshError="1"/>
      <sheetData sheetId="14238" refreshError="1"/>
      <sheetData sheetId="14239" refreshError="1"/>
      <sheetData sheetId="14240" refreshError="1"/>
      <sheetData sheetId="14241" refreshError="1"/>
      <sheetData sheetId="14242" refreshError="1"/>
      <sheetData sheetId="14243" refreshError="1"/>
      <sheetData sheetId="14244" refreshError="1"/>
      <sheetData sheetId="14245" refreshError="1"/>
      <sheetData sheetId="14246" refreshError="1"/>
      <sheetData sheetId="14247" refreshError="1"/>
      <sheetData sheetId="14248" refreshError="1"/>
      <sheetData sheetId="14249" refreshError="1"/>
      <sheetData sheetId="14250" refreshError="1"/>
      <sheetData sheetId="14251" refreshError="1"/>
      <sheetData sheetId="14252" refreshError="1"/>
      <sheetData sheetId="14253" refreshError="1"/>
      <sheetData sheetId="14254" refreshError="1"/>
      <sheetData sheetId="14255" refreshError="1"/>
      <sheetData sheetId="14256" refreshError="1"/>
      <sheetData sheetId="14257" refreshError="1"/>
      <sheetData sheetId="14258" refreshError="1"/>
      <sheetData sheetId="14259" refreshError="1"/>
      <sheetData sheetId="14260" refreshError="1"/>
      <sheetData sheetId="14261" refreshError="1"/>
      <sheetData sheetId="14262" refreshError="1"/>
      <sheetData sheetId="14263" refreshError="1"/>
      <sheetData sheetId="14264" refreshError="1"/>
      <sheetData sheetId="14265" refreshError="1"/>
      <sheetData sheetId="14266" refreshError="1"/>
      <sheetData sheetId="14267" refreshError="1"/>
      <sheetData sheetId="14268" refreshError="1"/>
      <sheetData sheetId="14269" refreshError="1"/>
      <sheetData sheetId="14270" refreshError="1"/>
      <sheetData sheetId="14271" refreshError="1"/>
      <sheetData sheetId="14272" refreshError="1"/>
      <sheetData sheetId="14273" refreshError="1"/>
      <sheetData sheetId="14274" refreshError="1"/>
      <sheetData sheetId="14275" refreshError="1"/>
      <sheetData sheetId="14276" refreshError="1"/>
      <sheetData sheetId="14277" refreshError="1"/>
      <sheetData sheetId="14278" refreshError="1"/>
      <sheetData sheetId="14279" refreshError="1"/>
      <sheetData sheetId="14280" refreshError="1"/>
      <sheetData sheetId="14281" refreshError="1"/>
      <sheetData sheetId="14282" refreshError="1"/>
      <sheetData sheetId="14283" refreshError="1"/>
      <sheetData sheetId="14284" refreshError="1"/>
      <sheetData sheetId="14285" refreshError="1"/>
      <sheetData sheetId="14286" refreshError="1"/>
      <sheetData sheetId="14287" refreshError="1"/>
      <sheetData sheetId="14288" refreshError="1"/>
      <sheetData sheetId="14289" refreshError="1"/>
      <sheetData sheetId="14290" refreshError="1"/>
      <sheetData sheetId="14291" refreshError="1"/>
      <sheetData sheetId="14292" refreshError="1"/>
      <sheetData sheetId="14293" refreshError="1"/>
      <sheetData sheetId="14294" refreshError="1"/>
      <sheetData sheetId="14295" refreshError="1"/>
      <sheetData sheetId="14296" refreshError="1"/>
      <sheetData sheetId="14297" refreshError="1"/>
      <sheetData sheetId="14298" refreshError="1"/>
      <sheetData sheetId="14299" refreshError="1"/>
      <sheetData sheetId="14300" refreshError="1"/>
      <sheetData sheetId="14301" refreshError="1"/>
      <sheetData sheetId="14302" refreshError="1"/>
      <sheetData sheetId="14303" refreshError="1"/>
      <sheetData sheetId="14304" refreshError="1"/>
      <sheetData sheetId="14305" refreshError="1"/>
      <sheetData sheetId="14306" refreshError="1"/>
      <sheetData sheetId="14307" refreshError="1"/>
      <sheetData sheetId="14308" refreshError="1"/>
      <sheetData sheetId="14309" refreshError="1"/>
      <sheetData sheetId="14310" refreshError="1"/>
      <sheetData sheetId="14311" refreshError="1"/>
      <sheetData sheetId="14312" refreshError="1"/>
      <sheetData sheetId="14313" refreshError="1"/>
      <sheetData sheetId="14314" refreshError="1"/>
      <sheetData sheetId="14315" refreshError="1"/>
      <sheetData sheetId="14316" refreshError="1"/>
      <sheetData sheetId="14317" refreshError="1"/>
      <sheetData sheetId="14318" refreshError="1"/>
      <sheetData sheetId="14319" refreshError="1"/>
      <sheetData sheetId="14320" refreshError="1"/>
      <sheetData sheetId="14321" refreshError="1"/>
      <sheetData sheetId="14322" refreshError="1"/>
      <sheetData sheetId="14323" refreshError="1"/>
      <sheetData sheetId="14324" refreshError="1"/>
      <sheetData sheetId="14325" refreshError="1"/>
      <sheetData sheetId="14326" refreshError="1"/>
      <sheetData sheetId="14327" refreshError="1"/>
      <sheetData sheetId="14328" refreshError="1"/>
      <sheetData sheetId="14329" refreshError="1"/>
      <sheetData sheetId="14330" refreshError="1"/>
      <sheetData sheetId="14331" refreshError="1"/>
      <sheetData sheetId="14332" refreshError="1"/>
      <sheetData sheetId="14333" refreshError="1"/>
      <sheetData sheetId="14334" refreshError="1"/>
      <sheetData sheetId="14335" refreshError="1"/>
      <sheetData sheetId="14336" refreshError="1"/>
      <sheetData sheetId="14337" refreshError="1"/>
      <sheetData sheetId="14338" refreshError="1"/>
      <sheetData sheetId="14339" refreshError="1"/>
      <sheetData sheetId="14340" refreshError="1"/>
      <sheetData sheetId="14341" refreshError="1"/>
      <sheetData sheetId="14342" refreshError="1"/>
      <sheetData sheetId="14343" refreshError="1"/>
      <sheetData sheetId="14344" refreshError="1"/>
      <sheetData sheetId="14345" refreshError="1"/>
      <sheetData sheetId="14346" refreshError="1"/>
      <sheetData sheetId="14347" refreshError="1"/>
      <sheetData sheetId="14348" refreshError="1"/>
      <sheetData sheetId="14349" refreshError="1"/>
      <sheetData sheetId="14350" refreshError="1"/>
      <sheetData sheetId="14351" refreshError="1"/>
      <sheetData sheetId="14352" refreshError="1"/>
      <sheetData sheetId="14353" refreshError="1"/>
      <sheetData sheetId="14354" refreshError="1"/>
      <sheetData sheetId="14355" refreshError="1"/>
      <sheetData sheetId="14356" refreshError="1"/>
      <sheetData sheetId="14357" refreshError="1"/>
      <sheetData sheetId="14358" refreshError="1"/>
      <sheetData sheetId="14359" refreshError="1"/>
      <sheetData sheetId="14360" refreshError="1"/>
      <sheetData sheetId="14361" refreshError="1"/>
      <sheetData sheetId="14362" refreshError="1"/>
      <sheetData sheetId="14363" refreshError="1"/>
      <sheetData sheetId="14364" refreshError="1"/>
      <sheetData sheetId="14365" refreshError="1"/>
      <sheetData sheetId="14366" refreshError="1"/>
      <sheetData sheetId="14367" refreshError="1"/>
      <sheetData sheetId="14368" refreshError="1"/>
      <sheetData sheetId="14369" refreshError="1"/>
      <sheetData sheetId="14370" refreshError="1"/>
      <sheetData sheetId="14371" refreshError="1"/>
      <sheetData sheetId="14372" refreshError="1"/>
      <sheetData sheetId="14373" refreshError="1"/>
      <sheetData sheetId="14374" refreshError="1"/>
      <sheetData sheetId="14375" refreshError="1"/>
      <sheetData sheetId="14376" refreshError="1"/>
      <sheetData sheetId="14377" refreshError="1"/>
      <sheetData sheetId="14378" refreshError="1"/>
      <sheetData sheetId="14379" refreshError="1"/>
      <sheetData sheetId="14380" refreshError="1"/>
      <sheetData sheetId="14381" refreshError="1"/>
      <sheetData sheetId="14382" refreshError="1"/>
      <sheetData sheetId="14383" refreshError="1"/>
      <sheetData sheetId="14384" refreshError="1"/>
      <sheetData sheetId="14385" refreshError="1"/>
      <sheetData sheetId="14386" refreshError="1"/>
      <sheetData sheetId="14387" refreshError="1"/>
      <sheetData sheetId="14388" refreshError="1"/>
      <sheetData sheetId="14389" refreshError="1"/>
      <sheetData sheetId="14390" refreshError="1"/>
      <sheetData sheetId="14391" refreshError="1"/>
      <sheetData sheetId="14392" refreshError="1"/>
      <sheetData sheetId="14393" refreshError="1"/>
      <sheetData sheetId="14394" refreshError="1"/>
      <sheetData sheetId="14395" refreshError="1"/>
      <sheetData sheetId="14396" refreshError="1"/>
      <sheetData sheetId="14397" refreshError="1"/>
      <sheetData sheetId="14398" refreshError="1"/>
      <sheetData sheetId="14399" refreshError="1"/>
      <sheetData sheetId="14400" refreshError="1"/>
      <sheetData sheetId="14401" refreshError="1"/>
      <sheetData sheetId="14402" refreshError="1"/>
      <sheetData sheetId="14403" refreshError="1"/>
      <sheetData sheetId="14404" refreshError="1"/>
      <sheetData sheetId="14405" refreshError="1"/>
      <sheetData sheetId="14406" refreshError="1"/>
      <sheetData sheetId="14407" refreshError="1"/>
      <sheetData sheetId="14408" refreshError="1"/>
      <sheetData sheetId="14409" refreshError="1"/>
      <sheetData sheetId="14410" refreshError="1"/>
      <sheetData sheetId="14411" refreshError="1"/>
      <sheetData sheetId="14412" refreshError="1"/>
      <sheetData sheetId="14413" refreshError="1"/>
      <sheetData sheetId="14414" refreshError="1"/>
      <sheetData sheetId="14415" refreshError="1"/>
      <sheetData sheetId="14416" refreshError="1"/>
      <sheetData sheetId="14417" refreshError="1"/>
      <sheetData sheetId="14418" refreshError="1"/>
      <sheetData sheetId="14419" refreshError="1"/>
      <sheetData sheetId="14420" refreshError="1"/>
      <sheetData sheetId="14421" refreshError="1"/>
      <sheetData sheetId="14422" refreshError="1"/>
      <sheetData sheetId="14423" refreshError="1"/>
      <sheetData sheetId="14424" refreshError="1"/>
      <sheetData sheetId="14425" refreshError="1"/>
      <sheetData sheetId="14426" refreshError="1"/>
      <sheetData sheetId="14427" refreshError="1"/>
      <sheetData sheetId="14428" refreshError="1"/>
      <sheetData sheetId="14429" refreshError="1"/>
      <sheetData sheetId="14430" refreshError="1"/>
      <sheetData sheetId="14431" refreshError="1"/>
      <sheetData sheetId="14432" refreshError="1"/>
      <sheetData sheetId="14433" refreshError="1"/>
      <sheetData sheetId="14434" refreshError="1"/>
      <sheetData sheetId="14435" refreshError="1"/>
      <sheetData sheetId="14436" refreshError="1"/>
      <sheetData sheetId="14437" refreshError="1"/>
      <sheetData sheetId="14438" refreshError="1"/>
      <sheetData sheetId="14439" refreshError="1"/>
      <sheetData sheetId="14440" refreshError="1"/>
      <sheetData sheetId="14441" refreshError="1"/>
      <sheetData sheetId="14442" refreshError="1"/>
      <sheetData sheetId="14443" refreshError="1"/>
      <sheetData sheetId="14444" refreshError="1"/>
      <sheetData sheetId="14445" refreshError="1"/>
      <sheetData sheetId="14446" refreshError="1"/>
      <sheetData sheetId="14447" refreshError="1"/>
      <sheetData sheetId="14448" refreshError="1"/>
      <sheetData sheetId="14449" refreshError="1"/>
      <sheetData sheetId="14450" refreshError="1"/>
      <sheetData sheetId="14451" refreshError="1"/>
      <sheetData sheetId="14452" refreshError="1"/>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ow r="4">
          <cell r="B4">
            <v>9608</v>
          </cell>
        </row>
      </sheetData>
      <sheetData sheetId="14498">
        <row r="4">
          <cell r="B4">
            <v>9608</v>
          </cell>
        </row>
      </sheetData>
      <sheetData sheetId="14499"/>
      <sheetData sheetId="14500"/>
      <sheetData sheetId="14501"/>
      <sheetData sheetId="14502"/>
      <sheetData sheetId="14503"/>
      <sheetData sheetId="14504"/>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sheetData sheetId="14532" refreshError="1"/>
      <sheetData sheetId="14533" refreshError="1"/>
      <sheetData sheetId="14534" refreshError="1"/>
      <sheetData sheetId="14535" refreshError="1"/>
      <sheetData sheetId="14536" refreshError="1"/>
      <sheetData sheetId="14537" refreshError="1"/>
      <sheetData sheetId="14538"/>
      <sheetData sheetId="14539"/>
      <sheetData sheetId="14540"/>
      <sheetData sheetId="14541"/>
      <sheetData sheetId="14542" refreshError="1"/>
      <sheetData sheetId="14543" refreshError="1"/>
      <sheetData sheetId="14544" refreshError="1"/>
      <sheetData sheetId="14545" refreshError="1"/>
      <sheetData sheetId="14546" refreshError="1"/>
      <sheetData sheetId="14547" refreshError="1"/>
      <sheetData sheetId="14548" refreshError="1"/>
      <sheetData sheetId="14549" refreshError="1"/>
      <sheetData sheetId="14550" refreshError="1"/>
      <sheetData sheetId="14551" refreshError="1"/>
      <sheetData sheetId="14552" refreshError="1"/>
      <sheetData sheetId="14553" refreshError="1"/>
      <sheetData sheetId="14554" refreshError="1"/>
      <sheetData sheetId="14555" refreshError="1"/>
      <sheetData sheetId="14556" refreshError="1"/>
      <sheetData sheetId="14557" refreshError="1"/>
      <sheetData sheetId="14558" refreshError="1"/>
      <sheetData sheetId="14559" refreshError="1"/>
      <sheetData sheetId="14560" refreshError="1"/>
      <sheetData sheetId="14561" refreshError="1"/>
      <sheetData sheetId="14562" refreshError="1"/>
      <sheetData sheetId="14563" refreshError="1"/>
      <sheetData sheetId="14564" refreshError="1"/>
      <sheetData sheetId="14565" refreshError="1"/>
      <sheetData sheetId="14566" refreshError="1"/>
      <sheetData sheetId="14567" refreshError="1"/>
      <sheetData sheetId="14568" refreshError="1"/>
      <sheetData sheetId="14569" refreshError="1"/>
      <sheetData sheetId="14570" refreshError="1"/>
      <sheetData sheetId="14571" refreshError="1"/>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sheetData sheetId="14666"/>
      <sheetData sheetId="14667"/>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refreshError="1"/>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refreshError="1"/>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refreshError="1"/>
      <sheetData sheetId="15007" refreshError="1"/>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refreshError="1"/>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refreshError="1"/>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refreshError="1"/>
      <sheetData sheetId="15070" refreshError="1"/>
      <sheetData sheetId="15071" refreshError="1"/>
      <sheetData sheetId="15072" refreshError="1"/>
      <sheetData sheetId="15073" refreshError="1"/>
      <sheetData sheetId="15074" refreshError="1"/>
      <sheetData sheetId="15075" refreshError="1"/>
      <sheetData sheetId="15076" refreshError="1"/>
      <sheetData sheetId="15077" refreshError="1"/>
      <sheetData sheetId="15078" refreshError="1"/>
      <sheetData sheetId="15079" refreshError="1"/>
      <sheetData sheetId="15080" refreshError="1"/>
      <sheetData sheetId="15081" refreshError="1"/>
      <sheetData sheetId="15082" refreshError="1"/>
      <sheetData sheetId="15083" refreshError="1"/>
      <sheetData sheetId="15084" refreshError="1"/>
      <sheetData sheetId="15085" refreshError="1"/>
      <sheetData sheetId="15086" refreshError="1"/>
      <sheetData sheetId="15087" refreshError="1"/>
      <sheetData sheetId="15088" refreshError="1"/>
      <sheetData sheetId="15089" refreshError="1"/>
      <sheetData sheetId="15090" refreshError="1"/>
      <sheetData sheetId="15091" refreshError="1"/>
      <sheetData sheetId="15092" refreshError="1"/>
      <sheetData sheetId="15093" refreshError="1"/>
      <sheetData sheetId="15094" refreshError="1"/>
      <sheetData sheetId="15095" refreshError="1"/>
      <sheetData sheetId="15096" refreshError="1"/>
      <sheetData sheetId="15097" refreshError="1"/>
      <sheetData sheetId="15098" refreshError="1"/>
      <sheetData sheetId="15099" refreshError="1"/>
      <sheetData sheetId="15100" refreshError="1"/>
      <sheetData sheetId="15101" refreshError="1"/>
      <sheetData sheetId="15102" refreshError="1"/>
      <sheetData sheetId="15103" refreshError="1"/>
      <sheetData sheetId="15104" refreshError="1"/>
      <sheetData sheetId="15105" refreshError="1"/>
      <sheetData sheetId="15106" refreshError="1"/>
      <sheetData sheetId="15107" refreshError="1"/>
      <sheetData sheetId="15108" refreshError="1"/>
      <sheetData sheetId="15109" refreshError="1"/>
      <sheetData sheetId="15110" refreshError="1"/>
      <sheetData sheetId="15111" refreshError="1"/>
      <sheetData sheetId="15112" refreshError="1"/>
      <sheetData sheetId="15113" refreshError="1"/>
      <sheetData sheetId="15114" refreshError="1"/>
      <sheetData sheetId="15115" refreshError="1"/>
      <sheetData sheetId="15116" refreshError="1"/>
      <sheetData sheetId="15117" refreshError="1"/>
      <sheetData sheetId="15118" refreshError="1"/>
      <sheetData sheetId="15119" refreshError="1"/>
      <sheetData sheetId="15120" refreshError="1"/>
      <sheetData sheetId="15121" refreshError="1"/>
      <sheetData sheetId="15122" refreshError="1"/>
      <sheetData sheetId="15123" refreshError="1"/>
      <sheetData sheetId="15124" refreshError="1"/>
      <sheetData sheetId="15125" refreshError="1"/>
      <sheetData sheetId="15126" refreshError="1"/>
      <sheetData sheetId="15127" refreshError="1"/>
      <sheetData sheetId="15128" refreshError="1"/>
      <sheetData sheetId="15129" refreshError="1"/>
      <sheetData sheetId="15130" refreshError="1"/>
      <sheetData sheetId="15131" refreshError="1"/>
      <sheetData sheetId="15132" refreshError="1"/>
      <sheetData sheetId="15133" refreshError="1"/>
      <sheetData sheetId="15134" refreshError="1"/>
      <sheetData sheetId="15135" refreshError="1"/>
      <sheetData sheetId="15136" refreshError="1"/>
      <sheetData sheetId="15137" refreshError="1"/>
      <sheetData sheetId="15138" refreshError="1"/>
      <sheetData sheetId="15139" refreshError="1"/>
      <sheetData sheetId="15140" refreshError="1"/>
      <sheetData sheetId="15141" refreshError="1"/>
      <sheetData sheetId="15142" refreshError="1"/>
      <sheetData sheetId="15143" refreshError="1"/>
      <sheetData sheetId="15144" refreshError="1"/>
      <sheetData sheetId="15145" refreshError="1"/>
      <sheetData sheetId="15146" refreshError="1"/>
      <sheetData sheetId="15147" refreshError="1"/>
      <sheetData sheetId="15148" refreshError="1"/>
      <sheetData sheetId="15149" refreshError="1"/>
      <sheetData sheetId="15150" refreshError="1"/>
      <sheetData sheetId="15151" refreshError="1"/>
      <sheetData sheetId="15152" refreshError="1"/>
      <sheetData sheetId="15153" refreshError="1"/>
      <sheetData sheetId="15154" refreshError="1"/>
      <sheetData sheetId="15155" refreshError="1"/>
      <sheetData sheetId="15156" refreshError="1"/>
      <sheetData sheetId="15157" refreshError="1"/>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efreshError="1"/>
      <sheetData sheetId="15170" refreshError="1"/>
      <sheetData sheetId="15171" refreshError="1"/>
      <sheetData sheetId="15172" refreshError="1"/>
      <sheetData sheetId="15173" refreshError="1"/>
      <sheetData sheetId="15174" refreshError="1"/>
      <sheetData sheetId="15175" refreshError="1"/>
      <sheetData sheetId="15176" refreshError="1"/>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efreshError="1"/>
      <sheetData sheetId="15245" refreshError="1"/>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refreshError="1"/>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refreshError="1"/>
      <sheetData sheetId="15529" refreshError="1"/>
      <sheetData sheetId="15530" refreshError="1"/>
      <sheetData sheetId="15531" refreshError="1"/>
      <sheetData sheetId="15532" refreshError="1"/>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sheetData sheetId="15575"/>
      <sheetData sheetId="15576"/>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sheetData sheetId="15591"/>
      <sheetData sheetId="15592"/>
      <sheetData sheetId="15593"/>
      <sheetData sheetId="15594"/>
      <sheetData sheetId="15595"/>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sheetData sheetId="15607"/>
      <sheetData sheetId="15608"/>
      <sheetData sheetId="15609"/>
      <sheetData sheetId="15610"/>
      <sheetData sheetId="15611"/>
      <sheetData sheetId="15612"/>
      <sheetData sheetId="15613"/>
      <sheetData sheetId="15614"/>
      <sheetData sheetId="15615"/>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sheetData sheetId="15632" refreshError="1"/>
      <sheetData sheetId="15633" refreshError="1"/>
      <sheetData sheetId="15634" refreshError="1"/>
      <sheetData sheetId="15635" refreshError="1"/>
      <sheetData sheetId="15636" refreshError="1"/>
      <sheetData sheetId="15637" refreshError="1"/>
      <sheetData sheetId="15638"/>
      <sheetData sheetId="15639" refreshError="1"/>
      <sheetData sheetId="15640" refreshError="1"/>
      <sheetData sheetId="15641"/>
      <sheetData sheetId="15642"/>
      <sheetData sheetId="15643"/>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sheetData sheetId="15707" refreshError="1"/>
      <sheetData sheetId="15708" refreshError="1"/>
      <sheetData sheetId="15709" refreshError="1"/>
      <sheetData sheetId="15710"/>
      <sheetData sheetId="15711"/>
      <sheetData sheetId="15712"/>
      <sheetData sheetId="15713"/>
      <sheetData sheetId="15714"/>
      <sheetData sheetId="15715"/>
      <sheetData sheetId="15716"/>
      <sheetData sheetId="15717"/>
      <sheetData sheetId="15718"/>
      <sheetData sheetId="15719" refreshError="1"/>
      <sheetData sheetId="15720"/>
      <sheetData sheetId="15721"/>
      <sheetData sheetId="15722"/>
      <sheetData sheetId="15723"/>
      <sheetData sheetId="15724"/>
      <sheetData sheetId="15725"/>
      <sheetData sheetId="15726"/>
      <sheetData sheetId="15727"/>
      <sheetData sheetId="15728"/>
      <sheetData sheetId="15729"/>
      <sheetData sheetId="15730"/>
      <sheetData sheetId="15731" refreshError="1"/>
      <sheetData sheetId="15732"/>
      <sheetData sheetId="15733"/>
      <sheetData sheetId="15734"/>
      <sheetData sheetId="15735"/>
      <sheetData sheetId="15736"/>
      <sheetData sheetId="15737"/>
      <sheetData sheetId="15738"/>
      <sheetData sheetId="15739"/>
      <sheetData sheetId="15740"/>
      <sheetData sheetId="15741"/>
      <sheetData sheetId="15742" refreshError="1"/>
      <sheetData sheetId="15743" refreshError="1"/>
      <sheetData sheetId="15744" refreshError="1"/>
      <sheetData sheetId="15745" refreshError="1"/>
      <sheetData sheetId="15746"/>
      <sheetData sheetId="15747"/>
      <sheetData sheetId="15748"/>
      <sheetData sheetId="15749"/>
      <sheetData sheetId="15750"/>
      <sheetData sheetId="15751" refreshError="1"/>
      <sheetData sheetId="15752" refreshError="1"/>
      <sheetData sheetId="15753" refreshError="1"/>
      <sheetData sheetId="15754"/>
      <sheetData sheetId="15755"/>
      <sheetData sheetId="15756">
        <row r="146">
          <cell r="I146" t="str">
            <v>O</v>
          </cell>
        </row>
      </sheetData>
      <sheetData sheetId="15757">
        <row r="203">
          <cell r="D203" t="str">
            <v>WWW</v>
          </cell>
        </row>
      </sheetData>
      <sheetData sheetId="15758">
        <row r="203">
          <cell r="D203" t="str">
            <v>WWW</v>
          </cell>
        </row>
      </sheetData>
      <sheetData sheetId="15759"/>
      <sheetData sheetId="15760">
        <row r="203">
          <cell r="D203" t="str">
            <v>WWW</v>
          </cell>
        </row>
      </sheetData>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ow r="5">
          <cell r="I5">
            <v>15181456.8747284</v>
          </cell>
        </row>
      </sheetData>
      <sheetData sheetId="15776">
        <row r="146">
          <cell r="I146" t="str">
            <v>O</v>
          </cell>
        </row>
      </sheetData>
      <sheetData sheetId="15777">
        <row r="5">
          <cell r="I5">
            <v>15181456.8747284</v>
          </cell>
        </row>
      </sheetData>
      <sheetData sheetId="15778">
        <row r="146">
          <cell r="I146" t="str">
            <v>O</v>
          </cell>
        </row>
      </sheetData>
      <sheetData sheetId="15779">
        <row r="146">
          <cell r="I146" t="str">
            <v>O</v>
          </cell>
        </row>
      </sheetData>
      <sheetData sheetId="15780">
        <row r="5">
          <cell r="I5">
            <v>15181456.8747284</v>
          </cell>
        </row>
      </sheetData>
      <sheetData sheetId="15781"/>
      <sheetData sheetId="15782"/>
      <sheetData sheetId="15783">
        <row r="203">
          <cell r="D203" t="str">
            <v>WWW</v>
          </cell>
        </row>
      </sheetData>
      <sheetData sheetId="15784">
        <row r="203">
          <cell r="D203" t="str">
            <v>WWW</v>
          </cell>
        </row>
      </sheetData>
      <sheetData sheetId="15785"/>
      <sheetData sheetId="15786">
        <row r="203">
          <cell r="D203" t="str">
            <v>WWW</v>
          </cell>
        </row>
      </sheetData>
      <sheetData sheetId="15787" refreshError="1"/>
      <sheetData sheetId="15788" refreshError="1"/>
      <sheetData sheetId="15789"/>
      <sheetData sheetId="15790">
        <row r="5">
          <cell r="I5">
            <v>15181456.8747284</v>
          </cell>
        </row>
      </sheetData>
      <sheetData sheetId="15791"/>
      <sheetData sheetId="15792">
        <row r="5">
          <cell r="I5">
            <v>15181456.8747284</v>
          </cell>
        </row>
      </sheetData>
      <sheetData sheetId="15793" refreshError="1"/>
      <sheetData sheetId="15794" refreshError="1"/>
      <sheetData sheetId="15795"/>
      <sheetData sheetId="15796" refreshError="1"/>
      <sheetData sheetId="15797"/>
      <sheetData sheetId="15798"/>
      <sheetData sheetId="15799"/>
      <sheetData sheetId="15800" refreshError="1"/>
      <sheetData sheetId="15801">
        <row r="203">
          <cell r="D203" t="str">
            <v>WWW</v>
          </cell>
        </row>
      </sheetData>
      <sheetData sheetId="15802"/>
      <sheetData sheetId="15803">
        <row r="203">
          <cell r="D203" t="str">
            <v>WWW</v>
          </cell>
        </row>
      </sheetData>
      <sheetData sheetId="15804"/>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sheetData sheetId="15813" refreshError="1"/>
      <sheetData sheetId="15814" refreshError="1"/>
      <sheetData sheetId="15815"/>
      <sheetData sheetId="15816"/>
      <sheetData sheetId="15817"/>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efreshError="1"/>
      <sheetData sheetId="15836" refreshError="1"/>
      <sheetData sheetId="15837" refreshError="1"/>
      <sheetData sheetId="15838" refreshError="1"/>
      <sheetData sheetId="15839" refreshError="1"/>
      <sheetData sheetId="15840" refreshError="1"/>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efreshError="1"/>
      <sheetData sheetId="15856" refreshError="1"/>
      <sheetData sheetId="15857" refreshError="1"/>
      <sheetData sheetId="15858" refreshError="1"/>
      <sheetData sheetId="15859" refreshError="1"/>
      <sheetData sheetId="15860" refreshError="1"/>
      <sheetData sheetId="15861" refreshError="1"/>
      <sheetData sheetId="15862" refreshError="1"/>
      <sheetData sheetId="15863" refreshError="1"/>
      <sheetData sheetId="15864" refreshError="1"/>
      <sheetData sheetId="15865" refreshError="1"/>
      <sheetData sheetId="15866" refreshError="1"/>
      <sheetData sheetId="15867" refreshError="1"/>
      <sheetData sheetId="15868" refreshError="1"/>
      <sheetData sheetId="15869" refreshError="1"/>
      <sheetData sheetId="15870" refreshError="1"/>
      <sheetData sheetId="15871" refreshError="1"/>
      <sheetData sheetId="15872" refreshError="1"/>
      <sheetData sheetId="15873" refreshError="1"/>
      <sheetData sheetId="15874" refreshError="1"/>
      <sheetData sheetId="15875" refreshError="1"/>
      <sheetData sheetId="15876" refreshError="1"/>
      <sheetData sheetId="15877" refreshError="1"/>
      <sheetData sheetId="15878" refreshError="1"/>
      <sheetData sheetId="15879" refreshError="1"/>
      <sheetData sheetId="15880" refreshError="1"/>
      <sheetData sheetId="15881" refreshError="1"/>
      <sheetData sheetId="15882" refreshError="1"/>
      <sheetData sheetId="15883" refreshError="1"/>
      <sheetData sheetId="15884" refreshError="1"/>
      <sheetData sheetId="15885" refreshError="1"/>
      <sheetData sheetId="15886" refreshError="1"/>
      <sheetData sheetId="15887" refreshError="1"/>
      <sheetData sheetId="15888" refreshError="1"/>
      <sheetData sheetId="15889" refreshError="1"/>
      <sheetData sheetId="15890" refreshError="1"/>
      <sheetData sheetId="15891" refreshError="1"/>
      <sheetData sheetId="15892" refreshError="1"/>
      <sheetData sheetId="15893" refreshError="1"/>
      <sheetData sheetId="15894" refreshError="1"/>
      <sheetData sheetId="15895" refreshError="1"/>
      <sheetData sheetId="15896" refreshError="1"/>
      <sheetData sheetId="15897" refreshError="1"/>
      <sheetData sheetId="15898" refreshError="1"/>
      <sheetData sheetId="15899" refreshError="1"/>
      <sheetData sheetId="15900" refreshError="1"/>
      <sheetData sheetId="15901" refreshError="1"/>
      <sheetData sheetId="15902" refreshError="1"/>
      <sheetData sheetId="15903" refreshError="1"/>
      <sheetData sheetId="15904" refreshError="1"/>
      <sheetData sheetId="15905" refreshError="1"/>
      <sheetData sheetId="15906" refreshError="1"/>
      <sheetData sheetId="15907" refreshError="1"/>
      <sheetData sheetId="15908" refreshError="1"/>
      <sheetData sheetId="15909" refreshError="1"/>
      <sheetData sheetId="15910" refreshError="1"/>
      <sheetData sheetId="15911" refreshError="1"/>
      <sheetData sheetId="15912" refreshError="1"/>
      <sheetData sheetId="15913" refreshError="1"/>
      <sheetData sheetId="15914" refreshError="1"/>
      <sheetData sheetId="15915" refreshError="1"/>
      <sheetData sheetId="15916" refreshError="1"/>
      <sheetData sheetId="15917" refreshError="1"/>
      <sheetData sheetId="15918" refreshError="1"/>
      <sheetData sheetId="15919" refreshError="1"/>
      <sheetData sheetId="15920" refreshError="1"/>
      <sheetData sheetId="15921" refreshError="1"/>
      <sheetData sheetId="15922" refreshError="1"/>
      <sheetData sheetId="15923" refreshError="1"/>
      <sheetData sheetId="15924" refreshError="1"/>
      <sheetData sheetId="15925" refreshError="1"/>
      <sheetData sheetId="15926" refreshError="1"/>
      <sheetData sheetId="15927" refreshError="1"/>
      <sheetData sheetId="15928" refreshError="1"/>
      <sheetData sheetId="15929" refreshError="1"/>
      <sheetData sheetId="15930" refreshError="1"/>
      <sheetData sheetId="15931" refreshError="1"/>
      <sheetData sheetId="15932" refreshError="1"/>
      <sheetData sheetId="15933" refreshError="1"/>
      <sheetData sheetId="15934" refreshError="1"/>
      <sheetData sheetId="15935" refreshError="1"/>
      <sheetData sheetId="15936" refreshError="1"/>
      <sheetData sheetId="15937" refreshError="1"/>
      <sheetData sheetId="15938" refreshError="1"/>
      <sheetData sheetId="15939" refreshError="1"/>
      <sheetData sheetId="15940" refreshError="1"/>
      <sheetData sheetId="15941" refreshError="1"/>
      <sheetData sheetId="15942" refreshError="1"/>
      <sheetData sheetId="15943" refreshError="1"/>
      <sheetData sheetId="15944" refreshError="1"/>
      <sheetData sheetId="15945" refreshError="1"/>
      <sheetData sheetId="15946" refreshError="1"/>
      <sheetData sheetId="15947" refreshError="1"/>
      <sheetData sheetId="15948" refreshError="1"/>
      <sheetData sheetId="15949" refreshError="1"/>
      <sheetData sheetId="15950" refreshError="1"/>
      <sheetData sheetId="15951" refreshError="1"/>
      <sheetData sheetId="15952" refreshError="1"/>
      <sheetData sheetId="15953" refreshError="1"/>
      <sheetData sheetId="15954" refreshError="1"/>
      <sheetData sheetId="15955" refreshError="1"/>
      <sheetData sheetId="15956" refreshError="1"/>
      <sheetData sheetId="15957" refreshError="1"/>
      <sheetData sheetId="15958" refreshError="1"/>
      <sheetData sheetId="15959" refreshError="1"/>
      <sheetData sheetId="15960" refreshError="1"/>
      <sheetData sheetId="15961" refreshError="1"/>
      <sheetData sheetId="15962" refreshError="1"/>
      <sheetData sheetId="15963" refreshError="1"/>
      <sheetData sheetId="15964" refreshError="1"/>
      <sheetData sheetId="15965" refreshError="1"/>
      <sheetData sheetId="15966" refreshError="1"/>
      <sheetData sheetId="15967" refreshError="1"/>
      <sheetData sheetId="15968" refreshError="1"/>
      <sheetData sheetId="15969" refreshError="1"/>
      <sheetData sheetId="15970" refreshError="1"/>
      <sheetData sheetId="15971" refreshError="1"/>
      <sheetData sheetId="15972" refreshError="1"/>
      <sheetData sheetId="15973" refreshError="1"/>
      <sheetData sheetId="15974" refreshError="1"/>
      <sheetData sheetId="15975" refreshError="1"/>
      <sheetData sheetId="15976" refreshError="1"/>
      <sheetData sheetId="15977" refreshError="1"/>
      <sheetData sheetId="15978" refreshError="1"/>
      <sheetData sheetId="15979" refreshError="1"/>
      <sheetData sheetId="15980" refreshError="1"/>
      <sheetData sheetId="15981" refreshError="1"/>
      <sheetData sheetId="15982" refreshError="1"/>
      <sheetData sheetId="15983" refreshError="1"/>
      <sheetData sheetId="15984" refreshError="1"/>
      <sheetData sheetId="15985" refreshError="1"/>
      <sheetData sheetId="15986" refreshError="1"/>
      <sheetData sheetId="15987" refreshError="1"/>
      <sheetData sheetId="15988" refreshError="1"/>
      <sheetData sheetId="15989" refreshError="1"/>
      <sheetData sheetId="15990" refreshError="1"/>
      <sheetData sheetId="15991" refreshError="1"/>
      <sheetData sheetId="15992" refreshError="1"/>
      <sheetData sheetId="15993" refreshError="1"/>
      <sheetData sheetId="15994" refreshError="1"/>
      <sheetData sheetId="15995" refreshError="1"/>
      <sheetData sheetId="15996" refreshError="1"/>
      <sheetData sheetId="15997" refreshError="1"/>
      <sheetData sheetId="15998" refreshError="1"/>
      <sheetData sheetId="15999" refreshError="1"/>
      <sheetData sheetId="16000" refreshError="1"/>
      <sheetData sheetId="16001"/>
      <sheetData sheetId="16002"/>
      <sheetData sheetId="16003"/>
      <sheetData sheetId="16004"/>
      <sheetData sheetId="16005"/>
      <sheetData sheetId="16006" refreshError="1"/>
      <sheetData sheetId="16007" refreshError="1"/>
      <sheetData sheetId="16008"/>
      <sheetData sheetId="16009"/>
      <sheetData sheetId="16010" refreshError="1"/>
      <sheetData sheetId="16011" refreshError="1"/>
      <sheetData sheetId="16012"/>
      <sheetData sheetId="16013" refreshError="1"/>
      <sheetData sheetId="16014" refreshError="1"/>
      <sheetData sheetId="16015" refreshError="1"/>
      <sheetData sheetId="16016" refreshError="1"/>
      <sheetData sheetId="16017" refreshError="1"/>
      <sheetData sheetId="16018"/>
      <sheetData sheetId="16019"/>
      <sheetData sheetId="16020"/>
      <sheetData sheetId="16021"/>
      <sheetData sheetId="16022"/>
      <sheetData sheetId="16023"/>
      <sheetData sheetId="16024"/>
      <sheetData sheetId="16025"/>
      <sheetData sheetId="16026"/>
      <sheetData sheetId="16027"/>
      <sheetData sheetId="16028"/>
      <sheetData sheetId="16029"/>
      <sheetData sheetId="16030"/>
      <sheetData sheetId="16031"/>
      <sheetData sheetId="16032"/>
      <sheetData sheetId="16033"/>
      <sheetData sheetId="16034"/>
      <sheetData sheetId="16035"/>
      <sheetData sheetId="16036"/>
      <sheetData sheetId="16037"/>
      <sheetData sheetId="16038"/>
      <sheetData sheetId="16039"/>
      <sheetData sheetId="16040"/>
      <sheetData sheetId="16041"/>
      <sheetData sheetId="16042"/>
      <sheetData sheetId="16043" refreshError="1"/>
      <sheetData sheetId="16044" refreshError="1"/>
      <sheetData sheetId="16045" refreshError="1"/>
      <sheetData sheetId="16046" refreshError="1"/>
      <sheetData sheetId="16047" refreshError="1"/>
      <sheetData sheetId="16048" refreshError="1"/>
      <sheetData sheetId="16049" refreshError="1"/>
      <sheetData sheetId="16050" refreshError="1"/>
      <sheetData sheetId="16051" refreshError="1"/>
      <sheetData sheetId="16052" refreshError="1"/>
      <sheetData sheetId="16053" refreshError="1"/>
      <sheetData sheetId="16054" refreshError="1"/>
      <sheetData sheetId="16055" refreshError="1"/>
      <sheetData sheetId="16056" refreshError="1"/>
      <sheetData sheetId="16057" refreshError="1"/>
      <sheetData sheetId="16058" refreshError="1"/>
      <sheetData sheetId="16059" refreshError="1"/>
      <sheetData sheetId="16060" refreshError="1"/>
      <sheetData sheetId="16061" refreshError="1"/>
      <sheetData sheetId="16062" refreshError="1"/>
      <sheetData sheetId="16063" refreshError="1"/>
      <sheetData sheetId="16064" refreshError="1"/>
      <sheetData sheetId="16065" refreshError="1"/>
      <sheetData sheetId="16066" refreshError="1"/>
      <sheetData sheetId="16067" refreshError="1"/>
      <sheetData sheetId="16068" refreshError="1"/>
      <sheetData sheetId="16069" refreshError="1"/>
      <sheetData sheetId="16070" refreshError="1"/>
      <sheetData sheetId="16071" refreshError="1"/>
      <sheetData sheetId="16072" refreshError="1"/>
      <sheetData sheetId="16073" refreshError="1"/>
      <sheetData sheetId="16074" refreshError="1"/>
      <sheetData sheetId="16075" refreshError="1"/>
      <sheetData sheetId="16076" refreshError="1"/>
      <sheetData sheetId="16077" refreshError="1"/>
      <sheetData sheetId="16078" refreshError="1"/>
      <sheetData sheetId="16079" refreshError="1"/>
      <sheetData sheetId="16080" refreshError="1"/>
      <sheetData sheetId="16081" refreshError="1"/>
      <sheetData sheetId="16082" refreshError="1"/>
      <sheetData sheetId="16083" refreshError="1"/>
      <sheetData sheetId="16084" refreshError="1"/>
      <sheetData sheetId="16085" refreshError="1"/>
      <sheetData sheetId="16086" refreshError="1"/>
      <sheetData sheetId="16087" refreshError="1"/>
      <sheetData sheetId="16088" refreshError="1"/>
      <sheetData sheetId="16089" refreshError="1"/>
      <sheetData sheetId="16090" refreshError="1"/>
      <sheetData sheetId="16091" refreshError="1"/>
      <sheetData sheetId="16092" refreshError="1"/>
      <sheetData sheetId="16093" refreshError="1"/>
      <sheetData sheetId="16094" refreshError="1"/>
      <sheetData sheetId="16095" refreshError="1"/>
      <sheetData sheetId="16096" refreshError="1"/>
      <sheetData sheetId="16097" refreshError="1"/>
      <sheetData sheetId="16098" refreshError="1"/>
      <sheetData sheetId="16099" refreshError="1"/>
      <sheetData sheetId="16100" refreshError="1"/>
      <sheetData sheetId="16101" refreshError="1"/>
      <sheetData sheetId="16102" refreshError="1"/>
      <sheetData sheetId="16103" refreshError="1"/>
      <sheetData sheetId="16104" refreshError="1"/>
      <sheetData sheetId="16105" refreshError="1"/>
      <sheetData sheetId="16106" refreshError="1"/>
      <sheetData sheetId="16107" refreshError="1"/>
      <sheetData sheetId="16108" refreshError="1"/>
      <sheetData sheetId="16109" refreshError="1"/>
      <sheetData sheetId="16110" refreshError="1"/>
      <sheetData sheetId="16111" refreshError="1"/>
      <sheetData sheetId="16112" refreshError="1"/>
      <sheetData sheetId="16113" refreshError="1"/>
      <sheetData sheetId="16114" refreshError="1"/>
      <sheetData sheetId="16115" refreshError="1"/>
      <sheetData sheetId="16116" refreshError="1"/>
      <sheetData sheetId="16117" refreshError="1"/>
      <sheetData sheetId="16118" refreshError="1"/>
      <sheetData sheetId="16119" refreshError="1"/>
      <sheetData sheetId="16120" refreshError="1"/>
      <sheetData sheetId="16121" refreshError="1"/>
      <sheetData sheetId="16122" refreshError="1"/>
      <sheetData sheetId="16123" refreshError="1"/>
      <sheetData sheetId="16124" refreshError="1"/>
      <sheetData sheetId="16125" refreshError="1"/>
      <sheetData sheetId="16126" refreshError="1"/>
      <sheetData sheetId="16127" refreshError="1"/>
      <sheetData sheetId="16128" refreshError="1"/>
      <sheetData sheetId="16129" refreshError="1"/>
      <sheetData sheetId="16130" refreshError="1"/>
      <sheetData sheetId="16131" refreshError="1"/>
      <sheetData sheetId="16132" refreshError="1"/>
      <sheetData sheetId="16133" refreshError="1"/>
      <sheetData sheetId="16134" refreshError="1"/>
      <sheetData sheetId="16135" refreshError="1"/>
      <sheetData sheetId="16136" refreshError="1"/>
      <sheetData sheetId="16137" refreshError="1"/>
      <sheetData sheetId="16138" refreshError="1"/>
      <sheetData sheetId="16139" refreshError="1"/>
      <sheetData sheetId="16140" refreshError="1"/>
      <sheetData sheetId="16141" refreshError="1"/>
      <sheetData sheetId="16142" refreshError="1"/>
      <sheetData sheetId="16143" refreshError="1"/>
      <sheetData sheetId="16144" refreshError="1"/>
      <sheetData sheetId="16145" refreshError="1"/>
      <sheetData sheetId="16146" refreshError="1"/>
      <sheetData sheetId="16147" refreshError="1"/>
      <sheetData sheetId="16148" refreshError="1"/>
      <sheetData sheetId="16149" refreshError="1"/>
      <sheetData sheetId="16150" refreshError="1"/>
      <sheetData sheetId="16151" refreshError="1"/>
      <sheetData sheetId="16152" refreshError="1"/>
      <sheetData sheetId="16153" refreshError="1"/>
      <sheetData sheetId="16154" refreshError="1"/>
      <sheetData sheetId="16155" refreshError="1"/>
      <sheetData sheetId="16156" refreshError="1"/>
      <sheetData sheetId="16157" refreshError="1"/>
      <sheetData sheetId="16158" refreshError="1"/>
      <sheetData sheetId="16159" refreshError="1"/>
      <sheetData sheetId="16160" refreshError="1"/>
      <sheetData sheetId="16161" refreshError="1"/>
      <sheetData sheetId="16162" refreshError="1"/>
      <sheetData sheetId="16163" refreshError="1"/>
      <sheetData sheetId="16164" refreshError="1"/>
      <sheetData sheetId="16165" refreshError="1"/>
      <sheetData sheetId="16166" refreshError="1"/>
      <sheetData sheetId="16167" refreshError="1"/>
      <sheetData sheetId="16168" refreshError="1"/>
      <sheetData sheetId="16169" refreshError="1"/>
      <sheetData sheetId="16170" refreshError="1"/>
      <sheetData sheetId="16171" refreshError="1"/>
      <sheetData sheetId="16172" refreshError="1"/>
      <sheetData sheetId="16173" refreshError="1"/>
      <sheetData sheetId="16174" refreshError="1"/>
      <sheetData sheetId="16175" refreshError="1"/>
      <sheetData sheetId="16176" refreshError="1"/>
      <sheetData sheetId="16177" refreshError="1"/>
      <sheetData sheetId="16178" refreshError="1"/>
      <sheetData sheetId="16179" refreshError="1"/>
      <sheetData sheetId="16180" refreshError="1"/>
      <sheetData sheetId="16181" refreshError="1"/>
      <sheetData sheetId="16182" refreshError="1"/>
      <sheetData sheetId="16183" refreshError="1"/>
      <sheetData sheetId="16184" refreshError="1"/>
      <sheetData sheetId="16185" refreshError="1"/>
      <sheetData sheetId="16186" refreshError="1"/>
      <sheetData sheetId="16187" refreshError="1"/>
      <sheetData sheetId="16188" refreshError="1"/>
      <sheetData sheetId="16189" refreshError="1"/>
      <sheetData sheetId="16190" refreshError="1"/>
      <sheetData sheetId="16191" refreshError="1"/>
      <sheetData sheetId="16192" refreshError="1"/>
      <sheetData sheetId="16193" refreshError="1"/>
      <sheetData sheetId="16194" refreshError="1"/>
      <sheetData sheetId="16195" refreshError="1"/>
      <sheetData sheetId="16196" refreshError="1"/>
      <sheetData sheetId="16197" refreshError="1"/>
      <sheetData sheetId="16198" refreshError="1"/>
      <sheetData sheetId="16199" refreshError="1"/>
      <sheetData sheetId="16200" refreshError="1"/>
      <sheetData sheetId="16201" refreshError="1"/>
      <sheetData sheetId="16202" refreshError="1"/>
      <sheetData sheetId="16203" refreshError="1"/>
      <sheetData sheetId="16204" refreshError="1"/>
      <sheetData sheetId="16205" refreshError="1"/>
      <sheetData sheetId="16206" refreshError="1"/>
      <sheetData sheetId="16207" refreshError="1"/>
      <sheetData sheetId="16208" refreshError="1"/>
      <sheetData sheetId="16209" refreshError="1"/>
      <sheetData sheetId="16210" refreshError="1"/>
      <sheetData sheetId="16211" refreshError="1"/>
      <sheetData sheetId="16212" refreshError="1"/>
      <sheetData sheetId="16213" refreshError="1"/>
      <sheetData sheetId="16214" refreshError="1"/>
      <sheetData sheetId="16215" refreshError="1"/>
      <sheetData sheetId="16216" refreshError="1"/>
      <sheetData sheetId="16217" refreshError="1"/>
      <sheetData sheetId="16218" refreshError="1"/>
      <sheetData sheetId="16219" refreshError="1"/>
      <sheetData sheetId="16220" refreshError="1"/>
      <sheetData sheetId="16221" refreshError="1"/>
      <sheetData sheetId="16222" refreshError="1"/>
      <sheetData sheetId="16223" refreshError="1"/>
      <sheetData sheetId="16224" refreshError="1"/>
      <sheetData sheetId="16225" refreshError="1"/>
      <sheetData sheetId="16226" refreshError="1"/>
      <sheetData sheetId="16227" refreshError="1"/>
      <sheetData sheetId="16228" refreshError="1"/>
      <sheetData sheetId="16229" refreshError="1"/>
      <sheetData sheetId="16230" refreshError="1"/>
      <sheetData sheetId="16231" refreshError="1"/>
      <sheetData sheetId="16232" refreshError="1"/>
      <sheetData sheetId="16233" refreshError="1"/>
      <sheetData sheetId="16234" refreshError="1"/>
      <sheetData sheetId="16235" refreshError="1"/>
      <sheetData sheetId="16236" refreshError="1"/>
      <sheetData sheetId="16237" refreshError="1"/>
      <sheetData sheetId="16238" refreshError="1"/>
      <sheetData sheetId="16239" refreshError="1"/>
      <sheetData sheetId="16240" refreshError="1"/>
      <sheetData sheetId="16241" refreshError="1"/>
      <sheetData sheetId="16242" refreshError="1"/>
      <sheetData sheetId="16243" refreshError="1"/>
      <sheetData sheetId="16244" refreshError="1"/>
      <sheetData sheetId="16245" refreshError="1"/>
      <sheetData sheetId="16246" refreshError="1"/>
      <sheetData sheetId="16247" refreshError="1"/>
      <sheetData sheetId="16248" refreshError="1"/>
      <sheetData sheetId="16249" refreshError="1"/>
      <sheetData sheetId="16250" refreshError="1"/>
      <sheetData sheetId="16251" refreshError="1"/>
      <sheetData sheetId="16252" refreshError="1"/>
      <sheetData sheetId="16253" refreshError="1"/>
      <sheetData sheetId="16254" refreshError="1"/>
      <sheetData sheetId="16255" refreshError="1"/>
      <sheetData sheetId="16256" refreshError="1"/>
      <sheetData sheetId="16257" refreshError="1"/>
      <sheetData sheetId="16258" refreshError="1"/>
      <sheetData sheetId="16259" refreshError="1"/>
      <sheetData sheetId="16260" refreshError="1"/>
      <sheetData sheetId="16261" refreshError="1"/>
      <sheetData sheetId="16262" refreshError="1"/>
      <sheetData sheetId="16263" refreshError="1"/>
      <sheetData sheetId="16264" refreshError="1"/>
      <sheetData sheetId="16265" refreshError="1"/>
      <sheetData sheetId="16266" refreshError="1"/>
      <sheetData sheetId="16267" refreshError="1"/>
      <sheetData sheetId="16268" refreshError="1"/>
      <sheetData sheetId="16269" refreshError="1"/>
      <sheetData sheetId="16270" refreshError="1"/>
      <sheetData sheetId="16271" refreshError="1"/>
      <sheetData sheetId="16272" refreshError="1"/>
      <sheetData sheetId="16273" refreshError="1"/>
      <sheetData sheetId="16274" refreshError="1"/>
      <sheetData sheetId="16275" refreshError="1"/>
      <sheetData sheetId="16276" refreshError="1"/>
      <sheetData sheetId="16277" refreshError="1"/>
      <sheetData sheetId="16278" refreshError="1"/>
      <sheetData sheetId="16279" refreshError="1"/>
      <sheetData sheetId="16280" refreshError="1"/>
      <sheetData sheetId="16281" refreshError="1"/>
      <sheetData sheetId="16282" refreshError="1"/>
      <sheetData sheetId="16283" refreshError="1"/>
      <sheetData sheetId="16284" refreshError="1"/>
      <sheetData sheetId="16285" refreshError="1"/>
      <sheetData sheetId="16286" refreshError="1"/>
      <sheetData sheetId="16287" refreshError="1"/>
      <sheetData sheetId="16288" refreshError="1"/>
      <sheetData sheetId="16289" refreshError="1"/>
      <sheetData sheetId="16290" refreshError="1"/>
      <sheetData sheetId="16291" refreshError="1"/>
      <sheetData sheetId="16292" refreshError="1"/>
      <sheetData sheetId="16293" refreshError="1"/>
      <sheetData sheetId="16294" refreshError="1"/>
      <sheetData sheetId="16295" refreshError="1"/>
      <sheetData sheetId="16296" refreshError="1"/>
      <sheetData sheetId="16297" refreshError="1"/>
      <sheetData sheetId="16298" refreshError="1"/>
      <sheetData sheetId="16299" refreshError="1"/>
      <sheetData sheetId="16300" refreshError="1"/>
      <sheetData sheetId="16301" refreshError="1"/>
      <sheetData sheetId="16302" refreshError="1"/>
      <sheetData sheetId="16303" refreshError="1"/>
      <sheetData sheetId="16304" refreshError="1"/>
      <sheetData sheetId="16305" refreshError="1"/>
      <sheetData sheetId="16306" refreshError="1"/>
      <sheetData sheetId="16307" refreshError="1"/>
      <sheetData sheetId="16308" refreshError="1"/>
      <sheetData sheetId="16309" refreshError="1"/>
      <sheetData sheetId="16310" refreshError="1"/>
      <sheetData sheetId="16311" refreshError="1"/>
      <sheetData sheetId="16312" refreshError="1"/>
      <sheetData sheetId="16313" refreshError="1"/>
      <sheetData sheetId="16314" refreshError="1"/>
      <sheetData sheetId="16315" refreshError="1"/>
      <sheetData sheetId="16316" refreshError="1"/>
      <sheetData sheetId="16317" refreshError="1"/>
      <sheetData sheetId="16318" refreshError="1"/>
      <sheetData sheetId="16319" refreshError="1"/>
      <sheetData sheetId="16320" refreshError="1"/>
      <sheetData sheetId="16321" refreshError="1"/>
      <sheetData sheetId="16322" refreshError="1"/>
      <sheetData sheetId="16323" refreshError="1"/>
      <sheetData sheetId="16324" refreshError="1"/>
      <sheetData sheetId="16325" refreshError="1"/>
      <sheetData sheetId="16326" refreshError="1"/>
      <sheetData sheetId="16327" refreshError="1"/>
      <sheetData sheetId="16328" refreshError="1"/>
      <sheetData sheetId="16329" refreshError="1"/>
      <sheetData sheetId="16330" refreshError="1"/>
      <sheetData sheetId="16331" refreshError="1"/>
      <sheetData sheetId="16332" refreshError="1"/>
      <sheetData sheetId="16333" refreshError="1"/>
      <sheetData sheetId="16334" refreshError="1"/>
      <sheetData sheetId="16335" refreshError="1"/>
      <sheetData sheetId="16336" refreshError="1"/>
      <sheetData sheetId="16337" refreshError="1"/>
      <sheetData sheetId="16338" refreshError="1"/>
      <sheetData sheetId="16339" refreshError="1"/>
      <sheetData sheetId="16340" refreshError="1"/>
      <sheetData sheetId="16341" refreshError="1"/>
      <sheetData sheetId="16342" refreshError="1"/>
      <sheetData sheetId="16343" refreshError="1"/>
      <sheetData sheetId="16344" refreshError="1"/>
      <sheetData sheetId="16345" refreshError="1"/>
      <sheetData sheetId="16346" refreshError="1"/>
      <sheetData sheetId="16347" refreshError="1"/>
      <sheetData sheetId="16348" refreshError="1"/>
      <sheetData sheetId="16349" refreshError="1"/>
      <sheetData sheetId="16350" refreshError="1"/>
      <sheetData sheetId="16351" refreshError="1"/>
      <sheetData sheetId="16352" refreshError="1"/>
      <sheetData sheetId="16353" refreshError="1"/>
      <sheetData sheetId="16354" refreshError="1"/>
      <sheetData sheetId="16355" refreshError="1"/>
      <sheetData sheetId="16356" refreshError="1"/>
      <sheetData sheetId="16357" refreshError="1"/>
      <sheetData sheetId="16358" refreshError="1"/>
      <sheetData sheetId="16359" refreshError="1"/>
      <sheetData sheetId="16360" refreshError="1"/>
      <sheetData sheetId="16361" refreshError="1"/>
      <sheetData sheetId="16362" refreshError="1"/>
      <sheetData sheetId="16363" refreshError="1"/>
      <sheetData sheetId="16364" refreshError="1"/>
      <sheetData sheetId="16365" refreshError="1"/>
      <sheetData sheetId="16366" refreshError="1"/>
      <sheetData sheetId="16367" refreshError="1"/>
      <sheetData sheetId="16368" refreshError="1"/>
      <sheetData sheetId="16369" refreshError="1"/>
      <sheetData sheetId="16370" refreshError="1"/>
      <sheetData sheetId="16371" refreshError="1"/>
      <sheetData sheetId="16372" refreshError="1"/>
      <sheetData sheetId="16373" refreshError="1"/>
      <sheetData sheetId="16374" refreshError="1"/>
      <sheetData sheetId="16375" refreshError="1"/>
      <sheetData sheetId="16376" refreshError="1"/>
      <sheetData sheetId="16377" refreshError="1"/>
      <sheetData sheetId="16378" refreshError="1"/>
      <sheetData sheetId="16379" refreshError="1"/>
      <sheetData sheetId="16380" refreshError="1"/>
      <sheetData sheetId="16381" refreshError="1"/>
      <sheetData sheetId="16382" refreshError="1"/>
      <sheetData sheetId="16383" refreshError="1"/>
      <sheetData sheetId="16384" refreshError="1"/>
      <sheetData sheetId="16385" refreshError="1"/>
      <sheetData sheetId="16386" refreshError="1"/>
      <sheetData sheetId="16387" refreshError="1"/>
      <sheetData sheetId="16388" refreshError="1"/>
      <sheetData sheetId="16389" refreshError="1"/>
      <sheetData sheetId="16390" refreshError="1"/>
      <sheetData sheetId="16391" refreshError="1"/>
      <sheetData sheetId="16392" refreshError="1"/>
      <sheetData sheetId="16393" refreshError="1"/>
      <sheetData sheetId="16394" refreshError="1"/>
      <sheetData sheetId="16395" refreshError="1"/>
      <sheetData sheetId="16396" refreshError="1"/>
      <sheetData sheetId="16397" refreshError="1"/>
      <sheetData sheetId="16398" refreshError="1"/>
      <sheetData sheetId="16399" refreshError="1"/>
      <sheetData sheetId="16400" refreshError="1"/>
      <sheetData sheetId="16401" refreshError="1"/>
      <sheetData sheetId="16402" refreshError="1"/>
      <sheetData sheetId="16403" refreshError="1"/>
      <sheetData sheetId="16404" refreshError="1"/>
      <sheetData sheetId="16405" refreshError="1"/>
      <sheetData sheetId="16406" refreshError="1"/>
      <sheetData sheetId="16407" refreshError="1"/>
      <sheetData sheetId="16408" refreshError="1"/>
      <sheetData sheetId="16409" refreshError="1"/>
      <sheetData sheetId="16410" refreshError="1"/>
      <sheetData sheetId="16411" refreshError="1"/>
      <sheetData sheetId="16412" refreshError="1"/>
      <sheetData sheetId="16413" refreshError="1"/>
      <sheetData sheetId="16414" refreshError="1"/>
      <sheetData sheetId="16415" refreshError="1"/>
      <sheetData sheetId="16416" refreshError="1"/>
      <sheetData sheetId="16417" refreshError="1"/>
      <sheetData sheetId="16418" refreshError="1"/>
      <sheetData sheetId="16419" refreshError="1"/>
      <sheetData sheetId="16420" refreshError="1"/>
      <sheetData sheetId="16421" refreshError="1"/>
      <sheetData sheetId="16422" refreshError="1"/>
      <sheetData sheetId="16423" refreshError="1"/>
      <sheetData sheetId="16424" refreshError="1"/>
      <sheetData sheetId="16425" refreshError="1"/>
      <sheetData sheetId="16426" refreshError="1"/>
      <sheetData sheetId="16427" refreshError="1"/>
      <sheetData sheetId="16428" refreshError="1"/>
      <sheetData sheetId="16429" refreshError="1"/>
      <sheetData sheetId="16430" refreshError="1"/>
      <sheetData sheetId="16431" refreshError="1"/>
      <sheetData sheetId="16432" refreshError="1"/>
      <sheetData sheetId="16433" refreshError="1"/>
      <sheetData sheetId="16434" refreshError="1"/>
      <sheetData sheetId="16435" refreshError="1"/>
      <sheetData sheetId="16436" refreshError="1"/>
      <sheetData sheetId="16437" refreshError="1"/>
      <sheetData sheetId="16438" refreshError="1"/>
      <sheetData sheetId="16439" refreshError="1"/>
      <sheetData sheetId="16440" refreshError="1"/>
      <sheetData sheetId="16441" refreshError="1"/>
      <sheetData sheetId="16442" refreshError="1"/>
      <sheetData sheetId="16443" refreshError="1"/>
      <sheetData sheetId="16444" refreshError="1"/>
      <sheetData sheetId="16445" refreshError="1"/>
      <sheetData sheetId="16446" refreshError="1"/>
      <sheetData sheetId="16447" refreshError="1"/>
      <sheetData sheetId="16448" refreshError="1"/>
      <sheetData sheetId="16449" refreshError="1"/>
      <sheetData sheetId="16450" refreshError="1"/>
      <sheetData sheetId="16451" refreshError="1"/>
      <sheetData sheetId="16452" refreshError="1"/>
      <sheetData sheetId="16453" refreshError="1"/>
      <sheetData sheetId="16454" refreshError="1"/>
      <sheetData sheetId="16455" refreshError="1"/>
      <sheetData sheetId="16456" refreshError="1"/>
      <sheetData sheetId="16457" refreshError="1"/>
      <sheetData sheetId="16458" refreshError="1"/>
      <sheetData sheetId="16459" refreshError="1"/>
      <sheetData sheetId="16460" refreshError="1"/>
      <sheetData sheetId="16461" refreshError="1"/>
      <sheetData sheetId="16462" refreshError="1"/>
      <sheetData sheetId="16463" refreshError="1"/>
      <sheetData sheetId="16464" refreshError="1"/>
      <sheetData sheetId="16465" refreshError="1"/>
      <sheetData sheetId="16466" refreshError="1"/>
      <sheetData sheetId="16467" refreshError="1"/>
      <sheetData sheetId="16468" refreshError="1"/>
      <sheetData sheetId="16469" refreshError="1"/>
      <sheetData sheetId="16470" refreshError="1"/>
      <sheetData sheetId="16471" refreshError="1"/>
      <sheetData sheetId="16472" refreshError="1"/>
      <sheetData sheetId="16473" refreshError="1"/>
      <sheetData sheetId="16474" refreshError="1"/>
      <sheetData sheetId="16475" refreshError="1"/>
      <sheetData sheetId="16476" refreshError="1"/>
      <sheetData sheetId="16477" refreshError="1"/>
      <sheetData sheetId="16478" refreshError="1"/>
      <sheetData sheetId="16479" refreshError="1"/>
      <sheetData sheetId="16480" refreshError="1"/>
      <sheetData sheetId="16481" refreshError="1"/>
      <sheetData sheetId="16482" refreshError="1"/>
      <sheetData sheetId="16483" refreshError="1"/>
      <sheetData sheetId="16484" refreshError="1"/>
      <sheetData sheetId="16485" refreshError="1"/>
      <sheetData sheetId="16486" refreshError="1"/>
      <sheetData sheetId="16487" refreshError="1"/>
      <sheetData sheetId="16488" refreshError="1"/>
      <sheetData sheetId="16489" refreshError="1"/>
      <sheetData sheetId="16490" refreshError="1"/>
      <sheetData sheetId="16491" refreshError="1"/>
      <sheetData sheetId="16492" refreshError="1"/>
      <sheetData sheetId="16493" refreshError="1"/>
      <sheetData sheetId="16494" refreshError="1"/>
      <sheetData sheetId="16495" refreshError="1"/>
      <sheetData sheetId="16496" refreshError="1"/>
      <sheetData sheetId="16497" refreshError="1"/>
      <sheetData sheetId="16498" refreshError="1"/>
      <sheetData sheetId="16499" refreshError="1"/>
      <sheetData sheetId="16500" refreshError="1"/>
      <sheetData sheetId="16501" refreshError="1"/>
      <sheetData sheetId="16502" refreshError="1"/>
      <sheetData sheetId="16503" refreshError="1"/>
      <sheetData sheetId="16504" refreshError="1"/>
      <sheetData sheetId="16505" refreshError="1"/>
      <sheetData sheetId="16506" refreshError="1"/>
      <sheetData sheetId="16507" refreshError="1"/>
      <sheetData sheetId="16508" refreshError="1"/>
      <sheetData sheetId="16509" refreshError="1"/>
      <sheetData sheetId="16510" refreshError="1"/>
      <sheetData sheetId="16511" refreshError="1"/>
      <sheetData sheetId="16512" refreshError="1"/>
      <sheetData sheetId="16513" refreshError="1"/>
      <sheetData sheetId="16514" refreshError="1"/>
      <sheetData sheetId="16515" refreshError="1"/>
      <sheetData sheetId="16516" refreshError="1"/>
      <sheetData sheetId="16517" refreshError="1"/>
      <sheetData sheetId="16518" refreshError="1"/>
      <sheetData sheetId="16519" refreshError="1"/>
      <sheetData sheetId="16520" refreshError="1"/>
      <sheetData sheetId="16521" refreshError="1"/>
      <sheetData sheetId="16522" refreshError="1"/>
      <sheetData sheetId="16523" refreshError="1"/>
      <sheetData sheetId="16524" refreshError="1"/>
      <sheetData sheetId="16525" refreshError="1"/>
      <sheetData sheetId="16526" refreshError="1"/>
      <sheetData sheetId="16527" refreshError="1"/>
      <sheetData sheetId="16528" refreshError="1"/>
      <sheetData sheetId="16529" refreshError="1"/>
      <sheetData sheetId="16530" refreshError="1"/>
      <sheetData sheetId="16531" refreshError="1"/>
      <sheetData sheetId="16532" refreshError="1"/>
      <sheetData sheetId="16533" refreshError="1"/>
      <sheetData sheetId="16534" refreshError="1"/>
      <sheetData sheetId="16535" refreshError="1"/>
      <sheetData sheetId="16536" refreshError="1"/>
      <sheetData sheetId="16537" refreshError="1"/>
      <sheetData sheetId="16538" refreshError="1"/>
      <sheetData sheetId="16539" refreshError="1"/>
      <sheetData sheetId="16540" refreshError="1"/>
      <sheetData sheetId="16541" refreshError="1"/>
      <sheetData sheetId="16542" refreshError="1"/>
      <sheetData sheetId="16543" refreshError="1"/>
      <sheetData sheetId="16544" refreshError="1"/>
      <sheetData sheetId="16545" refreshError="1"/>
      <sheetData sheetId="16546" refreshError="1"/>
      <sheetData sheetId="16547" refreshError="1"/>
      <sheetData sheetId="16548" refreshError="1"/>
      <sheetData sheetId="16549" refreshError="1"/>
      <sheetData sheetId="16550" refreshError="1"/>
      <sheetData sheetId="16551" refreshError="1"/>
      <sheetData sheetId="16552" refreshError="1"/>
      <sheetData sheetId="16553" refreshError="1"/>
      <sheetData sheetId="16554" refreshError="1"/>
      <sheetData sheetId="16555" refreshError="1"/>
      <sheetData sheetId="16556" refreshError="1"/>
      <sheetData sheetId="16557" refreshError="1"/>
      <sheetData sheetId="16558" refreshError="1"/>
      <sheetData sheetId="16559" refreshError="1"/>
      <sheetData sheetId="16560" refreshError="1"/>
      <sheetData sheetId="16561" refreshError="1"/>
      <sheetData sheetId="16562" refreshError="1"/>
      <sheetData sheetId="16563" refreshError="1"/>
      <sheetData sheetId="16564" refreshError="1"/>
      <sheetData sheetId="16565" refreshError="1"/>
      <sheetData sheetId="16566" refreshError="1"/>
      <sheetData sheetId="16567" refreshError="1"/>
      <sheetData sheetId="16568" refreshError="1"/>
      <sheetData sheetId="16569" refreshError="1"/>
      <sheetData sheetId="16570" refreshError="1"/>
      <sheetData sheetId="16571" refreshError="1"/>
      <sheetData sheetId="16572" refreshError="1"/>
      <sheetData sheetId="16573">
        <row r="1">
          <cell r="A1" t="str">
            <v>CODE</v>
          </cell>
        </row>
      </sheetData>
      <sheetData sheetId="16574" refreshError="1"/>
      <sheetData sheetId="16575" refreshError="1"/>
      <sheetData sheetId="16576" refreshError="1"/>
      <sheetData sheetId="16577" refreshError="1"/>
      <sheetData sheetId="16578" refreshError="1"/>
      <sheetData sheetId="16579" refreshError="1"/>
      <sheetData sheetId="16580" refreshError="1"/>
      <sheetData sheetId="16581" refreshError="1"/>
      <sheetData sheetId="16582" refreshError="1"/>
      <sheetData sheetId="16583" refreshError="1"/>
      <sheetData sheetId="16584" refreshError="1"/>
      <sheetData sheetId="16585" refreshError="1"/>
      <sheetData sheetId="16586" refreshError="1"/>
      <sheetData sheetId="16587" refreshError="1"/>
      <sheetData sheetId="16588" refreshError="1"/>
      <sheetData sheetId="16589" refreshError="1"/>
      <sheetData sheetId="16590" refreshError="1"/>
      <sheetData sheetId="16591" refreshError="1"/>
      <sheetData sheetId="16592" refreshError="1"/>
      <sheetData sheetId="16593" refreshError="1"/>
      <sheetData sheetId="16594" refreshError="1"/>
      <sheetData sheetId="16595" refreshError="1"/>
      <sheetData sheetId="16596" refreshError="1"/>
      <sheetData sheetId="16597" refreshError="1"/>
      <sheetData sheetId="16598" refreshError="1"/>
      <sheetData sheetId="16599" refreshError="1"/>
      <sheetData sheetId="16600">
        <row r="1">
          <cell r="A1" t="str">
            <v>CODE</v>
          </cell>
        </row>
      </sheetData>
      <sheetData sheetId="16601" refreshError="1"/>
      <sheetData sheetId="16602" refreshError="1"/>
      <sheetData sheetId="16603" refreshError="1"/>
      <sheetData sheetId="16604" refreshError="1"/>
      <sheetData sheetId="16605" refreshError="1"/>
      <sheetData sheetId="16606" refreshError="1"/>
      <sheetData sheetId="16607" refreshError="1"/>
      <sheetData sheetId="16608" refreshError="1"/>
      <sheetData sheetId="16609" refreshError="1"/>
      <sheetData sheetId="16610" refreshError="1"/>
      <sheetData sheetId="16611" refreshError="1"/>
      <sheetData sheetId="16612" refreshError="1"/>
      <sheetData sheetId="16613" refreshError="1"/>
      <sheetData sheetId="16614" refreshError="1"/>
      <sheetData sheetId="16615" refreshError="1"/>
      <sheetData sheetId="16616" refreshError="1"/>
      <sheetData sheetId="16617" refreshError="1"/>
      <sheetData sheetId="16618" refreshError="1"/>
      <sheetData sheetId="16619" refreshError="1"/>
      <sheetData sheetId="16620" refreshError="1"/>
      <sheetData sheetId="16621" refreshError="1"/>
      <sheetData sheetId="16622" refreshError="1"/>
      <sheetData sheetId="16623" refreshError="1"/>
      <sheetData sheetId="16624" refreshError="1"/>
      <sheetData sheetId="16625" refreshError="1"/>
      <sheetData sheetId="16626" refreshError="1"/>
      <sheetData sheetId="16627" refreshError="1"/>
      <sheetData sheetId="16628" refreshError="1"/>
      <sheetData sheetId="16629" refreshError="1"/>
      <sheetData sheetId="16630" refreshError="1"/>
      <sheetData sheetId="16631" refreshError="1"/>
      <sheetData sheetId="16632" refreshError="1"/>
      <sheetData sheetId="16633" refreshError="1"/>
      <sheetData sheetId="16634" refreshError="1"/>
      <sheetData sheetId="16635" refreshError="1"/>
      <sheetData sheetId="16636" refreshError="1"/>
      <sheetData sheetId="16637" refreshError="1"/>
      <sheetData sheetId="16638" refreshError="1"/>
      <sheetData sheetId="16639" refreshError="1"/>
      <sheetData sheetId="16640" refreshError="1"/>
      <sheetData sheetId="16641" refreshError="1"/>
      <sheetData sheetId="16642" refreshError="1"/>
      <sheetData sheetId="16643" refreshError="1"/>
      <sheetData sheetId="16644" refreshError="1"/>
      <sheetData sheetId="16645" refreshError="1"/>
      <sheetData sheetId="16646" refreshError="1"/>
      <sheetData sheetId="16647" refreshError="1"/>
      <sheetData sheetId="16648" refreshError="1"/>
      <sheetData sheetId="16649" refreshError="1"/>
      <sheetData sheetId="16650" refreshError="1"/>
      <sheetData sheetId="16651" refreshError="1"/>
      <sheetData sheetId="16652" refreshError="1"/>
      <sheetData sheetId="16653" refreshError="1"/>
      <sheetData sheetId="16654" refreshError="1"/>
      <sheetData sheetId="16655" refreshError="1"/>
      <sheetData sheetId="16656" refreshError="1"/>
      <sheetData sheetId="16657" refreshError="1"/>
      <sheetData sheetId="16658" refreshError="1"/>
      <sheetData sheetId="16659" refreshError="1"/>
      <sheetData sheetId="16660" refreshError="1"/>
      <sheetData sheetId="16661" refreshError="1"/>
      <sheetData sheetId="16662" refreshError="1"/>
      <sheetData sheetId="16663" refreshError="1"/>
      <sheetData sheetId="16664" refreshError="1"/>
      <sheetData sheetId="16665" refreshError="1"/>
      <sheetData sheetId="16666" refreshError="1"/>
      <sheetData sheetId="16667" refreshError="1"/>
      <sheetData sheetId="16668" refreshError="1"/>
      <sheetData sheetId="16669" refreshError="1"/>
      <sheetData sheetId="16670" refreshError="1"/>
      <sheetData sheetId="16671" refreshError="1"/>
      <sheetData sheetId="16672" refreshError="1"/>
      <sheetData sheetId="16673" refreshError="1"/>
      <sheetData sheetId="16674" refreshError="1"/>
      <sheetData sheetId="16675" refreshError="1"/>
      <sheetData sheetId="16676" refreshError="1"/>
      <sheetData sheetId="16677" refreshError="1"/>
      <sheetData sheetId="16678" refreshError="1"/>
      <sheetData sheetId="16679" refreshError="1"/>
      <sheetData sheetId="16680" refreshError="1"/>
      <sheetData sheetId="16681" refreshError="1"/>
      <sheetData sheetId="16682" refreshError="1"/>
      <sheetData sheetId="16683" refreshError="1"/>
      <sheetData sheetId="16684" refreshError="1"/>
      <sheetData sheetId="16685" refreshError="1"/>
      <sheetData sheetId="16686" refreshError="1"/>
      <sheetData sheetId="16687" refreshError="1"/>
      <sheetData sheetId="16688" refreshError="1"/>
      <sheetData sheetId="16689" refreshError="1"/>
      <sheetData sheetId="16690" refreshError="1"/>
      <sheetData sheetId="16691" refreshError="1"/>
      <sheetData sheetId="16692" refreshError="1"/>
      <sheetData sheetId="16693" refreshError="1"/>
      <sheetData sheetId="16694" refreshError="1"/>
      <sheetData sheetId="16695" refreshError="1"/>
      <sheetData sheetId="16696" refreshError="1"/>
      <sheetData sheetId="16697" refreshError="1"/>
      <sheetData sheetId="16698" refreshError="1"/>
      <sheetData sheetId="16699" refreshError="1"/>
      <sheetData sheetId="16700" refreshError="1"/>
      <sheetData sheetId="16701" refreshError="1"/>
      <sheetData sheetId="16702" refreshError="1"/>
      <sheetData sheetId="16703" refreshError="1"/>
      <sheetData sheetId="16704" refreshError="1"/>
      <sheetData sheetId="16705" refreshError="1"/>
      <sheetData sheetId="16706" refreshError="1"/>
      <sheetData sheetId="16707" refreshError="1"/>
      <sheetData sheetId="16708" refreshError="1"/>
      <sheetData sheetId="16709" refreshError="1"/>
      <sheetData sheetId="16710" refreshError="1"/>
      <sheetData sheetId="16711" refreshError="1"/>
      <sheetData sheetId="16712" refreshError="1"/>
      <sheetData sheetId="16713" refreshError="1"/>
      <sheetData sheetId="16714" refreshError="1"/>
      <sheetData sheetId="16715" refreshError="1"/>
      <sheetData sheetId="16716" refreshError="1"/>
      <sheetData sheetId="16717" refreshError="1"/>
      <sheetData sheetId="16718" refreshError="1"/>
      <sheetData sheetId="16719" refreshError="1"/>
      <sheetData sheetId="16720" refreshError="1"/>
      <sheetData sheetId="16721" refreshError="1"/>
      <sheetData sheetId="16722" refreshError="1"/>
      <sheetData sheetId="16723" refreshError="1"/>
      <sheetData sheetId="16724" refreshError="1"/>
      <sheetData sheetId="16725" refreshError="1"/>
      <sheetData sheetId="16726" refreshError="1"/>
      <sheetData sheetId="16727" refreshError="1"/>
      <sheetData sheetId="16728" refreshError="1"/>
      <sheetData sheetId="16729" refreshError="1"/>
      <sheetData sheetId="16730" refreshError="1"/>
      <sheetData sheetId="16731" refreshError="1"/>
      <sheetData sheetId="16732" refreshError="1"/>
      <sheetData sheetId="16733" refreshError="1"/>
      <sheetData sheetId="16734" refreshError="1"/>
      <sheetData sheetId="16735" refreshError="1"/>
      <sheetData sheetId="16736" refreshError="1"/>
      <sheetData sheetId="16737" refreshError="1"/>
      <sheetData sheetId="16738" refreshError="1"/>
      <sheetData sheetId="16739" refreshError="1"/>
      <sheetData sheetId="16740" refreshError="1"/>
      <sheetData sheetId="16741" refreshError="1"/>
      <sheetData sheetId="16742" refreshError="1"/>
      <sheetData sheetId="16743" refreshError="1"/>
      <sheetData sheetId="16744" refreshError="1"/>
      <sheetData sheetId="16745" refreshError="1"/>
      <sheetData sheetId="16746" refreshError="1"/>
      <sheetData sheetId="16747" refreshError="1"/>
      <sheetData sheetId="16748" refreshError="1"/>
      <sheetData sheetId="16749">
        <row r="5">
          <cell r="A5" t="str">
            <v>CLEARING &amp; GRUBBING</v>
          </cell>
        </row>
      </sheetData>
      <sheetData sheetId="16750" refreshError="1"/>
      <sheetData sheetId="16751" refreshError="1"/>
      <sheetData sheetId="16752" refreshError="1"/>
      <sheetData sheetId="16753" refreshError="1"/>
      <sheetData sheetId="16754" refreshError="1"/>
      <sheetData sheetId="16755" refreshError="1"/>
      <sheetData sheetId="16756" refreshError="1"/>
      <sheetData sheetId="16757" refreshError="1"/>
      <sheetData sheetId="16758" refreshError="1"/>
      <sheetData sheetId="16759" refreshError="1"/>
      <sheetData sheetId="16760" refreshError="1"/>
      <sheetData sheetId="16761" refreshError="1"/>
      <sheetData sheetId="16762" refreshError="1"/>
      <sheetData sheetId="16763" refreshError="1"/>
      <sheetData sheetId="16764" refreshError="1"/>
      <sheetData sheetId="16765" refreshError="1"/>
      <sheetData sheetId="16766" refreshError="1"/>
      <sheetData sheetId="16767"/>
      <sheetData sheetId="16768" refreshError="1"/>
      <sheetData sheetId="16769" refreshError="1"/>
      <sheetData sheetId="16770" refreshError="1"/>
      <sheetData sheetId="16771" refreshError="1"/>
      <sheetData sheetId="16772" refreshError="1"/>
      <sheetData sheetId="16773" refreshError="1"/>
      <sheetData sheetId="16774" refreshError="1"/>
      <sheetData sheetId="16775" refreshError="1"/>
      <sheetData sheetId="16776" refreshError="1"/>
      <sheetData sheetId="16777" refreshError="1"/>
      <sheetData sheetId="16778" refreshError="1"/>
      <sheetData sheetId="16779" refreshError="1"/>
      <sheetData sheetId="16780" refreshError="1"/>
      <sheetData sheetId="16781" refreshError="1"/>
      <sheetData sheetId="16782" refreshError="1"/>
      <sheetData sheetId="16783" refreshError="1"/>
      <sheetData sheetId="16784" refreshError="1"/>
      <sheetData sheetId="16785" refreshError="1"/>
      <sheetData sheetId="16786" refreshError="1"/>
      <sheetData sheetId="16787" refreshError="1"/>
      <sheetData sheetId="16788" refreshError="1"/>
      <sheetData sheetId="16789" refreshError="1"/>
      <sheetData sheetId="16790" refreshError="1"/>
      <sheetData sheetId="16791" refreshError="1"/>
      <sheetData sheetId="16792" refreshError="1"/>
      <sheetData sheetId="16793" refreshError="1"/>
      <sheetData sheetId="16794" refreshError="1"/>
      <sheetData sheetId="16795" refreshError="1"/>
      <sheetData sheetId="16796" refreshError="1"/>
      <sheetData sheetId="16797" refreshError="1"/>
      <sheetData sheetId="16798" refreshError="1"/>
      <sheetData sheetId="16799" refreshError="1"/>
      <sheetData sheetId="16800" refreshError="1"/>
      <sheetData sheetId="16801" refreshError="1"/>
      <sheetData sheetId="16802" refreshError="1"/>
      <sheetData sheetId="16803" refreshError="1"/>
      <sheetData sheetId="16804" refreshError="1"/>
      <sheetData sheetId="16805" refreshError="1"/>
      <sheetData sheetId="16806" refreshError="1"/>
      <sheetData sheetId="16807" refreshError="1"/>
      <sheetData sheetId="16808" refreshError="1"/>
      <sheetData sheetId="16809" refreshError="1"/>
      <sheetData sheetId="16810" refreshError="1"/>
      <sheetData sheetId="16811" refreshError="1"/>
      <sheetData sheetId="16812" refreshError="1"/>
      <sheetData sheetId="16813" refreshError="1"/>
      <sheetData sheetId="16814" refreshError="1"/>
      <sheetData sheetId="16815" refreshError="1"/>
      <sheetData sheetId="16816" refreshError="1"/>
      <sheetData sheetId="16817" refreshError="1"/>
      <sheetData sheetId="16818" refreshError="1"/>
      <sheetData sheetId="16819" refreshError="1"/>
      <sheetData sheetId="16820" refreshError="1"/>
      <sheetData sheetId="16821" refreshError="1"/>
      <sheetData sheetId="16822" refreshError="1"/>
      <sheetData sheetId="16823" refreshError="1"/>
      <sheetData sheetId="16824" refreshError="1"/>
      <sheetData sheetId="16825" refreshError="1"/>
      <sheetData sheetId="16826" refreshError="1"/>
      <sheetData sheetId="16827" refreshError="1"/>
      <sheetData sheetId="16828" refreshError="1"/>
      <sheetData sheetId="16829" refreshError="1"/>
      <sheetData sheetId="16830" refreshError="1"/>
      <sheetData sheetId="16831" refreshError="1"/>
      <sheetData sheetId="16832" refreshError="1"/>
      <sheetData sheetId="16833" refreshError="1"/>
      <sheetData sheetId="16834" refreshError="1"/>
      <sheetData sheetId="16835" refreshError="1"/>
      <sheetData sheetId="16836" refreshError="1"/>
      <sheetData sheetId="16837" refreshError="1"/>
      <sheetData sheetId="16838" refreshError="1"/>
      <sheetData sheetId="16839" refreshError="1"/>
      <sheetData sheetId="16840" refreshError="1"/>
      <sheetData sheetId="16841" refreshError="1"/>
      <sheetData sheetId="16842" refreshError="1"/>
      <sheetData sheetId="16843" refreshError="1"/>
      <sheetData sheetId="16844" refreshError="1"/>
      <sheetData sheetId="16845" refreshError="1"/>
      <sheetData sheetId="16846" refreshError="1"/>
      <sheetData sheetId="16847" refreshError="1"/>
      <sheetData sheetId="16848" refreshError="1"/>
      <sheetData sheetId="16849" refreshError="1"/>
      <sheetData sheetId="16850" refreshError="1"/>
      <sheetData sheetId="16851" refreshError="1"/>
      <sheetData sheetId="16852" refreshError="1"/>
      <sheetData sheetId="16853" refreshError="1"/>
      <sheetData sheetId="16854" refreshError="1"/>
      <sheetData sheetId="16855" refreshError="1"/>
      <sheetData sheetId="16856" refreshError="1"/>
      <sheetData sheetId="16857" refreshError="1"/>
      <sheetData sheetId="16858" refreshError="1"/>
      <sheetData sheetId="16859" refreshError="1"/>
      <sheetData sheetId="16860" refreshError="1"/>
      <sheetData sheetId="16861" refreshError="1"/>
      <sheetData sheetId="16862" refreshError="1"/>
      <sheetData sheetId="16863" refreshError="1"/>
      <sheetData sheetId="16864" refreshError="1"/>
      <sheetData sheetId="16865" refreshError="1"/>
      <sheetData sheetId="16866" refreshError="1"/>
      <sheetData sheetId="16867" refreshError="1"/>
      <sheetData sheetId="16868" refreshError="1"/>
      <sheetData sheetId="16869" refreshError="1"/>
      <sheetData sheetId="16870" refreshError="1"/>
      <sheetData sheetId="16871" refreshError="1"/>
      <sheetData sheetId="16872" refreshError="1"/>
      <sheetData sheetId="16873" refreshError="1"/>
      <sheetData sheetId="16874" refreshError="1"/>
      <sheetData sheetId="16875" refreshError="1"/>
      <sheetData sheetId="16876" refreshError="1"/>
      <sheetData sheetId="16877" refreshError="1"/>
      <sheetData sheetId="16878" refreshError="1"/>
      <sheetData sheetId="16879" refreshError="1"/>
      <sheetData sheetId="16880" refreshError="1"/>
      <sheetData sheetId="16881" refreshError="1"/>
      <sheetData sheetId="16882" refreshError="1"/>
      <sheetData sheetId="16883" refreshError="1"/>
      <sheetData sheetId="16884" refreshError="1"/>
      <sheetData sheetId="16885" refreshError="1"/>
      <sheetData sheetId="16886" refreshError="1"/>
      <sheetData sheetId="16887" refreshError="1"/>
      <sheetData sheetId="16888" refreshError="1"/>
      <sheetData sheetId="16889" refreshError="1"/>
      <sheetData sheetId="16890" refreshError="1"/>
      <sheetData sheetId="16891" refreshError="1"/>
      <sheetData sheetId="16892" refreshError="1"/>
      <sheetData sheetId="16893" refreshError="1"/>
      <sheetData sheetId="16894" refreshError="1"/>
      <sheetData sheetId="16895" refreshError="1"/>
      <sheetData sheetId="16896" refreshError="1"/>
      <sheetData sheetId="16897" refreshError="1"/>
      <sheetData sheetId="16898" refreshError="1"/>
      <sheetData sheetId="16899" refreshError="1"/>
      <sheetData sheetId="16900" refreshError="1"/>
      <sheetData sheetId="16901" refreshError="1"/>
      <sheetData sheetId="16902" refreshError="1"/>
      <sheetData sheetId="16903" refreshError="1"/>
      <sheetData sheetId="16904" refreshError="1"/>
      <sheetData sheetId="16905" refreshError="1"/>
      <sheetData sheetId="16906" refreshError="1"/>
      <sheetData sheetId="16907" refreshError="1"/>
      <sheetData sheetId="16908" refreshError="1"/>
      <sheetData sheetId="16909" refreshError="1"/>
      <sheetData sheetId="16910" refreshError="1"/>
      <sheetData sheetId="16911" refreshError="1"/>
      <sheetData sheetId="16912" refreshError="1"/>
      <sheetData sheetId="16913" refreshError="1"/>
      <sheetData sheetId="16914" refreshError="1"/>
      <sheetData sheetId="16915" refreshError="1"/>
      <sheetData sheetId="16916" refreshError="1"/>
      <sheetData sheetId="16917" refreshError="1"/>
      <sheetData sheetId="16918" refreshError="1"/>
      <sheetData sheetId="16919" refreshError="1"/>
      <sheetData sheetId="16920" refreshError="1"/>
      <sheetData sheetId="16921" refreshError="1"/>
      <sheetData sheetId="16922" refreshError="1"/>
      <sheetData sheetId="16923" refreshError="1"/>
      <sheetData sheetId="16924" refreshError="1"/>
      <sheetData sheetId="16925" refreshError="1"/>
      <sheetData sheetId="16926" refreshError="1"/>
      <sheetData sheetId="16927" refreshError="1"/>
      <sheetData sheetId="16928" refreshError="1"/>
      <sheetData sheetId="16929" refreshError="1"/>
      <sheetData sheetId="16930" refreshError="1"/>
      <sheetData sheetId="16931" refreshError="1"/>
      <sheetData sheetId="16932" refreshError="1"/>
      <sheetData sheetId="16933" refreshError="1"/>
      <sheetData sheetId="16934" refreshError="1"/>
      <sheetData sheetId="16935" refreshError="1"/>
      <sheetData sheetId="16936" refreshError="1"/>
      <sheetData sheetId="16937" refreshError="1"/>
      <sheetData sheetId="16938" refreshError="1"/>
      <sheetData sheetId="16939" refreshError="1"/>
      <sheetData sheetId="16940" refreshError="1"/>
      <sheetData sheetId="16941" refreshError="1"/>
      <sheetData sheetId="16942" refreshError="1"/>
      <sheetData sheetId="16943" refreshError="1"/>
      <sheetData sheetId="16944" refreshError="1"/>
      <sheetData sheetId="16945" refreshError="1"/>
      <sheetData sheetId="16946" refreshError="1"/>
      <sheetData sheetId="16947" refreshError="1"/>
      <sheetData sheetId="16948" refreshError="1"/>
      <sheetData sheetId="16949" refreshError="1"/>
      <sheetData sheetId="16950" refreshError="1"/>
      <sheetData sheetId="16951" refreshError="1"/>
      <sheetData sheetId="16952" refreshError="1"/>
      <sheetData sheetId="16953" refreshError="1"/>
      <sheetData sheetId="16954" refreshError="1"/>
      <sheetData sheetId="16955" refreshError="1"/>
      <sheetData sheetId="16956" refreshError="1"/>
      <sheetData sheetId="16957" refreshError="1"/>
      <sheetData sheetId="16958" refreshError="1"/>
      <sheetData sheetId="16959" refreshError="1"/>
      <sheetData sheetId="16960" refreshError="1"/>
      <sheetData sheetId="16961" refreshError="1"/>
      <sheetData sheetId="16962" refreshError="1"/>
      <sheetData sheetId="16963" refreshError="1"/>
      <sheetData sheetId="16964" refreshError="1"/>
      <sheetData sheetId="16965" refreshError="1"/>
      <sheetData sheetId="16966" refreshError="1"/>
      <sheetData sheetId="16967" refreshError="1"/>
      <sheetData sheetId="16968" refreshError="1"/>
      <sheetData sheetId="16969" refreshError="1"/>
      <sheetData sheetId="16970" refreshError="1"/>
      <sheetData sheetId="16971" refreshError="1"/>
      <sheetData sheetId="16972" refreshError="1"/>
      <sheetData sheetId="16973" refreshError="1"/>
      <sheetData sheetId="16974" refreshError="1"/>
      <sheetData sheetId="16975" refreshError="1"/>
      <sheetData sheetId="16976" refreshError="1"/>
      <sheetData sheetId="16977" refreshError="1"/>
      <sheetData sheetId="16978" refreshError="1"/>
      <sheetData sheetId="16979" refreshError="1"/>
      <sheetData sheetId="16980" refreshError="1"/>
      <sheetData sheetId="16981" refreshError="1"/>
      <sheetData sheetId="16982" refreshError="1"/>
      <sheetData sheetId="16983" refreshError="1"/>
      <sheetData sheetId="16984" refreshError="1"/>
      <sheetData sheetId="16985" refreshError="1"/>
      <sheetData sheetId="16986" refreshError="1"/>
      <sheetData sheetId="16987" refreshError="1"/>
      <sheetData sheetId="16988" refreshError="1"/>
      <sheetData sheetId="16989" refreshError="1"/>
      <sheetData sheetId="16990" refreshError="1"/>
      <sheetData sheetId="16991" refreshError="1"/>
      <sheetData sheetId="16992" refreshError="1"/>
      <sheetData sheetId="16993" refreshError="1"/>
      <sheetData sheetId="16994" refreshError="1"/>
      <sheetData sheetId="16995" refreshError="1"/>
      <sheetData sheetId="16996" refreshError="1"/>
      <sheetData sheetId="16997" refreshError="1"/>
      <sheetData sheetId="16998" refreshError="1"/>
      <sheetData sheetId="16999" refreshError="1"/>
      <sheetData sheetId="17000" refreshError="1"/>
      <sheetData sheetId="17001" refreshError="1"/>
      <sheetData sheetId="17002" refreshError="1"/>
      <sheetData sheetId="17003" refreshError="1"/>
      <sheetData sheetId="17004" refreshError="1"/>
      <sheetData sheetId="17005" refreshError="1"/>
      <sheetData sheetId="17006" refreshError="1"/>
      <sheetData sheetId="17007" refreshError="1"/>
      <sheetData sheetId="17008" refreshError="1"/>
      <sheetData sheetId="17009" refreshError="1"/>
      <sheetData sheetId="17010" refreshError="1"/>
      <sheetData sheetId="17011" refreshError="1"/>
      <sheetData sheetId="17012" refreshError="1"/>
      <sheetData sheetId="17013" refreshError="1"/>
      <sheetData sheetId="17014" refreshError="1"/>
      <sheetData sheetId="17015" refreshError="1"/>
      <sheetData sheetId="17016" refreshError="1"/>
      <sheetData sheetId="17017" refreshError="1"/>
      <sheetData sheetId="17018" refreshError="1"/>
      <sheetData sheetId="17019" refreshError="1"/>
      <sheetData sheetId="17020" refreshError="1"/>
      <sheetData sheetId="17021" refreshError="1"/>
      <sheetData sheetId="17022" refreshError="1"/>
      <sheetData sheetId="17023" refreshError="1"/>
      <sheetData sheetId="17024" refreshError="1"/>
      <sheetData sheetId="17025" refreshError="1"/>
      <sheetData sheetId="17026" refreshError="1"/>
      <sheetData sheetId="17027" refreshError="1"/>
      <sheetData sheetId="17028" refreshError="1"/>
      <sheetData sheetId="17029" refreshError="1"/>
      <sheetData sheetId="17030" refreshError="1"/>
      <sheetData sheetId="17031" refreshError="1"/>
      <sheetData sheetId="17032" refreshError="1"/>
      <sheetData sheetId="17033" refreshError="1"/>
      <sheetData sheetId="17034" refreshError="1"/>
      <sheetData sheetId="17035" refreshError="1"/>
      <sheetData sheetId="17036" refreshError="1"/>
      <sheetData sheetId="17037" refreshError="1"/>
      <sheetData sheetId="17038" refreshError="1"/>
      <sheetData sheetId="17039" refreshError="1"/>
      <sheetData sheetId="17040" refreshError="1"/>
      <sheetData sheetId="17041" refreshError="1"/>
      <sheetData sheetId="17042" refreshError="1"/>
      <sheetData sheetId="17043" refreshError="1"/>
      <sheetData sheetId="17044" refreshError="1"/>
      <sheetData sheetId="17045" refreshError="1"/>
      <sheetData sheetId="17046" refreshError="1"/>
      <sheetData sheetId="17047" refreshError="1"/>
      <sheetData sheetId="17048" refreshError="1"/>
      <sheetData sheetId="17049" refreshError="1"/>
      <sheetData sheetId="17050" refreshError="1"/>
      <sheetData sheetId="17051" refreshError="1"/>
      <sheetData sheetId="17052" refreshError="1"/>
      <sheetData sheetId="17053" refreshError="1"/>
      <sheetData sheetId="17054" refreshError="1"/>
      <sheetData sheetId="17055" refreshError="1"/>
      <sheetData sheetId="17056" refreshError="1"/>
      <sheetData sheetId="17057" refreshError="1"/>
      <sheetData sheetId="17058" refreshError="1"/>
      <sheetData sheetId="17059" refreshError="1"/>
      <sheetData sheetId="17060" refreshError="1"/>
      <sheetData sheetId="17061" refreshError="1"/>
      <sheetData sheetId="17062" refreshError="1"/>
      <sheetData sheetId="17063" refreshError="1"/>
      <sheetData sheetId="17064" refreshError="1"/>
      <sheetData sheetId="17065" refreshError="1"/>
      <sheetData sheetId="17066" refreshError="1"/>
      <sheetData sheetId="17067" refreshError="1"/>
      <sheetData sheetId="17068" refreshError="1"/>
      <sheetData sheetId="17069" refreshError="1"/>
      <sheetData sheetId="17070" refreshError="1"/>
      <sheetData sheetId="17071" refreshError="1"/>
      <sheetData sheetId="17072" refreshError="1"/>
      <sheetData sheetId="17073" refreshError="1"/>
      <sheetData sheetId="17074" refreshError="1"/>
      <sheetData sheetId="17075" refreshError="1"/>
      <sheetData sheetId="17076" refreshError="1"/>
      <sheetData sheetId="17077" refreshError="1"/>
      <sheetData sheetId="17078" refreshError="1"/>
      <sheetData sheetId="17079" refreshError="1"/>
      <sheetData sheetId="17080" refreshError="1"/>
      <sheetData sheetId="17081" refreshError="1"/>
      <sheetData sheetId="17082" refreshError="1"/>
      <sheetData sheetId="17083" refreshError="1"/>
      <sheetData sheetId="17084" refreshError="1"/>
      <sheetData sheetId="17085" refreshError="1"/>
      <sheetData sheetId="17086" refreshError="1"/>
      <sheetData sheetId="17087" refreshError="1"/>
      <sheetData sheetId="17088" refreshError="1"/>
      <sheetData sheetId="17089" refreshError="1"/>
      <sheetData sheetId="17090" refreshError="1"/>
      <sheetData sheetId="17091" refreshError="1"/>
      <sheetData sheetId="17092" refreshError="1"/>
      <sheetData sheetId="17093" refreshError="1"/>
      <sheetData sheetId="17094" refreshError="1"/>
      <sheetData sheetId="17095" refreshError="1"/>
      <sheetData sheetId="17096" refreshError="1"/>
      <sheetData sheetId="17097" refreshError="1"/>
      <sheetData sheetId="17098" refreshError="1"/>
      <sheetData sheetId="17099" refreshError="1"/>
      <sheetData sheetId="17100" refreshError="1"/>
      <sheetData sheetId="17101" refreshError="1"/>
      <sheetData sheetId="17102" refreshError="1"/>
      <sheetData sheetId="17103" refreshError="1"/>
      <sheetData sheetId="17104" refreshError="1"/>
      <sheetData sheetId="17105" refreshError="1"/>
      <sheetData sheetId="17106" refreshError="1"/>
      <sheetData sheetId="17107" refreshError="1"/>
      <sheetData sheetId="17108" refreshError="1"/>
      <sheetData sheetId="17109" refreshError="1"/>
      <sheetData sheetId="17110" refreshError="1"/>
      <sheetData sheetId="17111" refreshError="1"/>
      <sheetData sheetId="17112" refreshError="1"/>
      <sheetData sheetId="17113" refreshError="1"/>
      <sheetData sheetId="17114" refreshError="1"/>
      <sheetData sheetId="17115" refreshError="1"/>
      <sheetData sheetId="17116" refreshError="1"/>
      <sheetData sheetId="17117" refreshError="1"/>
      <sheetData sheetId="17118" refreshError="1"/>
      <sheetData sheetId="17119" refreshError="1"/>
      <sheetData sheetId="17120" refreshError="1"/>
      <sheetData sheetId="17121" refreshError="1"/>
      <sheetData sheetId="17122" refreshError="1"/>
      <sheetData sheetId="17123" refreshError="1"/>
      <sheetData sheetId="17124" refreshError="1"/>
      <sheetData sheetId="17125" refreshError="1"/>
      <sheetData sheetId="17126" refreshError="1"/>
      <sheetData sheetId="17127" refreshError="1"/>
      <sheetData sheetId="17128" refreshError="1"/>
      <sheetData sheetId="17129" refreshError="1"/>
      <sheetData sheetId="17130" refreshError="1"/>
      <sheetData sheetId="17131" refreshError="1"/>
      <sheetData sheetId="17132" refreshError="1"/>
      <sheetData sheetId="17133" refreshError="1"/>
      <sheetData sheetId="17134" refreshError="1"/>
      <sheetData sheetId="17135" refreshError="1"/>
      <sheetData sheetId="17136" refreshError="1"/>
      <sheetData sheetId="17137" refreshError="1"/>
      <sheetData sheetId="17138" refreshError="1"/>
      <sheetData sheetId="17139" refreshError="1"/>
      <sheetData sheetId="17140" refreshError="1"/>
      <sheetData sheetId="17141" refreshError="1"/>
      <sheetData sheetId="17142" refreshError="1"/>
      <sheetData sheetId="17143" refreshError="1"/>
      <sheetData sheetId="17144" refreshError="1"/>
      <sheetData sheetId="17145" refreshError="1"/>
      <sheetData sheetId="17146" refreshError="1"/>
      <sheetData sheetId="17147" refreshError="1"/>
      <sheetData sheetId="17148" refreshError="1"/>
      <sheetData sheetId="17149" refreshError="1"/>
      <sheetData sheetId="17150" refreshError="1"/>
      <sheetData sheetId="17151" refreshError="1"/>
      <sheetData sheetId="17152" refreshError="1"/>
      <sheetData sheetId="17153" refreshError="1"/>
      <sheetData sheetId="17154" refreshError="1"/>
      <sheetData sheetId="17155" refreshError="1"/>
      <sheetData sheetId="17156" refreshError="1"/>
      <sheetData sheetId="17157" refreshError="1"/>
      <sheetData sheetId="17158" refreshError="1"/>
      <sheetData sheetId="17159" refreshError="1"/>
      <sheetData sheetId="17160" refreshError="1"/>
      <sheetData sheetId="17161" refreshError="1"/>
      <sheetData sheetId="17162" refreshError="1"/>
      <sheetData sheetId="17163" refreshError="1"/>
      <sheetData sheetId="17164"/>
      <sheetData sheetId="17165" refreshError="1"/>
      <sheetData sheetId="17166" refreshError="1"/>
      <sheetData sheetId="17167" refreshError="1"/>
      <sheetData sheetId="17168" refreshError="1"/>
      <sheetData sheetId="17169" refreshError="1"/>
      <sheetData sheetId="17170" refreshError="1"/>
      <sheetData sheetId="17171"/>
      <sheetData sheetId="17172"/>
      <sheetData sheetId="17173"/>
      <sheetData sheetId="17174"/>
      <sheetData sheetId="17175" refreshError="1"/>
      <sheetData sheetId="17176" refreshError="1"/>
      <sheetData sheetId="17177" refreshError="1"/>
      <sheetData sheetId="17178" refreshError="1"/>
      <sheetData sheetId="17179"/>
      <sheetData sheetId="17180">
        <row r="4">
          <cell r="B4">
            <v>9608</v>
          </cell>
        </row>
      </sheetData>
      <sheetData sheetId="17181"/>
      <sheetData sheetId="17182" refreshError="1"/>
      <sheetData sheetId="17183" refreshError="1"/>
      <sheetData sheetId="17184" refreshError="1"/>
      <sheetData sheetId="17185" refreshError="1"/>
      <sheetData sheetId="17186" refreshError="1"/>
      <sheetData sheetId="17187"/>
      <sheetData sheetId="17188"/>
      <sheetData sheetId="17189"/>
      <sheetData sheetId="17190"/>
      <sheetData sheetId="17191"/>
      <sheetData sheetId="17192">
        <row r="30">
          <cell r="G30">
            <v>21824341.964330401</v>
          </cell>
        </row>
      </sheetData>
      <sheetData sheetId="17193">
        <row r="3">
          <cell r="D3">
            <v>31.2</v>
          </cell>
        </row>
      </sheetData>
      <sheetData sheetId="17194"/>
      <sheetData sheetId="17195"/>
      <sheetData sheetId="17196"/>
      <sheetData sheetId="17197" refreshError="1"/>
      <sheetData sheetId="17198" refreshError="1"/>
      <sheetData sheetId="17199" refreshError="1"/>
      <sheetData sheetId="17200" refreshError="1"/>
      <sheetData sheetId="17201" refreshError="1"/>
      <sheetData sheetId="17202" refreshError="1"/>
      <sheetData sheetId="17203" refreshError="1"/>
      <sheetData sheetId="17204" refreshError="1"/>
      <sheetData sheetId="17205" refreshError="1"/>
      <sheetData sheetId="17206" refreshError="1"/>
      <sheetData sheetId="17207" refreshError="1"/>
      <sheetData sheetId="17208" refreshError="1"/>
      <sheetData sheetId="17209" refreshError="1"/>
      <sheetData sheetId="17210" refreshError="1"/>
      <sheetData sheetId="17211" refreshError="1"/>
      <sheetData sheetId="17212" refreshError="1"/>
      <sheetData sheetId="17213" refreshError="1"/>
      <sheetData sheetId="17214" refreshError="1"/>
      <sheetData sheetId="17215" refreshError="1"/>
      <sheetData sheetId="17216" refreshError="1"/>
      <sheetData sheetId="17217" refreshError="1"/>
      <sheetData sheetId="17218" refreshError="1"/>
      <sheetData sheetId="17219" refreshError="1"/>
      <sheetData sheetId="17220" refreshError="1"/>
      <sheetData sheetId="17221" refreshError="1"/>
      <sheetData sheetId="17222" refreshError="1"/>
      <sheetData sheetId="17223" refreshError="1"/>
      <sheetData sheetId="17224" refreshError="1"/>
      <sheetData sheetId="17225" refreshError="1"/>
      <sheetData sheetId="17226" refreshError="1"/>
      <sheetData sheetId="17227" refreshError="1"/>
      <sheetData sheetId="17228" refreshError="1"/>
      <sheetData sheetId="17229" refreshError="1"/>
      <sheetData sheetId="17230" refreshError="1"/>
      <sheetData sheetId="17231" refreshError="1"/>
      <sheetData sheetId="17232" refreshError="1"/>
      <sheetData sheetId="17233" refreshError="1"/>
      <sheetData sheetId="17234" refreshError="1"/>
      <sheetData sheetId="17235" refreshError="1"/>
      <sheetData sheetId="17236" refreshError="1"/>
      <sheetData sheetId="17237" refreshError="1"/>
      <sheetData sheetId="17238" refreshError="1"/>
      <sheetData sheetId="17239" refreshError="1"/>
      <sheetData sheetId="17240" refreshError="1"/>
      <sheetData sheetId="17241" refreshError="1"/>
      <sheetData sheetId="17242" refreshError="1"/>
      <sheetData sheetId="17243" refreshError="1"/>
      <sheetData sheetId="17244" refreshError="1"/>
      <sheetData sheetId="17245" refreshError="1"/>
      <sheetData sheetId="17246" refreshError="1"/>
      <sheetData sheetId="17247" refreshError="1"/>
      <sheetData sheetId="17248" refreshError="1"/>
      <sheetData sheetId="17249" refreshError="1"/>
      <sheetData sheetId="17250" refreshError="1"/>
      <sheetData sheetId="17251" refreshError="1"/>
      <sheetData sheetId="17252" refreshError="1"/>
      <sheetData sheetId="17253" refreshError="1"/>
      <sheetData sheetId="17254" refreshError="1"/>
      <sheetData sheetId="17255">
        <row r="30">
          <cell r="G30">
            <v>21824341.964330401</v>
          </cell>
        </row>
      </sheetData>
      <sheetData sheetId="17256" refreshError="1"/>
      <sheetData sheetId="17257"/>
      <sheetData sheetId="17258"/>
      <sheetData sheetId="17259"/>
      <sheetData sheetId="17260"/>
      <sheetData sheetId="17261"/>
      <sheetData sheetId="17262"/>
      <sheetData sheetId="17263"/>
      <sheetData sheetId="17264"/>
      <sheetData sheetId="17265"/>
      <sheetData sheetId="17266"/>
      <sheetData sheetId="17267"/>
      <sheetData sheetId="17268"/>
      <sheetData sheetId="17269">
        <row r="3">
          <cell r="D3">
            <v>31.2</v>
          </cell>
        </row>
      </sheetData>
      <sheetData sheetId="17270"/>
      <sheetData sheetId="17271"/>
      <sheetData sheetId="17272" refreshError="1"/>
      <sheetData sheetId="17273"/>
      <sheetData sheetId="17274"/>
      <sheetData sheetId="17275">
        <row r="302">
          <cell r="G302">
            <v>46754</v>
          </cell>
        </row>
      </sheetData>
      <sheetData sheetId="17276"/>
      <sheetData sheetId="17277"/>
      <sheetData sheetId="17278"/>
      <sheetData sheetId="17279"/>
      <sheetData sheetId="17280"/>
      <sheetData sheetId="17281"/>
      <sheetData sheetId="17282"/>
      <sheetData sheetId="17283"/>
      <sheetData sheetId="17284"/>
      <sheetData sheetId="17285"/>
      <sheetData sheetId="17286"/>
      <sheetData sheetId="17287"/>
      <sheetData sheetId="17288"/>
      <sheetData sheetId="17289" refreshError="1"/>
      <sheetData sheetId="17290">
        <row r="30">
          <cell r="G30">
            <v>21824341.964330401</v>
          </cell>
        </row>
      </sheetData>
      <sheetData sheetId="17291">
        <row r="4">
          <cell r="B4">
            <v>9608</v>
          </cell>
        </row>
      </sheetData>
      <sheetData sheetId="17292"/>
      <sheetData sheetId="17293"/>
      <sheetData sheetId="17294"/>
      <sheetData sheetId="17295"/>
      <sheetData sheetId="17296"/>
      <sheetData sheetId="17297"/>
      <sheetData sheetId="17298"/>
      <sheetData sheetId="17299"/>
      <sheetData sheetId="17300"/>
      <sheetData sheetId="17301"/>
      <sheetData sheetId="17302"/>
      <sheetData sheetId="17303"/>
      <sheetData sheetId="17304"/>
      <sheetData sheetId="17305"/>
      <sheetData sheetId="17306"/>
      <sheetData sheetId="17307"/>
      <sheetData sheetId="17308"/>
      <sheetData sheetId="17309"/>
      <sheetData sheetId="17310"/>
      <sheetData sheetId="17311"/>
      <sheetData sheetId="17312"/>
      <sheetData sheetId="17313"/>
      <sheetData sheetId="17314"/>
      <sheetData sheetId="17315"/>
      <sheetData sheetId="17316"/>
      <sheetData sheetId="17317"/>
      <sheetData sheetId="17318"/>
      <sheetData sheetId="17319"/>
      <sheetData sheetId="17320"/>
      <sheetData sheetId="17321"/>
      <sheetData sheetId="17322"/>
      <sheetData sheetId="17323"/>
      <sheetData sheetId="17324"/>
      <sheetData sheetId="17325"/>
      <sheetData sheetId="17326"/>
      <sheetData sheetId="17327"/>
      <sheetData sheetId="17328"/>
      <sheetData sheetId="17329" refreshError="1"/>
      <sheetData sheetId="17330" refreshError="1"/>
      <sheetData sheetId="17331">
        <row r="3">
          <cell r="D3">
            <v>31.2</v>
          </cell>
        </row>
      </sheetData>
      <sheetData sheetId="17332" refreshError="1"/>
      <sheetData sheetId="17333" refreshError="1"/>
      <sheetData sheetId="17334" refreshError="1"/>
      <sheetData sheetId="17335" refreshError="1"/>
      <sheetData sheetId="17336" refreshError="1"/>
      <sheetData sheetId="17337">
        <row r="9">
          <cell r="D9" t="str">
            <v>Sub - Department</v>
          </cell>
        </row>
      </sheetData>
      <sheetData sheetId="17338" refreshError="1"/>
      <sheetData sheetId="17339" refreshError="1"/>
      <sheetData sheetId="17340"/>
      <sheetData sheetId="17341" refreshError="1"/>
      <sheetData sheetId="17342" refreshError="1"/>
      <sheetData sheetId="17343" refreshError="1"/>
      <sheetData sheetId="17344" refreshError="1"/>
      <sheetData sheetId="17345" refreshError="1"/>
      <sheetData sheetId="17346" refreshError="1"/>
      <sheetData sheetId="17347" refreshError="1"/>
      <sheetData sheetId="17348" refreshError="1"/>
      <sheetData sheetId="17349" refreshError="1"/>
      <sheetData sheetId="17350" refreshError="1"/>
      <sheetData sheetId="17351" refreshError="1"/>
      <sheetData sheetId="17352" refreshError="1"/>
      <sheetData sheetId="17353" refreshError="1"/>
      <sheetData sheetId="17354" refreshError="1"/>
      <sheetData sheetId="17355" refreshError="1"/>
      <sheetData sheetId="17356" refreshError="1"/>
      <sheetData sheetId="17357" refreshError="1"/>
      <sheetData sheetId="17358" refreshError="1"/>
      <sheetData sheetId="17359" refreshError="1"/>
      <sheetData sheetId="17360" refreshError="1"/>
      <sheetData sheetId="17361">
        <row r="302">
          <cell r="G302">
            <v>46754</v>
          </cell>
        </row>
      </sheetData>
      <sheetData sheetId="17362"/>
      <sheetData sheetId="17363"/>
      <sheetData sheetId="17364"/>
      <sheetData sheetId="17365"/>
      <sheetData sheetId="17366"/>
      <sheetData sheetId="17367">
        <row r="3">
          <cell r="D3">
            <v>31.2</v>
          </cell>
        </row>
      </sheetData>
      <sheetData sheetId="17368"/>
      <sheetData sheetId="17369"/>
      <sheetData sheetId="17370"/>
      <sheetData sheetId="17371"/>
      <sheetData sheetId="17372"/>
      <sheetData sheetId="17373">
        <row r="9">
          <cell r="D9" t="str">
            <v>Sub - Department</v>
          </cell>
        </row>
      </sheetData>
      <sheetData sheetId="17374"/>
      <sheetData sheetId="17375"/>
      <sheetData sheetId="17376"/>
      <sheetData sheetId="17377">
        <row r="30">
          <cell r="G30">
            <v>21824341.964330401</v>
          </cell>
        </row>
      </sheetData>
      <sheetData sheetId="17378"/>
      <sheetData sheetId="17379"/>
      <sheetData sheetId="17380"/>
      <sheetData sheetId="17381"/>
      <sheetData sheetId="17382"/>
      <sheetData sheetId="17383"/>
      <sheetData sheetId="17384"/>
      <sheetData sheetId="17385"/>
      <sheetData sheetId="17386"/>
      <sheetData sheetId="17387"/>
      <sheetData sheetId="17388"/>
      <sheetData sheetId="17389"/>
      <sheetData sheetId="17390"/>
      <sheetData sheetId="17391"/>
      <sheetData sheetId="17392"/>
      <sheetData sheetId="17393"/>
      <sheetData sheetId="17394"/>
      <sheetData sheetId="17395"/>
      <sheetData sheetId="17396"/>
      <sheetData sheetId="17397"/>
      <sheetData sheetId="17398">
        <row r="302">
          <cell r="G302">
            <v>46754</v>
          </cell>
        </row>
      </sheetData>
      <sheetData sheetId="17399"/>
      <sheetData sheetId="17400"/>
      <sheetData sheetId="17401">
        <row r="30">
          <cell r="G30">
            <v>21824341.964330401</v>
          </cell>
        </row>
      </sheetData>
      <sheetData sheetId="17402"/>
      <sheetData sheetId="17403"/>
      <sheetData sheetId="17404"/>
      <sheetData sheetId="17405"/>
      <sheetData sheetId="17406"/>
      <sheetData sheetId="17407"/>
      <sheetData sheetId="17408"/>
      <sheetData sheetId="17409"/>
      <sheetData sheetId="17410"/>
      <sheetData sheetId="17411"/>
      <sheetData sheetId="17412"/>
      <sheetData sheetId="17413"/>
      <sheetData sheetId="17414" refreshError="1"/>
      <sheetData sheetId="17415" refreshError="1"/>
      <sheetData sheetId="17416" refreshError="1"/>
      <sheetData sheetId="17417" refreshError="1"/>
      <sheetData sheetId="17418" refreshError="1"/>
      <sheetData sheetId="17419" refreshError="1"/>
      <sheetData sheetId="17420" refreshError="1"/>
      <sheetData sheetId="17421" refreshError="1"/>
      <sheetData sheetId="17422" refreshError="1"/>
      <sheetData sheetId="17423" refreshError="1"/>
      <sheetData sheetId="17424" refreshError="1"/>
      <sheetData sheetId="17425" refreshError="1"/>
      <sheetData sheetId="17426" refreshError="1"/>
      <sheetData sheetId="17427" refreshError="1"/>
      <sheetData sheetId="17428" refreshError="1"/>
      <sheetData sheetId="17429" refreshError="1"/>
      <sheetData sheetId="17430" refreshError="1"/>
      <sheetData sheetId="17431" refreshError="1"/>
      <sheetData sheetId="17432" refreshError="1"/>
      <sheetData sheetId="17433" refreshError="1"/>
      <sheetData sheetId="17434" refreshError="1"/>
      <sheetData sheetId="17435" refreshError="1"/>
      <sheetData sheetId="17436" refreshError="1"/>
      <sheetData sheetId="17437" refreshError="1"/>
      <sheetData sheetId="17438" refreshError="1"/>
      <sheetData sheetId="17439" refreshError="1"/>
      <sheetData sheetId="17440" refreshError="1"/>
      <sheetData sheetId="17441" refreshError="1"/>
      <sheetData sheetId="17442" refreshError="1"/>
      <sheetData sheetId="17443" refreshError="1"/>
      <sheetData sheetId="17444" refreshError="1"/>
      <sheetData sheetId="17445" refreshError="1"/>
      <sheetData sheetId="17446" refreshError="1"/>
      <sheetData sheetId="17447" refreshError="1"/>
      <sheetData sheetId="17448" refreshError="1"/>
      <sheetData sheetId="17449" refreshError="1"/>
      <sheetData sheetId="17450" refreshError="1"/>
      <sheetData sheetId="17451" refreshError="1"/>
      <sheetData sheetId="17452" refreshError="1"/>
      <sheetData sheetId="17453" refreshError="1"/>
      <sheetData sheetId="17454" refreshError="1"/>
      <sheetData sheetId="17455" refreshError="1"/>
      <sheetData sheetId="17456" refreshError="1"/>
      <sheetData sheetId="17457" refreshError="1"/>
      <sheetData sheetId="17458" refreshError="1"/>
      <sheetData sheetId="17459" refreshError="1"/>
      <sheetData sheetId="17460" refreshError="1"/>
      <sheetData sheetId="17461" refreshError="1"/>
      <sheetData sheetId="17462" refreshError="1"/>
      <sheetData sheetId="17463" refreshError="1"/>
      <sheetData sheetId="17464" refreshError="1"/>
      <sheetData sheetId="17465" refreshError="1"/>
      <sheetData sheetId="17466" refreshError="1"/>
      <sheetData sheetId="17467" refreshError="1"/>
      <sheetData sheetId="17468" refreshError="1"/>
      <sheetData sheetId="17469" refreshError="1"/>
      <sheetData sheetId="17470" refreshError="1"/>
      <sheetData sheetId="17471" refreshError="1"/>
      <sheetData sheetId="17472" refreshError="1"/>
      <sheetData sheetId="17473" refreshError="1"/>
      <sheetData sheetId="17474" refreshError="1"/>
      <sheetData sheetId="17475" refreshError="1"/>
      <sheetData sheetId="17476" refreshError="1"/>
      <sheetData sheetId="17477" refreshError="1"/>
      <sheetData sheetId="17478" refreshError="1"/>
      <sheetData sheetId="17479" refreshError="1"/>
      <sheetData sheetId="17480" refreshError="1"/>
      <sheetData sheetId="17481" refreshError="1"/>
      <sheetData sheetId="17482" refreshError="1"/>
      <sheetData sheetId="17483" refreshError="1"/>
      <sheetData sheetId="17484" refreshError="1"/>
      <sheetData sheetId="17485" refreshError="1"/>
      <sheetData sheetId="17486" refreshError="1"/>
      <sheetData sheetId="17487" refreshError="1"/>
      <sheetData sheetId="17488" refreshError="1"/>
      <sheetData sheetId="17489" refreshError="1"/>
      <sheetData sheetId="17490" refreshError="1"/>
      <sheetData sheetId="17491" refreshError="1"/>
      <sheetData sheetId="17492" refreshError="1"/>
      <sheetData sheetId="17493" refreshError="1"/>
      <sheetData sheetId="17494" refreshError="1"/>
      <sheetData sheetId="17495" refreshError="1"/>
      <sheetData sheetId="17496" refreshError="1"/>
      <sheetData sheetId="17497" refreshError="1"/>
      <sheetData sheetId="17498" refreshError="1"/>
      <sheetData sheetId="17499" refreshError="1"/>
      <sheetData sheetId="17500" refreshError="1"/>
      <sheetData sheetId="17501" refreshError="1"/>
      <sheetData sheetId="17502" refreshError="1"/>
      <sheetData sheetId="17503" refreshError="1"/>
      <sheetData sheetId="17504" refreshError="1"/>
      <sheetData sheetId="17505" refreshError="1"/>
      <sheetData sheetId="17506" refreshError="1"/>
      <sheetData sheetId="17507" refreshError="1"/>
      <sheetData sheetId="17508" refreshError="1"/>
      <sheetData sheetId="17509" refreshError="1"/>
      <sheetData sheetId="17510" refreshError="1"/>
      <sheetData sheetId="17511" refreshError="1"/>
      <sheetData sheetId="17512" refreshError="1"/>
      <sheetData sheetId="17513" refreshError="1"/>
      <sheetData sheetId="17514" refreshError="1"/>
      <sheetData sheetId="17515" refreshError="1"/>
      <sheetData sheetId="17516" refreshError="1"/>
      <sheetData sheetId="17517" refreshError="1"/>
      <sheetData sheetId="17518" refreshError="1"/>
      <sheetData sheetId="17519" refreshError="1"/>
      <sheetData sheetId="17520" refreshError="1"/>
      <sheetData sheetId="17521" refreshError="1"/>
      <sheetData sheetId="17522" refreshError="1"/>
      <sheetData sheetId="17523" refreshError="1"/>
      <sheetData sheetId="17524" refreshError="1"/>
      <sheetData sheetId="17525" refreshError="1"/>
      <sheetData sheetId="17526" refreshError="1"/>
      <sheetData sheetId="17527" refreshError="1"/>
      <sheetData sheetId="17528" refreshError="1"/>
      <sheetData sheetId="17529" refreshError="1"/>
      <sheetData sheetId="17530" refreshError="1"/>
      <sheetData sheetId="17531" refreshError="1"/>
      <sheetData sheetId="17532" refreshError="1"/>
      <sheetData sheetId="17533" refreshError="1"/>
      <sheetData sheetId="17534" refreshError="1"/>
      <sheetData sheetId="17535" refreshError="1"/>
      <sheetData sheetId="17536" refreshError="1"/>
      <sheetData sheetId="17537" refreshError="1"/>
      <sheetData sheetId="17538" refreshError="1"/>
      <sheetData sheetId="17539" refreshError="1"/>
      <sheetData sheetId="17540" refreshError="1"/>
      <sheetData sheetId="17541" refreshError="1"/>
      <sheetData sheetId="17542" refreshError="1"/>
      <sheetData sheetId="17543" refreshError="1"/>
      <sheetData sheetId="17544" refreshError="1"/>
      <sheetData sheetId="17545" refreshError="1"/>
      <sheetData sheetId="17546" refreshError="1"/>
      <sheetData sheetId="17547" refreshError="1"/>
      <sheetData sheetId="17548" refreshError="1"/>
      <sheetData sheetId="17549" refreshError="1"/>
      <sheetData sheetId="17550" refreshError="1"/>
      <sheetData sheetId="17551" refreshError="1"/>
      <sheetData sheetId="17552" refreshError="1"/>
      <sheetData sheetId="17553" refreshError="1"/>
      <sheetData sheetId="17554" refreshError="1"/>
      <sheetData sheetId="17555" refreshError="1"/>
      <sheetData sheetId="17556" refreshError="1"/>
      <sheetData sheetId="17557" refreshError="1"/>
      <sheetData sheetId="17558" refreshError="1"/>
      <sheetData sheetId="17559" refreshError="1"/>
      <sheetData sheetId="17560" refreshError="1"/>
      <sheetData sheetId="17561" refreshError="1"/>
      <sheetData sheetId="17562" refreshError="1"/>
      <sheetData sheetId="17563" refreshError="1"/>
      <sheetData sheetId="17564" refreshError="1"/>
      <sheetData sheetId="17565" refreshError="1"/>
      <sheetData sheetId="17566" refreshError="1"/>
      <sheetData sheetId="17567" refreshError="1"/>
      <sheetData sheetId="17568" refreshError="1"/>
      <sheetData sheetId="17569" refreshError="1"/>
      <sheetData sheetId="17570" refreshError="1"/>
      <sheetData sheetId="17571" refreshError="1"/>
      <sheetData sheetId="17572" refreshError="1"/>
      <sheetData sheetId="17573" refreshError="1"/>
      <sheetData sheetId="17574" refreshError="1"/>
      <sheetData sheetId="17575" refreshError="1"/>
      <sheetData sheetId="17576" refreshError="1"/>
      <sheetData sheetId="17577" refreshError="1"/>
      <sheetData sheetId="17578" refreshError="1"/>
      <sheetData sheetId="17579" refreshError="1"/>
      <sheetData sheetId="17580" refreshError="1"/>
      <sheetData sheetId="17581" refreshError="1"/>
      <sheetData sheetId="17582" refreshError="1"/>
      <sheetData sheetId="17583" refreshError="1"/>
      <sheetData sheetId="17584" refreshError="1"/>
      <sheetData sheetId="17585" refreshError="1"/>
      <sheetData sheetId="17586" refreshError="1"/>
      <sheetData sheetId="17587" refreshError="1"/>
      <sheetData sheetId="17588" refreshError="1"/>
      <sheetData sheetId="17589" refreshError="1"/>
      <sheetData sheetId="17590" refreshError="1"/>
      <sheetData sheetId="17591" refreshError="1"/>
      <sheetData sheetId="17592" refreshError="1"/>
      <sheetData sheetId="17593" refreshError="1"/>
      <sheetData sheetId="17594" refreshError="1"/>
      <sheetData sheetId="17595" refreshError="1"/>
      <sheetData sheetId="17596" refreshError="1"/>
      <sheetData sheetId="17597" refreshError="1"/>
      <sheetData sheetId="17598" refreshError="1"/>
      <sheetData sheetId="17599" refreshError="1"/>
      <sheetData sheetId="17600" refreshError="1"/>
      <sheetData sheetId="17601" refreshError="1"/>
      <sheetData sheetId="17602" refreshError="1"/>
      <sheetData sheetId="17603" refreshError="1"/>
      <sheetData sheetId="17604" refreshError="1"/>
      <sheetData sheetId="17605" refreshError="1"/>
      <sheetData sheetId="17606" refreshError="1"/>
      <sheetData sheetId="17607" refreshError="1"/>
      <sheetData sheetId="17608" refreshError="1"/>
      <sheetData sheetId="17609" refreshError="1"/>
      <sheetData sheetId="17610" refreshError="1"/>
      <sheetData sheetId="17611" refreshError="1"/>
      <sheetData sheetId="17612" refreshError="1"/>
      <sheetData sheetId="17613" refreshError="1"/>
      <sheetData sheetId="17614" refreshError="1"/>
      <sheetData sheetId="17615" refreshError="1"/>
      <sheetData sheetId="17616" refreshError="1"/>
      <sheetData sheetId="17617" refreshError="1"/>
      <sheetData sheetId="17618" refreshError="1"/>
      <sheetData sheetId="17619" refreshError="1"/>
      <sheetData sheetId="17620" refreshError="1"/>
      <sheetData sheetId="17621" refreshError="1"/>
      <sheetData sheetId="17622" refreshError="1"/>
      <sheetData sheetId="17623" refreshError="1"/>
      <sheetData sheetId="17624" refreshError="1"/>
      <sheetData sheetId="17625" refreshError="1"/>
      <sheetData sheetId="17626" refreshError="1"/>
      <sheetData sheetId="17627" refreshError="1"/>
      <sheetData sheetId="17628" refreshError="1"/>
      <sheetData sheetId="17629" refreshError="1"/>
      <sheetData sheetId="17630" refreshError="1"/>
      <sheetData sheetId="17631" refreshError="1"/>
      <sheetData sheetId="17632" refreshError="1"/>
      <sheetData sheetId="17633" refreshError="1"/>
      <sheetData sheetId="17634" refreshError="1"/>
      <sheetData sheetId="17635" refreshError="1"/>
      <sheetData sheetId="17636" refreshError="1"/>
      <sheetData sheetId="17637" refreshError="1"/>
      <sheetData sheetId="17638" refreshError="1"/>
      <sheetData sheetId="17639" refreshError="1"/>
      <sheetData sheetId="17640" refreshError="1"/>
      <sheetData sheetId="17641" refreshError="1"/>
      <sheetData sheetId="17642" refreshError="1"/>
      <sheetData sheetId="17643" refreshError="1"/>
      <sheetData sheetId="17644" refreshError="1"/>
      <sheetData sheetId="17645" refreshError="1"/>
      <sheetData sheetId="17646" refreshError="1"/>
      <sheetData sheetId="17647" refreshError="1"/>
      <sheetData sheetId="17648" refreshError="1"/>
      <sheetData sheetId="17649" refreshError="1"/>
      <sheetData sheetId="17650" refreshError="1"/>
      <sheetData sheetId="17651" refreshError="1"/>
      <sheetData sheetId="17652" refreshError="1"/>
      <sheetData sheetId="17653" refreshError="1"/>
      <sheetData sheetId="17654" refreshError="1"/>
      <sheetData sheetId="17655" refreshError="1"/>
      <sheetData sheetId="17656" refreshError="1"/>
      <sheetData sheetId="17657" refreshError="1"/>
      <sheetData sheetId="17658" refreshError="1"/>
      <sheetData sheetId="17659" refreshError="1"/>
      <sheetData sheetId="17660" refreshError="1"/>
      <sheetData sheetId="17661" refreshError="1"/>
      <sheetData sheetId="17662" refreshError="1"/>
      <sheetData sheetId="17663" refreshError="1"/>
      <sheetData sheetId="17664" refreshError="1"/>
      <sheetData sheetId="17665" refreshError="1"/>
      <sheetData sheetId="17666" refreshError="1"/>
      <sheetData sheetId="17667" refreshError="1"/>
      <sheetData sheetId="17668" refreshError="1"/>
      <sheetData sheetId="17669" refreshError="1"/>
      <sheetData sheetId="17670" refreshError="1"/>
      <sheetData sheetId="17671" refreshError="1"/>
      <sheetData sheetId="17672" refreshError="1"/>
      <sheetData sheetId="17673" refreshError="1"/>
      <sheetData sheetId="17674" refreshError="1"/>
      <sheetData sheetId="17675" refreshError="1"/>
      <sheetData sheetId="17676" refreshError="1"/>
      <sheetData sheetId="17677" refreshError="1"/>
      <sheetData sheetId="17678" refreshError="1"/>
      <sheetData sheetId="17679" refreshError="1"/>
      <sheetData sheetId="17680" refreshError="1"/>
      <sheetData sheetId="17681" refreshError="1"/>
      <sheetData sheetId="17682" refreshError="1"/>
      <sheetData sheetId="17683" refreshError="1"/>
      <sheetData sheetId="17684" refreshError="1"/>
      <sheetData sheetId="17685" refreshError="1"/>
      <sheetData sheetId="17686" refreshError="1"/>
      <sheetData sheetId="17687" refreshError="1"/>
      <sheetData sheetId="17688" refreshError="1"/>
      <sheetData sheetId="17689" refreshError="1"/>
      <sheetData sheetId="17690" refreshError="1"/>
      <sheetData sheetId="17691" refreshError="1"/>
      <sheetData sheetId="17692" refreshError="1"/>
      <sheetData sheetId="17693" refreshError="1"/>
      <sheetData sheetId="17694" refreshError="1"/>
      <sheetData sheetId="17695" refreshError="1"/>
      <sheetData sheetId="17696" refreshError="1"/>
      <sheetData sheetId="17697" refreshError="1"/>
      <sheetData sheetId="17698" refreshError="1"/>
      <sheetData sheetId="17699" refreshError="1"/>
      <sheetData sheetId="17700" refreshError="1"/>
      <sheetData sheetId="17701" refreshError="1"/>
      <sheetData sheetId="17702" refreshError="1"/>
      <sheetData sheetId="17703" refreshError="1"/>
      <sheetData sheetId="17704" refreshError="1"/>
      <sheetData sheetId="17705" refreshError="1"/>
      <sheetData sheetId="17706" refreshError="1"/>
      <sheetData sheetId="17707" refreshError="1"/>
      <sheetData sheetId="17708" refreshError="1"/>
      <sheetData sheetId="17709" refreshError="1"/>
      <sheetData sheetId="17710" refreshError="1"/>
      <sheetData sheetId="17711" refreshError="1"/>
      <sheetData sheetId="17712" refreshError="1"/>
      <sheetData sheetId="17713" refreshError="1"/>
      <sheetData sheetId="17714" refreshError="1"/>
      <sheetData sheetId="17715" refreshError="1"/>
      <sheetData sheetId="17716" refreshError="1"/>
      <sheetData sheetId="17717" refreshError="1"/>
      <sheetData sheetId="17718" refreshError="1"/>
      <sheetData sheetId="17719" refreshError="1"/>
      <sheetData sheetId="17720" refreshError="1"/>
      <sheetData sheetId="17721" refreshError="1"/>
      <sheetData sheetId="17722" refreshError="1"/>
      <sheetData sheetId="17723" refreshError="1"/>
      <sheetData sheetId="17724" refreshError="1"/>
      <sheetData sheetId="17725" refreshError="1"/>
      <sheetData sheetId="17726" refreshError="1"/>
      <sheetData sheetId="17727" refreshError="1"/>
      <sheetData sheetId="17728" refreshError="1"/>
      <sheetData sheetId="17729" refreshError="1"/>
      <sheetData sheetId="17730" refreshError="1"/>
      <sheetData sheetId="17731" refreshError="1"/>
      <sheetData sheetId="17732" refreshError="1"/>
      <sheetData sheetId="17733" refreshError="1"/>
      <sheetData sheetId="17734" refreshError="1"/>
      <sheetData sheetId="17735" refreshError="1"/>
      <sheetData sheetId="17736" refreshError="1"/>
      <sheetData sheetId="17737" refreshError="1"/>
      <sheetData sheetId="17738" refreshError="1"/>
      <sheetData sheetId="17739" refreshError="1"/>
      <sheetData sheetId="17740" refreshError="1"/>
      <sheetData sheetId="17741" refreshError="1"/>
      <sheetData sheetId="17742" refreshError="1"/>
      <sheetData sheetId="17743" refreshError="1"/>
      <sheetData sheetId="17744" refreshError="1"/>
      <sheetData sheetId="17745" refreshError="1"/>
      <sheetData sheetId="17746" refreshError="1"/>
      <sheetData sheetId="17747" refreshError="1"/>
      <sheetData sheetId="17748" refreshError="1"/>
      <sheetData sheetId="17749" refreshError="1"/>
      <sheetData sheetId="17750" refreshError="1"/>
      <sheetData sheetId="17751" refreshError="1"/>
      <sheetData sheetId="17752" refreshError="1"/>
      <sheetData sheetId="17753" refreshError="1"/>
      <sheetData sheetId="17754" refreshError="1"/>
      <sheetData sheetId="17755" refreshError="1"/>
      <sheetData sheetId="17756" refreshError="1"/>
      <sheetData sheetId="17757" refreshError="1"/>
      <sheetData sheetId="17758" refreshError="1"/>
      <sheetData sheetId="17759" refreshError="1"/>
      <sheetData sheetId="17760" refreshError="1"/>
      <sheetData sheetId="17761" refreshError="1"/>
      <sheetData sheetId="17762" refreshError="1"/>
      <sheetData sheetId="17763" refreshError="1"/>
      <sheetData sheetId="17764" refreshError="1"/>
      <sheetData sheetId="17765" refreshError="1"/>
      <sheetData sheetId="17766" refreshError="1"/>
      <sheetData sheetId="17767" refreshError="1"/>
      <sheetData sheetId="17768" refreshError="1"/>
      <sheetData sheetId="17769" refreshError="1"/>
      <sheetData sheetId="17770" refreshError="1"/>
      <sheetData sheetId="17771" refreshError="1"/>
      <sheetData sheetId="17772" refreshError="1"/>
      <sheetData sheetId="17773" refreshError="1"/>
      <sheetData sheetId="17774" refreshError="1"/>
      <sheetData sheetId="17775" refreshError="1"/>
      <sheetData sheetId="17776" refreshError="1"/>
      <sheetData sheetId="17777" refreshError="1"/>
      <sheetData sheetId="17778" refreshError="1"/>
      <sheetData sheetId="17779" refreshError="1"/>
      <sheetData sheetId="17780" refreshError="1"/>
      <sheetData sheetId="17781" refreshError="1"/>
      <sheetData sheetId="17782" refreshError="1"/>
      <sheetData sheetId="17783" refreshError="1"/>
      <sheetData sheetId="17784" refreshError="1"/>
      <sheetData sheetId="17785" refreshError="1"/>
      <sheetData sheetId="17786" refreshError="1"/>
      <sheetData sheetId="17787" refreshError="1"/>
      <sheetData sheetId="17788" refreshError="1"/>
      <sheetData sheetId="17789" refreshError="1"/>
      <sheetData sheetId="17790" refreshError="1"/>
      <sheetData sheetId="17791" refreshError="1"/>
      <sheetData sheetId="17792" refreshError="1"/>
      <sheetData sheetId="17793" refreshError="1"/>
      <sheetData sheetId="17794" refreshError="1"/>
      <sheetData sheetId="17795" refreshError="1"/>
      <sheetData sheetId="17796" refreshError="1"/>
      <sheetData sheetId="17797" refreshError="1"/>
      <sheetData sheetId="17798" refreshError="1"/>
      <sheetData sheetId="17799" refreshError="1"/>
      <sheetData sheetId="17800" refreshError="1"/>
      <sheetData sheetId="17801" refreshError="1"/>
      <sheetData sheetId="17802" refreshError="1"/>
      <sheetData sheetId="17803" refreshError="1"/>
      <sheetData sheetId="17804" refreshError="1"/>
      <sheetData sheetId="17805" refreshError="1"/>
      <sheetData sheetId="17806" refreshError="1"/>
      <sheetData sheetId="17807" refreshError="1"/>
      <sheetData sheetId="17808" refreshError="1"/>
      <sheetData sheetId="17809" refreshError="1"/>
      <sheetData sheetId="17810" refreshError="1"/>
      <sheetData sheetId="17811" refreshError="1"/>
      <sheetData sheetId="17812" refreshError="1"/>
      <sheetData sheetId="17813" refreshError="1"/>
      <sheetData sheetId="17814" refreshError="1"/>
      <sheetData sheetId="17815" refreshError="1"/>
      <sheetData sheetId="17816" refreshError="1"/>
      <sheetData sheetId="17817" refreshError="1"/>
      <sheetData sheetId="17818" refreshError="1"/>
      <sheetData sheetId="17819" refreshError="1"/>
      <sheetData sheetId="17820" refreshError="1"/>
      <sheetData sheetId="17821" refreshError="1"/>
      <sheetData sheetId="17822" refreshError="1"/>
      <sheetData sheetId="17823" refreshError="1"/>
      <sheetData sheetId="17824" refreshError="1"/>
      <sheetData sheetId="17825" refreshError="1"/>
      <sheetData sheetId="17826" refreshError="1"/>
      <sheetData sheetId="17827" refreshError="1"/>
      <sheetData sheetId="17828" refreshError="1"/>
      <sheetData sheetId="17829" refreshError="1"/>
      <sheetData sheetId="17830" refreshError="1"/>
      <sheetData sheetId="17831" refreshError="1"/>
      <sheetData sheetId="17832" refreshError="1"/>
      <sheetData sheetId="17833" refreshError="1"/>
      <sheetData sheetId="17834" refreshError="1"/>
      <sheetData sheetId="17835" refreshError="1"/>
      <sheetData sheetId="17836" refreshError="1"/>
      <sheetData sheetId="17837" refreshError="1"/>
      <sheetData sheetId="17838" refreshError="1"/>
      <sheetData sheetId="17839" refreshError="1"/>
      <sheetData sheetId="17840" refreshError="1"/>
      <sheetData sheetId="17841" refreshError="1"/>
      <sheetData sheetId="17842" refreshError="1"/>
      <sheetData sheetId="17843" refreshError="1"/>
      <sheetData sheetId="17844" refreshError="1"/>
      <sheetData sheetId="17845" refreshError="1"/>
      <sheetData sheetId="17846" refreshError="1"/>
      <sheetData sheetId="17847" refreshError="1"/>
      <sheetData sheetId="17848" refreshError="1"/>
      <sheetData sheetId="17849" refreshError="1"/>
      <sheetData sheetId="17850" refreshError="1"/>
      <sheetData sheetId="17851" refreshError="1"/>
      <sheetData sheetId="17852" refreshError="1"/>
      <sheetData sheetId="17853" refreshError="1"/>
      <sheetData sheetId="17854" refreshError="1"/>
      <sheetData sheetId="17855" refreshError="1"/>
      <sheetData sheetId="17856" refreshError="1"/>
      <sheetData sheetId="17857" refreshError="1"/>
      <sheetData sheetId="17858" refreshError="1"/>
      <sheetData sheetId="17859" refreshError="1"/>
      <sheetData sheetId="17860" refreshError="1"/>
      <sheetData sheetId="17861" refreshError="1"/>
      <sheetData sheetId="17862" refreshError="1"/>
      <sheetData sheetId="17863" refreshError="1"/>
      <sheetData sheetId="17864" refreshError="1"/>
      <sheetData sheetId="17865" refreshError="1"/>
      <sheetData sheetId="17866" refreshError="1"/>
      <sheetData sheetId="17867" refreshError="1"/>
      <sheetData sheetId="17868" refreshError="1"/>
      <sheetData sheetId="17869" refreshError="1"/>
      <sheetData sheetId="17870" refreshError="1"/>
      <sheetData sheetId="17871" refreshError="1"/>
      <sheetData sheetId="17872" refreshError="1"/>
      <sheetData sheetId="17873" refreshError="1"/>
      <sheetData sheetId="17874" refreshError="1"/>
      <sheetData sheetId="17875" refreshError="1"/>
      <sheetData sheetId="17876" refreshError="1"/>
      <sheetData sheetId="17877" refreshError="1"/>
      <sheetData sheetId="17878" refreshError="1"/>
      <sheetData sheetId="17879" refreshError="1"/>
      <sheetData sheetId="17880" refreshError="1"/>
      <sheetData sheetId="17881" refreshError="1"/>
      <sheetData sheetId="17882" refreshError="1"/>
      <sheetData sheetId="17883" refreshError="1"/>
      <sheetData sheetId="17884" refreshError="1"/>
      <sheetData sheetId="17885" refreshError="1"/>
      <sheetData sheetId="17886" refreshError="1"/>
      <sheetData sheetId="17887" refreshError="1"/>
      <sheetData sheetId="17888" refreshError="1"/>
      <sheetData sheetId="17889" refreshError="1"/>
      <sheetData sheetId="17890" refreshError="1"/>
      <sheetData sheetId="17891" refreshError="1"/>
      <sheetData sheetId="17892" refreshError="1"/>
      <sheetData sheetId="17893" refreshError="1"/>
      <sheetData sheetId="17894" refreshError="1"/>
      <sheetData sheetId="17895" refreshError="1"/>
      <sheetData sheetId="17896" refreshError="1"/>
      <sheetData sheetId="17897" refreshError="1"/>
      <sheetData sheetId="17898" refreshError="1"/>
      <sheetData sheetId="17899" refreshError="1"/>
      <sheetData sheetId="17900" refreshError="1"/>
      <sheetData sheetId="17901" refreshError="1"/>
      <sheetData sheetId="17902" refreshError="1"/>
      <sheetData sheetId="17903" refreshError="1"/>
      <sheetData sheetId="17904" refreshError="1"/>
      <sheetData sheetId="17905" refreshError="1"/>
      <sheetData sheetId="17906" refreshError="1"/>
      <sheetData sheetId="17907" refreshError="1"/>
      <sheetData sheetId="17908" refreshError="1"/>
      <sheetData sheetId="17909" refreshError="1"/>
      <sheetData sheetId="17910" refreshError="1"/>
      <sheetData sheetId="17911" refreshError="1"/>
      <sheetData sheetId="17912" refreshError="1"/>
      <sheetData sheetId="17913" refreshError="1"/>
      <sheetData sheetId="17914" refreshError="1"/>
      <sheetData sheetId="17915" refreshError="1"/>
      <sheetData sheetId="17916" refreshError="1"/>
      <sheetData sheetId="17917" refreshError="1"/>
      <sheetData sheetId="17918" refreshError="1"/>
      <sheetData sheetId="17919" refreshError="1"/>
      <sheetData sheetId="17920" refreshError="1"/>
      <sheetData sheetId="17921" refreshError="1"/>
      <sheetData sheetId="17922" refreshError="1"/>
      <sheetData sheetId="17923" refreshError="1"/>
      <sheetData sheetId="17924" refreshError="1"/>
      <sheetData sheetId="17925" refreshError="1"/>
      <sheetData sheetId="17926" refreshError="1"/>
      <sheetData sheetId="17927" refreshError="1"/>
      <sheetData sheetId="17928" refreshError="1"/>
      <sheetData sheetId="17929" refreshError="1"/>
      <sheetData sheetId="17930" refreshError="1"/>
      <sheetData sheetId="17931" refreshError="1"/>
      <sheetData sheetId="17932" refreshError="1"/>
      <sheetData sheetId="17933" refreshError="1"/>
      <sheetData sheetId="17934" refreshError="1"/>
      <sheetData sheetId="17935" refreshError="1"/>
      <sheetData sheetId="17936" refreshError="1"/>
      <sheetData sheetId="17937" refreshError="1"/>
      <sheetData sheetId="17938" refreshError="1"/>
      <sheetData sheetId="17939" refreshError="1"/>
      <sheetData sheetId="17940" refreshError="1"/>
      <sheetData sheetId="17941" refreshError="1"/>
      <sheetData sheetId="17942" refreshError="1"/>
      <sheetData sheetId="17943" refreshError="1"/>
      <sheetData sheetId="17944" refreshError="1"/>
      <sheetData sheetId="17945" refreshError="1"/>
      <sheetData sheetId="17946" refreshError="1"/>
      <sheetData sheetId="17947" refreshError="1"/>
      <sheetData sheetId="17948" refreshError="1"/>
      <sheetData sheetId="17949" refreshError="1"/>
      <sheetData sheetId="17950" refreshError="1"/>
      <sheetData sheetId="17951" refreshError="1"/>
      <sheetData sheetId="17952" refreshError="1"/>
      <sheetData sheetId="17953" refreshError="1"/>
      <sheetData sheetId="17954" refreshError="1"/>
      <sheetData sheetId="17955" refreshError="1"/>
      <sheetData sheetId="17956" refreshError="1"/>
      <sheetData sheetId="17957" refreshError="1"/>
      <sheetData sheetId="17958" refreshError="1"/>
      <sheetData sheetId="17959" refreshError="1"/>
      <sheetData sheetId="17960" refreshError="1"/>
      <sheetData sheetId="17961" refreshError="1"/>
      <sheetData sheetId="17962" refreshError="1"/>
      <sheetData sheetId="17963" refreshError="1"/>
      <sheetData sheetId="17964" refreshError="1"/>
      <sheetData sheetId="17965" refreshError="1"/>
      <sheetData sheetId="17966" refreshError="1"/>
      <sheetData sheetId="17967" refreshError="1"/>
      <sheetData sheetId="17968" refreshError="1"/>
      <sheetData sheetId="17969" refreshError="1"/>
      <sheetData sheetId="17970" refreshError="1"/>
      <sheetData sheetId="17971" refreshError="1"/>
      <sheetData sheetId="17972" refreshError="1"/>
      <sheetData sheetId="17973" refreshError="1"/>
      <sheetData sheetId="17974" refreshError="1"/>
      <sheetData sheetId="17975" refreshError="1"/>
      <sheetData sheetId="17976" refreshError="1"/>
      <sheetData sheetId="17977" refreshError="1"/>
      <sheetData sheetId="17978" refreshError="1"/>
      <sheetData sheetId="17979" refreshError="1"/>
      <sheetData sheetId="17980" refreshError="1"/>
      <sheetData sheetId="17981" refreshError="1"/>
      <sheetData sheetId="17982" refreshError="1"/>
      <sheetData sheetId="17983" refreshError="1"/>
      <sheetData sheetId="17984" refreshError="1"/>
      <sheetData sheetId="17985" refreshError="1"/>
      <sheetData sheetId="17986" refreshError="1"/>
      <sheetData sheetId="17987" refreshError="1"/>
      <sheetData sheetId="17988" refreshError="1"/>
      <sheetData sheetId="17989" refreshError="1"/>
      <sheetData sheetId="17990" refreshError="1"/>
      <sheetData sheetId="17991" refreshError="1"/>
      <sheetData sheetId="17992" refreshError="1"/>
      <sheetData sheetId="17993" refreshError="1"/>
      <sheetData sheetId="17994" refreshError="1"/>
      <sheetData sheetId="17995" refreshError="1"/>
      <sheetData sheetId="17996" refreshError="1"/>
      <sheetData sheetId="17997" refreshError="1"/>
      <sheetData sheetId="17998" refreshError="1"/>
      <sheetData sheetId="17999" refreshError="1"/>
      <sheetData sheetId="18000" refreshError="1"/>
      <sheetData sheetId="18001" refreshError="1"/>
      <sheetData sheetId="18002" refreshError="1"/>
      <sheetData sheetId="18003" refreshError="1"/>
      <sheetData sheetId="18004" refreshError="1"/>
      <sheetData sheetId="18005" refreshError="1"/>
      <sheetData sheetId="18006" refreshError="1"/>
      <sheetData sheetId="18007" refreshError="1"/>
      <sheetData sheetId="18008" refreshError="1"/>
      <sheetData sheetId="18009" refreshError="1"/>
      <sheetData sheetId="18010" refreshError="1"/>
      <sheetData sheetId="18011" refreshError="1"/>
      <sheetData sheetId="18012" refreshError="1"/>
      <sheetData sheetId="18013" refreshError="1"/>
      <sheetData sheetId="18014" refreshError="1"/>
      <sheetData sheetId="18015" refreshError="1"/>
      <sheetData sheetId="18016" refreshError="1"/>
      <sheetData sheetId="18017" refreshError="1"/>
      <sheetData sheetId="18018" refreshError="1"/>
      <sheetData sheetId="18019" refreshError="1"/>
      <sheetData sheetId="18020" refreshError="1"/>
      <sheetData sheetId="18021" refreshError="1"/>
      <sheetData sheetId="18022" refreshError="1"/>
      <sheetData sheetId="18023" refreshError="1"/>
      <sheetData sheetId="18024" refreshError="1"/>
      <sheetData sheetId="18025" refreshError="1"/>
      <sheetData sheetId="18026" refreshError="1"/>
      <sheetData sheetId="18027" refreshError="1"/>
      <sheetData sheetId="18028" refreshError="1"/>
      <sheetData sheetId="18029" refreshError="1"/>
      <sheetData sheetId="18030" refreshError="1"/>
      <sheetData sheetId="18031" refreshError="1"/>
      <sheetData sheetId="18032" refreshError="1"/>
      <sheetData sheetId="18033" refreshError="1"/>
      <sheetData sheetId="18034" refreshError="1"/>
      <sheetData sheetId="18035" refreshError="1"/>
      <sheetData sheetId="18036" refreshError="1"/>
      <sheetData sheetId="18037" refreshError="1"/>
      <sheetData sheetId="18038" refreshError="1"/>
      <sheetData sheetId="18039" refreshError="1"/>
      <sheetData sheetId="18040" refreshError="1"/>
      <sheetData sheetId="18041" refreshError="1"/>
      <sheetData sheetId="18042" refreshError="1"/>
      <sheetData sheetId="18043" refreshError="1"/>
      <sheetData sheetId="18044" refreshError="1"/>
      <sheetData sheetId="18045" refreshError="1"/>
      <sheetData sheetId="18046" refreshError="1"/>
      <sheetData sheetId="18047" refreshError="1"/>
      <sheetData sheetId="18048" refreshError="1"/>
      <sheetData sheetId="18049" refreshError="1"/>
      <sheetData sheetId="18050" refreshError="1"/>
      <sheetData sheetId="18051" refreshError="1"/>
      <sheetData sheetId="18052" refreshError="1"/>
      <sheetData sheetId="18053" refreshError="1"/>
      <sheetData sheetId="18054" refreshError="1"/>
      <sheetData sheetId="18055" refreshError="1"/>
      <sheetData sheetId="18056" refreshError="1"/>
      <sheetData sheetId="18057" refreshError="1"/>
      <sheetData sheetId="18058" refreshError="1"/>
      <sheetData sheetId="18059" refreshError="1"/>
      <sheetData sheetId="18060" refreshError="1"/>
      <sheetData sheetId="18061" refreshError="1"/>
      <sheetData sheetId="18062" refreshError="1"/>
      <sheetData sheetId="18063" refreshError="1"/>
      <sheetData sheetId="18064" refreshError="1"/>
      <sheetData sheetId="18065" refreshError="1"/>
      <sheetData sheetId="18066" refreshError="1"/>
      <sheetData sheetId="18067" refreshError="1"/>
      <sheetData sheetId="18068" refreshError="1"/>
      <sheetData sheetId="18069" refreshError="1"/>
      <sheetData sheetId="18070" refreshError="1"/>
      <sheetData sheetId="18071" refreshError="1"/>
      <sheetData sheetId="18072" refreshError="1"/>
      <sheetData sheetId="18073" refreshError="1"/>
      <sheetData sheetId="18074" refreshError="1"/>
      <sheetData sheetId="18075" refreshError="1"/>
      <sheetData sheetId="18076" refreshError="1"/>
      <sheetData sheetId="18077" refreshError="1"/>
      <sheetData sheetId="18078" refreshError="1"/>
      <sheetData sheetId="18079" refreshError="1"/>
      <sheetData sheetId="18080" refreshError="1"/>
      <sheetData sheetId="18081" refreshError="1"/>
      <sheetData sheetId="18082" refreshError="1"/>
      <sheetData sheetId="18083" refreshError="1"/>
      <sheetData sheetId="18084" refreshError="1"/>
      <sheetData sheetId="18085" refreshError="1"/>
      <sheetData sheetId="18086" refreshError="1"/>
      <sheetData sheetId="18087" refreshError="1"/>
      <sheetData sheetId="18088" refreshError="1"/>
      <sheetData sheetId="18089" refreshError="1"/>
      <sheetData sheetId="18090" refreshError="1"/>
      <sheetData sheetId="18091" refreshError="1"/>
      <sheetData sheetId="18092" refreshError="1"/>
      <sheetData sheetId="18093" refreshError="1"/>
      <sheetData sheetId="18094" refreshError="1"/>
      <sheetData sheetId="18095" refreshError="1"/>
      <sheetData sheetId="18096" refreshError="1"/>
      <sheetData sheetId="18097" refreshError="1"/>
      <sheetData sheetId="18098" refreshError="1"/>
      <sheetData sheetId="18099" refreshError="1"/>
      <sheetData sheetId="18100" refreshError="1"/>
      <sheetData sheetId="18101" refreshError="1"/>
      <sheetData sheetId="18102" refreshError="1"/>
      <sheetData sheetId="18103" refreshError="1"/>
      <sheetData sheetId="18104" refreshError="1"/>
      <sheetData sheetId="18105" refreshError="1"/>
      <sheetData sheetId="18106" refreshError="1"/>
      <sheetData sheetId="18107" refreshError="1"/>
      <sheetData sheetId="18108" refreshError="1"/>
      <sheetData sheetId="18109" refreshError="1"/>
      <sheetData sheetId="18110" refreshError="1"/>
      <sheetData sheetId="18111" refreshError="1"/>
      <sheetData sheetId="18112" refreshError="1"/>
      <sheetData sheetId="18113" refreshError="1"/>
      <sheetData sheetId="18114" refreshError="1"/>
      <sheetData sheetId="18115" refreshError="1"/>
      <sheetData sheetId="18116" refreshError="1"/>
      <sheetData sheetId="18117" refreshError="1"/>
      <sheetData sheetId="18118" refreshError="1"/>
      <sheetData sheetId="18119" refreshError="1"/>
      <sheetData sheetId="18120" refreshError="1"/>
      <sheetData sheetId="18121" refreshError="1"/>
      <sheetData sheetId="18122" refreshError="1"/>
      <sheetData sheetId="18123" refreshError="1"/>
      <sheetData sheetId="18124" refreshError="1"/>
      <sheetData sheetId="18125" refreshError="1"/>
      <sheetData sheetId="18126" refreshError="1"/>
      <sheetData sheetId="18127" refreshError="1"/>
      <sheetData sheetId="18128" refreshError="1"/>
      <sheetData sheetId="18129" refreshError="1"/>
      <sheetData sheetId="18130" refreshError="1"/>
      <sheetData sheetId="18131" refreshError="1"/>
      <sheetData sheetId="18132" refreshError="1"/>
      <sheetData sheetId="18133" refreshError="1"/>
      <sheetData sheetId="18134" refreshError="1"/>
      <sheetData sheetId="18135" refreshError="1"/>
      <sheetData sheetId="18136" refreshError="1"/>
      <sheetData sheetId="18137" refreshError="1"/>
      <sheetData sheetId="18138" refreshError="1"/>
      <sheetData sheetId="18139" refreshError="1"/>
      <sheetData sheetId="18140" refreshError="1"/>
      <sheetData sheetId="18141" refreshError="1"/>
      <sheetData sheetId="18142" refreshError="1"/>
      <sheetData sheetId="18143" refreshError="1"/>
      <sheetData sheetId="18144" refreshError="1"/>
      <sheetData sheetId="18145" refreshError="1"/>
      <sheetData sheetId="18146" refreshError="1"/>
      <sheetData sheetId="18147" refreshError="1"/>
      <sheetData sheetId="18148" refreshError="1"/>
      <sheetData sheetId="18149" refreshError="1"/>
      <sheetData sheetId="18150" refreshError="1"/>
      <sheetData sheetId="18151" refreshError="1"/>
      <sheetData sheetId="18152" refreshError="1"/>
      <sheetData sheetId="18153" refreshError="1"/>
      <sheetData sheetId="18154" refreshError="1"/>
      <sheetData sheetId="18155" refreshError="1"/>
      <sheetData sheetId="18156" refreshError="1"/>
      <sheetData sheetId="18157" refreshError="1"/>
      <sheetData sheetId="18158" refreshError="1"/>
      <sheetData sheetId="18159" refreshError="1"/>
      <sheetData sheetId="18160" refreshError="1"/>
      <sheetData sheetId="18161" refreshError="1"/>
      <sheetData sheetId="18162" refreshError="1"/>
      <sheetData sheetId="18163" refreshError="1"/>
      <sheetData sheetId="18164" refreshError="1"/>
      <sheetData sheetId="18165" refreshError="1"/>
      <sheetData sheetId="18166" refreshError="1"/>
      <sheetData sheetId="18167" refreshError="1"/>
      <sheetData sheetId="18168" refreshError="1"/>
      <sheetData sheetId="18169" refreshError="1"/>
      <sheetData sheetId="18170" refreshError="1"/>
      <sheetData sheetId="18171" refreshError="1"/>
      <sheetData sheetId="18172" refreshError="1"/>
      <sheetData sheetId="18173" refreshError="1"/>
      <sheetData sheetId="18174" refreshError="1"/>
      <sheetData sheetId="18175" refreshError="1"/>
      <sheetData sheetId="18176" refreshError="1"/>
      <sheetData sheetId="18177" refreshError="1"/>
      <sheetData sheetId="18178" refreshError="1"/>
      <sheetData sheetId="18179" refreshError="1"/>
      <sheetData sheetId="18180" refreshError="1"/>
      <sheetData sheetId="18181" refreshError="1"/>
      <sheetData sheetId="18182" refreshError="1"/>
      <sheetData sheetId="18183" refreshError="1"/>
      <sheetData sheetId="18184" refreshError="1"/>
      <sheetData sheetId="18185" refreshError="1"/>
      <sheetData sheetId="18186" refreshError="1"/>
      <sheetData sheetId="18187" refreshError="1"/>
      <sheetData sheetId="18188" refreshError="1"/>
      <sheetData sheetId="18189" refreshError="1"/>
      <sheetData sheetId="18190" refreshError="1"/>
      <sheetData sheetId="18191" refreshError="1"/>
      <sheetData sheetId="18192" refreshError="1"/>
      <sheetData sheetId="18193" refreshError="1"/>
      <sheetData sheetId="18194" refreshError="1"/>
      <sheetData sheetId="18195" refreshError="1"/>
      <sheetData sheetId="18196" refreshError="1"/>
      <sheetData sheetId="18197" refreshError="1"/>
      <sheetData sheetId="18198" refreshError="1"/>
      <sheetData sheetId="18199" refreshError="1"/>
      <sheetData sheetId="18200" refreshError="1"/>
      <sheetData sheetId="18201" refreshError="1"/>
      <sheetData sheetId="18202" refreshError="1"/>
      <sheetData sheetId="18203" refreshError="1"/>
      <sheetData sheetId="18204" refreshError="1"/>
      <sheetData sheetId="18205" refreshError="1"/>
      <sheetData sheetId="18206" refreshError="1"/>
      <sheetData sheetId="18207" refreshError="1"/>
      <sheetData sheetId="18208" refreshError="1"/>
      <sheetData sheetId="18209" refreshError="1"/>
      <sheetData sheetId="18210" refreshError="1"/>
      <sheetData sheetId="18211" refreshError="1"/>
      <sheetData sheetId="18212" refreshError="1"/>
      <sheetData sheetId="18213" refreshError="1"/>
      <sheetData sheetId="18214" refreshError="1"/>
      <sheetData sheetId="18215" refreshError="1"/>
      <sheetData sheetId="18216" refreshError="1"/>
      <sheetData sheetId="18217" refreshError="1"/>
      <sheetData sheetId="18218" refreshError="1"/>
      <sheetData sheetId="18219" refreshError="1"/>
      <sheetData sheetId="18220" refreshError="1"/>
      <sheetData sheetId="18221" refreshError="1"/>
      <sheetData sheetId="18222" refreshError="1"/>
      <sheetData sheetId="18223" refreshError="1"/>
      <sheetData sheetId="18224" refreshError="1"/>
      <sheetData sheetId="18225" refreshError="1"/>
      <sheetData sheetId="18226" refreshError="1"/>
      <sheetData sheetId="18227" refreshError="1"/>
      <sheetData sheetId="18228" refreshError="1"/>
      <sheetData sheetId="18229" refreshError="1"/>
      <sheetData sheetId="18230" refreshError="1"/>
      <sheetData sheetId="18231" refreshError="1"/>
      <sheetData sheetId="18232" refreshError="1"/>
      <sheetData sheetId="18233" refreshError="1"/>
      <sheetData sheetId="18234" refreshError="1"/>
      <sheetData sheetId="18235" refreshError="1"/>
      <sheetData sheetId="18236" refreshError="1"/>
      <sheetData sheetId="18237" refreshError="1"/>
      <sheetData sheetId="18238" refreshError="1"/>
      <sheetData sheetId="18239" refreshError="1"/>
      <sheetData sheetId="18240" refreshError="1"/>
      <sheetData sheetId="18241" refreshError="1"/>
      <sheetData sheetId="18242" refreshError="1"/>
      <sheetData sheetId="18243" refreshError="1"/>
      <sheetData sheetId="18244" refreshError="1"/>
      <sheetData sheetId="18245" refreshError="1"/>
      <sheetData sheetId="18246" refreshError="1"/>
      <sheetData sheetId="18247" refreshError="1"/>
      <sheetData sheetId="18248" refreshError="1"/>
      <sheetData sheetId="18249" refreshError="1"/>
      <sheetData sheetId="18250" refreshError="1"/>
      <sheetData sheetId="18251" refreshError="1"/>
      <sheetData sheetId="18252" refreshError="1"/>
      <sheetData sheetId="18253" refreshError="1"/>
      <sheetData sheetId="18254" refreshError="1"/>
      <sheetData sheetId="18255" refreshError="1"/>
      <sheetData sheetId="18256" refreshError="1"/>
      <sheetData sheetId="18257" refreshError="1"/>
      <sheetData sheetId="18258" refreshError="1"/>
      <sheetData sheetId="18259" refreshError="1"/>
      <sheetData sheetId="18260" refreshError="1"/>
      <sheetData sheetId="18261" refreshError="1"/>
      <sheetData sheetId="18262" refreshError="1"/>
      <sheetData sheetId="18263" refreshError="1"/>
      <sheetData sheetId="18264" refreshError="1"/>
      <sheetData sheetId="18265" refreshError="1"/>
      <sheetData sheetId="18266" refreshError="1"/>
      <sheetData sheetId="18267" refreshError="1"/>
      <sheetData sheetId="18268" refreshError="1"/>
      <sheetData sheetId="18269" refreshError="1"/>
      <sheetData sheetId="18270" refreshError="1"/>
      <sheetData sheetId="18271" refreshError="1"/>
      <sheetData sheetId="18272" refreshError="1"/>
      <sheetData sheetId="18273" refreshError="1"/>
      <sheetData sheetId="18274" refreshError="1"/>
      <sheetData sheetId="18275" refreshError="1"/>
      <sheetData sheetId="18276" refreshError="1"/>
      <sheetData sheetId="18277" refreshError="1"/>
      <sheetData sheetId="18278" refreshError="1"/>
      <sheetData sheetId="18279" refreshError="1"/>
      <sheetData sheetId="18280" refreshError="1"/>
      <sheetData sheetId="18281" refreshError="1"/>
      <sheetData sheetId="18282" refreshError="1"/>
      <sheetData sheetId="18283" refreshError="1"/>
      <sheetData sheetId="18284" refreshError="1"/>
      <sheetData sheetId="18285" refreshError="1"/>
      <sheetData sheetId="18286" refreshError="1"/>
      <sheetData sheetId="18287" refreshError="1"/>
      <sheetData sheetId="18288" refreshError="1"/>
      <sheetData sheetId="18289" refreshError="1"/>
      <sheetData sheetId="18290" refreshError="1"/>
      <sheetData sheetId="18291" refreshError="1"/>
      <sheetData sheetId="18292" refreshError="1"/>
      <sheetData sheetId="18293" refreshError="1"/>
      <sheetData sheetId="18294" refreshError="1"/>
      <sheetData sheetId="18295" refreshError="1"/>
      <sheetData sheetId="18296" refreshError="1"/>
      <sheetData sheetId="18297" refreshError="1"/>
      <sheetData sheetId="18298" refreshError="1"/>
      <sheetData sheetId="18299" refreshError="1"/>
      <sheetData sheetId="18300" refreshError="1"/>
      <sheetData sheetId="18301" refreshError="1"/>
      <sheetData sheetId="18302" refreshError="1"/>
      <sheetData sheetId="18303" refreshError="1"/>
      <sheetData sheetId="18304" refreshError="1"/>
      <sheetData sheetId="18305" refreshError="1"/>
      <sheetData sheetId="18306" refreshError="1"/>
      <sheetData sheetId="18307" refreshError="1"/>
      <sheetData sheetId="18308" refreshError="1"/>
      <sheetData sheetId="18309" refreshError="1"/>
      <sheetData sheetId="18310" refreshError="1"/>
      <sheetData sheetId="18311" refreshError="1"/>
      <sheetData sheetId="18312" refreshError="1"/>
      <sheetData sheetId="18313" refreshError="1"/>
      <sheetData sheetId="18314" refreshError="1"/>
      <sheetData sheetId="18315" refreshError="1"/>
      <sheetData sheetId="18316" refreshError="1"/>
      <sheetData sheetId="18317" refreshError="1"/>
      <sheetData sheetId="18318" refreshError="1"/>
      <sheetData sheetId="18319" refreshError="1"/>
      <sheetData sheetId="18320" refreshError="1"/>
      <sheetData sheetId="18321" refreshError="1"/>
      <sheetData sheetId="18322" refreshError="1"/>
      <sheetData sheetId="18323" refreshError="1"/>
      <sheetData sheetId="18324" refreshError="1"/>
      <sheetData sheetId="18325" refreshError="1"/>
      <sheetData sheetId="18326" refreshError="1"/>
      <sheetData sheetId="18327" refreshError="1"/>
      <sheetData sheetId="18328" refreshError="1"/>
      <sheetData sheetId="18329" refreshError="1"/>
      <sheetData sheetId="18330" refreshError="1"/>
      <sheetData sheetId="18331" refreshError="1"/>
      <sheetData sheetId="18332" refreshError="1"/>
      <sheetData sheetId="18333" refreshError="1"/>
      <sheetData sheetId="18334" refreshError="1"/>
      <sheetData sheetId="18335" refreshError="1"/>
      <sheetData sheetId="18336" refreshError="1"/>
      <sheetData sheetId="18337" refreshError="1"/>
      <sheetData sheetId="18338" refreshError="1"/>
      <sheetData sheetId="18339" refreshError="1"/>
      <sheetData sheetId="18340" refreshError="1"/>
      <sheetData sheetId="18341" refreshError="1"/>
      <sheetData sheetId="18342" refreshError="1"/>
      <sheetData sheetId="18343" refreshError="1"/>
      <sheetData sheetId="18344" refreshError="1"/>
      <sheetData sheetId="18345" refreshError="1"/>
      <sheetData sheetId="18346" refreshError="1"/>
      <sheetData sheetId="18347" refreshError="1"/>
      <sheetData sheetId="18348" refreshError="1"/>
      <sheetData sheetId="18349" refreshError="1"/>
      <sheetData sheetId="18350" refreshError="1"/>
      <sheetData sheetId="18351" refreshError="1"/>
      <sheetData sheetId="18352" refreshError="1"/>
      <sheetData sheetId="18353" refreshError="1"/>
      <sheetData sheetId="18354" refreshError="1"/>
      <sheetData sheetId="18355" refreshError="1"/>
      <sheetData sheetId="18356" refreshError="1"/>
      <sheetData sheetId="18357" refreshError="1"/>
      <sheetData sheetId="18358" refreshError="1"/>
      <sheetData sheetId="18359" refreshError="1"/>
      <sheetData sheetId="18360" refreshError="1"/>
      <sheetData sheetId="18361" refreshError="1"/>
      <sheetData sheetId="18362" refreshError="1"/>
      <sheetData sheetId="18363" refreshError="1"/>
      <sheetData sheetId="18364" refreshError="1"/>
      <sheetData sheetId="18365" refreshError="1"/>
      <sheetData sheetId="18366" refreshError="1"/>
      <sheetData sheetId="18367" refreshError="1"/>
      <sheetData sheetId="18368" refreshError="1"/>
      <sheetData sheetId="18369" refreshError="1"/>
      <sheetData sheetId="18370" refreshError="1"/>
      <sheetData sheetId="18371" refreshError="1"/>
      <sheetData sheetId="18372" refreshError="1"/>
      <sheetData sheetId="18373" refreshError="1"/>
      <sheetData sheetId="18374" refreshError="1"/>
      <sheetData sheetId="18375" refreshError="1"/>
      <sheetData sheetId="18376" refreshError="1"/>
      <sheetData sheetId="18377" refreshError="1"/>
      <sheetData sheetId="18378" refreshError="1"/>
      <sheetData sheetId="18379" refreshError="1"/>
      <sheetData sheetId="18380" refreshError="1"/>
      <sheetData sheetId="18381" refreshError="1"/>
      <sheetData sheetId="18382" refreshError="1"/>
      <sheetData sheetId="18383" refreshError="1"/>
      <sheetData sheetId="18384" refreshError="1"/>
      <sheetData sheetId="18385" refreshError="1"/>
      <sheetData sheetId="18386" refreshError="1"/>
      <sheetData sheetId="18387" refreshError="1"/>
      <sheetData sheetId="18388" refreshError="1"/>
      <sheetData sheetId="18389" refreshError="1"/>
      <sheetData sheetId="18390" refreshError="1"/>
      <sheetData sheetId="18391" refreshError="1"/>
      <sheetData sheetId="18392" refreshError="1"/>
      <sheetData sheetId="18393" refreshError="1"/>
      <sheetData sheetId="18394" refreshError="1"/>
      <sheetData sheetId="18395" refreshError="1"/>
      <sheetData sheetId="18396" refreshError="1"/>
      <sheetData sheetId="18397" refreshError="1"/>
      <sheetData sheetId="18398" refreshError="1"/>
      <sheetData sheetId="18399" refreshError="1"/>
      <sheetData sheetId="18400" refreshError="1"/>
      <sheetData sheetId="18401" refreshError="1"/>
      <sheetData sheetId="18402" refreshError="1"/>
      <sheetData sheetId="18403" refreshError="1"/>
      <sheetData sheetId="18404" refreshError="1"/>
      <sheetData sheetId="18405" refreshError="1"/>
      <sheetData sheetId="18406" refreshError="1"/>
      <sheetData sheetId="18407" refreshError="1"/>
      <sheetData sheetId="18408" refreshError="1"/>
      <sheetData sheetId="18409" refreshError="1"/>
      <sheetData sheetId="18410" refreshError="1"/>
      <sheetData sheetId="18411" refreshError="1"/>
      <sheetData sheetId="18412" refreshError="1"/>
      <sheetData sheetId="18413" refreshError="1"/>
      <sheetData sheetId="18414" refreshError="1"/>
      <sheetData sheetId="18415" refreshError="1"/>
      <sheetData sheetId="18416" refreshError="1"/>
      <sheetData sheetId="18417" refreshError="1"/>
      <sheetData sheetId="18418" refreshError="1"/>
      <sheetData sheetId="18419" refreshError="1"/>
      <sheetData sheetId="18420" refreshError="1"/>
      <sheetData sheetId="18421" refreshError="1"/>
      <sheetData sheetId="18422" refreshError="1"/>
      <sheetData sheetId="18423" refreshError="1"/>
      <sheetData sheetId="18424" refreshError="1"/>
      <sheetData sheetId="18425" refreshError="1"/>
      <sheetData sheetId="18426" refreshError="1"/>
      <sheetData sheetId="18427" refreshError="1"/>
      <sheetData sheetId="18428" refreshError="1"/>
      <sheetData sheetId="18429" refreshError="1"/>
      <sheetData sheetId="18430" refreshError="1"/>
      <sheetData sheetId="18431" refreshError="1"/>
      <sheetData sheetId="18432" refreshError="1"/>
      <sheetData sheetId="18433" refreshError="1"/>
      <sheetData sheetId="18434" refreshError="1"/>
      <sheetData sheetId="18435" refreshError="1"/>
      <sheetData sheetId="18436" refreshError="1"/>
      <sheetData sheetId="18437" refreshError="1"/>
      <sheetData sheetId="18438" refreshError="1"/>
      <sheetData sheetId="18439" refreshError="1"/>
      <sheetData sheetId="18440" refreshError="1"/>
      <sheetData sheetId="18441" refreshError="1"/>
      <sheetData sheetId="18442" refreshError="1"/>
      <sheetData sheetId="18443" refreshError="1"/>
      <sheetData sheetId="18444" refreshError="1"/>
      <sheetData sheetId="18445" refreshError="1"/>
      <sheetData sheetId="18446" refreshError="1"/>
      <sheetData sheetId="18447" refreshError="1"/>
      <sheetData sheetId="18448" refreshError="1"/>
      <sheetData sheetId="18449" refreshError="1"/>
      <sheetData sheetId="18450" refreshError="1"/>
      <sheetData sheetId="18451" refreshError="1"/>
      <sheetData sheetId="18452" refreshError="1"/>
      <sheetData sheetId="18453" refreshError="1"/>
      <sheetData sheetId="18454" refreshError="1"/>
      <sheetData sheetId="18455" refreshError="1"/>
      <sheetData sheetId="18456" refreshError="1"/>
      <sheetData sheetId="18457" refreshError="1"/>
      <sheetData sheetId="18458" refreshError="1"/>
      <sheetData sheetId="18459" refreshError="1"/>
      <sheetData sheetId="18460" refreshError="1"/>
      <sheetData sheetId="18461" refreshError="1"/>
      <sheetData sheetId="18462" refreshError="1"/>
      <sheetData sheetId="18463" refreshError="1"/>
      <sheetData sheetId="18464" refreshError="1"/>
      <sheetData sheetId="18465" refreshError="1"/>
      <sheetData sheetId="18466" refreshError="1"/>
      <sheetData sheetId="18467" refreshError="1"/>
      <sheetData sheetId="18468" refreshError="1"/>
      <sheetData sheetId="18469" refreshError="1"/>
      <sheetData sheetId="18470" refreshError="1"/>
      <sheetData sheetId="18471" refreshError="1"/>
      <sheetData sheetId="18472" refreshError="1"/>
      <sheetData sheetId="18473" refreshError="1"/>
      <sheetData sheetId="18474" refreshError="1"/>
      <sheetData sheetId="18475" refreshError="1"/>
      <sheetData sheetId="18476" refreshError="1"/>
      <sheetData sheetId="18477" refreshError="1"/>
      <sheetData sheetId="18478" refreshError="1"/>
      <sheetData sheetId="18479" refreshError="1"/>
      <sheetData sheetId="18480" refreshError="1"/>
      <sheetData sheetId="18481" refreshError="1"/>
      <sheetData sheetId="18482" refreshError="1"/>
      <sheetData sheetId="18483" refreshError="1"/>
      <sheetData sheetId="18484" refreshError="1"/>
      <sheetData sheetId="18485" refreshError="1"/>
      <sheetData sheetId="18486" refreshError="1"/>
      <sheetData sheetId="18487" refreshError="1"/>
      <sheetData sheetId="18488" refreshError="1"/>
      <sheetData sheetId="18489" refreshError="1"/>
      <sheetData sheetId="18490" refreshError="1"/>
      <sheetData sheetId="18491" refreshError="1"/>
      <sheetData sheetId="18492" refreshError="1"/>
      <sheetData sheetId="18493" refreshError="1"/>
      <sheetData sheetId="18494" refreshError="1"/>
      <sheetData sheetId="18495" refreshError="1"/>
      <sheetData sheetId="18496" refreshError="1"/>
      <sheetData sheetId="18497" refreshError="1"/>
      <sheetData sheetId="18498" refreshError="1"/>
      <sheetData sheetId="18499" refreshError="1"/>
      <sheetData sheetId="18500" refreshError="1"/>
      <sheetData sheetId="18501" refreshError="1"/>
      <sheetData sheetId="18502" refreshError="1"/>
      <sheetData sheetId="18503" refreshError="1"/>
      <sheetData sheetId="18504" refreshError="1"/>
      <sheetData sheetId="18505" refreshError="1"/>
      <sheetData sheetId="18506" refreshError="1"/>
      <sheetData sheetId="18507" refreshError="1"/>
      <sheetData sheetId="18508" refreshError="1"/>
      <sheetData sheetId="18509" refreshError="1"/>
      <sheetData sheetId="18510" refreshError="1"/>
      <sheetData sheetId="18511" refreshError="1"/>
      <sheetData sheetId="18512" refreshError="1"/>
      <sheetData sheetId="18513" refreshError="1"/>
      <sheetData sheetId="18514" refreshError="1"/>
      <sheetData sheetId="18515" refreshError="1"/>
      <sheetData sheetId="18516" refreshError="1"/>
      <sheetData sheetId="18517" refreshError="1"/>
      <sheetData sheetId="18518" refreshError="1"/>
      <sheetData sheetId="18519" refreshError="1"/>
      <sheetData sheetId="18520" refreshError="1"/>
      <sheetData sheetId="18521" refreshError="1"/>
      <sheetData sheetId="18522" refreshError="1"/>
      <sheetData sheetId="18523" refreshError="1"/>
      <sheetData sheetId="18524" refreshError="1"/>
      <sheetData sheetId="18525" refreshError="1"/>
      <sheetData sheetId="18526" refreshError="1"/>
      <sheetData sheetId="18527" refreshError="1"/>
      <sheetData sheetId="18528" refreshError="1"/>
      <sheetData sheetId="18529" refreshError="1"/>
      <sheetData sheetId="18530" refreshError="1"/>
      <sheetData sheetId="18531" refreshError="1"/>
      <sheetData sheetId="18532" refreshError="1"/>
      <sheetData sheetId="18533" refreshError="1"/>
      <sheetData sheetId="18534" refreshError="1"/>
      <sheetData sheetId="18535" refreshError="1"/>
      <sheetData sheetId="18536" refreshError="1"/>
      <sheetData sheetId="18537" refreshError="1"/>
      <sheetData sheetId="18538" refreshError="1"/>
      <sheetData sheetId="18539" refreshError="1"/>
      <sheetData sheetId="18540" refreshError="1"/>
      <sheetData sheetId="18541" refreshError="1"/>
      <sheetData sheetId="18542" refreshError="1"/>
      <sheetData sheetId="18543" refreshError="1"/>
      <sheetData sheetId="18544" refreshError="1"/>
      <sheetData sheetId="18545" refreshError="1"/>
      <sheetData sheetId="18546" refreshError="1"/>
      <sheetData sheetId="18547" refreshError="1"/>
      <sheetData sheetId="18548" refreshError="1"/>
      <sheetData sheetId="18549" refreshError="1"/>
      <sheetData sheetId="18550" refreshError="1"/>
      <sheetData sheetId="18551" refreshError="1"/>
      <sheetData sheetId="18552" refreshError="1"/>
      <sheetData sheetId="18553" refreshError="1"/>
      <sheetData sheetId="18554" refreshError="1"/>
      <sheetData sheetId="18555" refreshError="1"/>
      <sheetData sheetId="18556" refreshError="1"/>
      <sheetData sheetId="18557" refreshError="1"/>
      <sheetData sheetId="18558" refreshError="1"/>
      <sheetData sheetId="18559" refreshError="1"/>
      <sheetData sheetId="18560" refreshError="1"/>
      <sheetData sheetId="18561" refreshError="1"/>
      <sheetData sheetId="18562" refreshError="1"/>
      <sheetData sheetId="18563" refreshError="1"/>
      <sheetData sheetId="18564" refreshError="1"/>
      <sheetData sheetId="18565" refreshError="1"/>
      <sheetData sheetId="18566" refreshError="1"/>
      <sheetData sheetId="18567" refreshError="1"/>
      <sheetData sheetId="18568" refreshError="1"/>
      <sheetData sheetId="18569" refreshError="1"/>
      <sheetData sheetId="18570" refreshError="1"/>
      <sheetData sheetId="18571" refreshError="1"/>
      <sheetData sheetId="18572" refreshError="1"/>
      <sheetData sheetId="18573" refreshError="1"/>
      <sheetData sheetId="18574" refreshError="1"/>
      <sheetData sheetId="18575" refreshError="1"/>
      <sheetData sheetId="18576" refreshError="1"/>
      <sheetData sheetId="18577" refreshError="1"/>
      <sheetData sheetId="18578" refreshError="1"/>
      <sheetData sheetId="18579" refreshError="1"/>
      <sheetData sheetId="18580" refreshError="1"/>
      <sheetData sheetId="18581" refreshError="1"/>
      <sheetData sheetId="18582" refreshError="1"/>
      <sheetData sheetId="18583" refreshError="1"/>
      <sheetData sheetId="18584" refreshError="1"/>
      <sheetData sheetId="18585" refreshError="1"/>
      <sheetData sheetId="18586" refreshError="1"/>
      <sheetData sheetId="18587" refreshError="1"/>
      <sheetData sheetId="18588" refreshError="1"/>
      <sheetData sheetId="18589" refreshError="1"/>
      <sheetData sheetId="18590" refreshError="1"/>
      <sheetData sheetId="18591" refreshError="1"/>
      <sheetData sheetId="18592" refreshError="1"/>
      <sheetData sheetId="18593" refreshError="1"/>
      <sheetData sheetId="18594" refreshError="1"/>
      <sheetData sheetId="18595" refreshError="1"/>
      <sheetData sheetId="18596" refreshError="1"/>
      <sheetData sheetId="18597" refreshError="1"/>
      <sheetData sheetId="18598" refreshError="1"/>
      <sheetData sheetId="18599" refreshError="1"/>
      <sheetData sheetId="18600" refreshError="1"/>
      <sheetData sheetId="18601" refreshError="1"/>
      <sheetData sheetId="18602" refreshError="1"/>
      <sheetData sheetId="18603" refreshError="1"/>
      <sheetData sheetId="18604" refreshError="1"/>
      <sheetData sheetId="18605" refreshError="1"/>
      <sheetData sheetId="18606" refreshError="1"/>
      <sheetData sheetId="18607" refreshError="1"/>
      <sheetData sheetId="18608" refreshError="1"/>
      <sheetData sheetId="18609" refreshError="1"/>
      <sheetData sheetId="18610" refreshError="1"/>
      <sheetData sheetId="18611" refreshError="1"/>
      <sheetData sheetId="18612" refreshError="1"/>
      <sheetData sheetId="18613" refreshError="1"/>
      <sheetData sheetId="18614" refreshError="1"/>
      <sheetData sheetId="18615" refreshError="1"/>
      <sheetData sheetId="18616" refreshError="1"/>
      <sheetData sheetId="18617" refreshError="1"/>
      <sheetData sheetId="18618" refreshError="1"/>
      <sheetData sheetId="18619" refreshError="1"/>
      <sheetData sheetId="18620" refreshError="1"/>
      <sheetData sheetId="18621" refreshError="1"/>
      <sheetData sheetId="18622" refreshError="1"/>
      <sheetData sheetId="18623" refreshError="1"/>
      <sheetData sheetId="18624" refreshError="1"/>
      <sheetData sheetId="18625" refreshError="1"/>
      <sheetData sheetId="18626" refreshError="1"/>
      <sheetData sheetId="18627" refreshError="1"/>
      <sheetData sheetId="18628" refreshError="1"/>
      <sheetData sheetId="18629" refreshError="1"/>
      <sheetData sheetId="18630" refreshError="1"/>
      <sheetData sheetId="18631" refreshError="1"/>
      <sheetData sheetId="18632" refreshError="1"/>
      <sheetData sheetId="18633" refreshError="1"/>
      <sheetData sheetId="18634" refreshError="1"/>
      <sheetData sheetId="18635" refreshError="1"/>
      <sheetData sheetId="18636" refreshError="1"/>
      <sheetData sheetId="18637" refreshError="1"/>
      <sheetData sheetId="18638" refreshError="1"/>
      <sheetData sheetId="18639" refreshError="1"/>
      <sheetData sheetId="18640" refreshError="1"/>
      <sheetData sheetId="18641" refreshError="1"/>
      <sheetData sheetId="18642" refreshError="1"/>
      <sheetData sheetId="18643" refreshError="1"/>
      <sheetData sheetId="18644" refreshError="1"/>
      <sheetData sheetId="18645" refreshError="1"/>
      <sheetData sheetId="18646" refreshError="1"/>
      <sheetData sheetId="18647" refreshError="1"/>
      <sheetData sheetId="18648" refreshError="1"/>
      <sheetData sheetId="18649" refreshError="1"/>
      <sheetData sheetId="18650" refreshError="1"/>
      <sheetData sheetId="18651" refreshError="1"/>
      <sheetData sheetId="18652" refreshError="1"/>
      <sheetData sheetId="18653" refreshError="1"/>
      <sheetData sheetId="18654" refreshError="1"/>
      <sheetData sheetId="18655" refreshError="1"/>
      <sheetData sheetId="18656" refreshError="1"/>
      <sheetData sheetId="18657" refreshError="1"/>
      <sheetData sheetId="18658" refreshError="1"/>
      <sheetData sheetId="18659" refreshError="1"/>
      <sheetData sheetId="18660" refreshError="1"/>
      <sheetData sheetId="18661" refreshError="1"/>
      <sheetData sheetId="18662" refreshError="1"/>
      <sheetData sheetId="18663" refreshError="1"/>
      <sheetData sheetId="18664" refreshError="1"/>
      <sheetData sheetId="18665" refreshError="1"/>
      <sheetData sheetId="18666" refreshError="1"/>
      <sheetData sheetId="18667" refreshError="1"/>
      <sheetData sheetId="18668" refreshError="1"/>
      <sheetData sheetId="18669" refreshError="1"/>
      <sheetData sheetId="18670" refreshError="1"/>
      <sheetData sheetId="18671" refreshError="1"/>
      <sheetData sheetId="18672" refreshError="1"/>
      <sheetData sheetId="18673" refreshError="1"/>
      <sheetData sheetId="18674" refreshError="1"/>
      <sheetData sheetId="18675" refreshError="1"/>
      <sheetData sheetId="18676" refreshError="1"/>
      <sheetData sheetId="18677" refreshError="1"/>
      <sheetData sheetId="18678" refreshError="1"/>
      <sheetData sheetId="18679" refreshError="1"/>
      <sheetData sheetId="18680" refreshError="1"/>
      <sheetData sheetId="18681" refreshError="1"/>
      <sheetData sheetId="18682" refreshError="1"/>
      <sheetData sheetId="18683" refreshError="1"/>
      <sheetData sheetId="18684" refreshError="1"/>
      <sheetData sheetId="18685" refreshError="1"/>
      <sheetData sheetId="18686" refreshError="1"/>
      <sheetData sheetId="18687" refreshError="1"/>
      <sheetData sheetId="18688" refreshError="1"/>
      <sheetData sheetId="18689" refreshError="1"/>
      <sheetData sheetId="18690" refreshError="1"/>
      <sheetData sheetId="18691" refreshError="1"/>
      <sheetData sheetId="18692" refreshError="1"/>
      <sheetData sheetId="18693" refreshError="1"/>
      <sheetData sheetId="18694" refreshError="1"/>
      <sheetData sheetId="18695" refreshError="1"/>
      <sheetData sheetId="18696" refreshError="1"/>
      <sheetData sheetId="18697" refreshError="1"/>
      <sheetData sheetId="18698" refreshError="1"/>
      <sheetData sheetId="18699" refreshError="1"/>
      <sheetData sheetId="18700" refreshError="1"/>
      <sheetData sheetId="18701" refreshError="1"/>
      <sheetData sheetId="18702" refreshError="1"/>
      <sheetData sheetId="18703" refreshError="1"/>
      <sheetData sheetId="18704" refreshError="1"/>
      <sheetData sheetId="18705" refreshError="1"/>
      <sheetData sheetId="18706" refreshError="1"/>
      <sheetData sheetId="18707" refreshError="1"/>
      <sheetData sheetId="18708" refreshError="1"/>
      <sheetData sheetId="18709" refreshError="1"/>
      <sheetData sheetId="18710" refreshError="1"/>
      <sheetData sheetId="18711" refreshError="1"/>
      <sheetData sheetId="18712" refreshError="1"/>
      <sheetData sheetId="18713" refreshError="1"/>
      <sheetData sheetId="18714" refreshError="1"/>
      <sheetData sheetId="18715" refreshError="1"/>
      <sheetData sheetId="18716" refreshError="1"/>
      <sheetData sheetId="18717" refreshError="1"/>
      <sheetData sheetId="18718" refreshError="1"/>
      <sheetData sheetId="18719" refreshError="1"/>
      <sheetData sheetId="18720" refreshError="1"/>
      <sheetData sheetId="18721" refreshError="1"/>
      <sheetData sheetId="18722" refreshError="1"/>
      <sheetData sheetId="18723" refreshError="1"/>
      <sheetData sheetId="18724" refreshError="1"/>
      <sheetData sheetId="18725" refreshError="1"/>
      <sheetData sheetId="18726" refreshError="1"/>
      <sheetData sheetId="18727" refreshError="1"/>
      <sheetData sheetId="18728" refreshError="1"/>
      <sheetData sheetId="18729" refreshError="1"/>
      <sheetData sheetId="18730" refreshError="1"/>
      <sheetData sheetId="18731" refreshError="1"/>
      <sheetData sheetId="18732" refreshError="1"/>
      <sheetData sheetId="18733" refreshError="1"/>
      <sheetData sheetId="18734" refreshError="1"/>
      <sheetData sheetId="18735" refreshError="1"/>
      <sheetData sheetId="18736" refreshError="1"/>
      <sheetData sheetId="18737" refreshError="1"/>
      <sheetData sheetId="18738" refreshError="1"/>
      <sheetData sheetId="18739" refreshError="1"/>
      <sheetData sheetId="18740" refreshError="1"/>
      <sheetData sheetId="18741" refreshError="1"/>
      <sheetData sheetId="18742" refreshError="1"/>
      <sheetData sheetId="18743" refreshError="1"/>
      <sheetData sheetId="18744" refreshError="1"/>
      <sheetData sheetId="18745" refreshError="1"/>
      <sheetData sheetId="18746" refreshError="1"/>
      <sheetData sheetId="18747" refreshError="1"/>
      <sheetData sheetId="18748" refreshError="1"/>
      <sheetData sheetId="18749" refreshError="1"/>
      <sheetData sheetId="18750" refreshError="1"/>
      <sheetData sheetId="18751" refreshError="1"/>
      <sheetData sheetId="18752" refreshError="1"/>
      <sheetData sheetId="18753" refreshError="1"/>
      <sheetData sheetId="18754" refreshError="1"/>
      <sheetData sheetId="18755" refreshError="1"/>
      <sheetData sheetId="18756" refreshError="1"/>
      <sheetData sheetId="18757" refreshError="1"/>
      <sheetData sheetId="18758" refreshError="1"/>
      <sheetData sheetId="18759" refreshError="1"/>
      <sheetData sheetId="18760" refreshError="1"/>
      <sheetData sheetId="18761" refreshError="1"/>
      <sheetData sheetId="18762" refreshError="1"/>
      <sheetData sheetId="18763" refreshError="1"/>
      <sheetData sheetId="18764" refreshError="1"/>
      <sheetData sheetId="18765" refreshError="1"/>
      <sheetData sheetId="18766" refreshError="1"/>
      <sheetData sheetId="18767" refreshError="1"/>
      <sheetData sheetId="18768" refreshError="1"/>
      <sheetData sheetId="18769" refreshError="1"/>
      <sheetData sheetId="18770" refreshError="1"/>
      <sheetData sheetId="18771" refreshError="1"/>
      <sheetData sheetId="18772" refreshError="1"/>
      <sheetData sheetId="18773" refreshError="1"/>
      <sheetData sheetId="18774" refreshError="1"/>
      <sheetData sheetId="18775" refreshError="1"/>
      <sheetData sheetId="18776" refreshError="1"/>
      <sheetData sheetId="18777" refreshError="1"/>
      <sheetData sheetId="18778" refreshError="1"/>
      <sheetData sheetId="18779" refreshError="1"/>
      <sheetData sheetId="18780" refreshError="1"/>
      <sheetData sheetId="18781" refreshError="1"/>
      <sheetData sheetId="18782" refreshError="1"/>
      <sheetData sheetId="18783" refreshError="1"/>
      <sheetData sheetId="18784" refreshError="1"/>
      <sheetData sheetId="18785" refreshError="1"/>
      <sheetData sheetId="18786" refreshError="1"/>
      <sheetData sheetId="18787" refreshError="1"/>
      <sheetData sheetId="18788" refreshError="1"/>
      <sheetData sheetId="18789" refreshError="1"/>
      <sheetData sheetId="18790" refreshError="1"/>
      <sheetData sheetId="18791" refreshError="1"/>
      <sheetData sheetId="18792" refreshError="1"/>
      <sheetData sheetId="18793" refreshError="1"/>
      <sheetData sheetId="18794" refreshError="1"/>
      <sheetData sheetId="18795" refreshError="1"/>
      <sheetData sheetId="18796" refreshError="1"/>
      <sheetData sheetId="18797" refreshError="1"/>
      <sheetData sheetId="18798" refreshError="1"/>
      <sheetData sheetId="18799" refreshError="1"/>
      <sheetData sheetId="18800" refreshError="1"/>
      <sheetData sheetId="18801" refreshError="1"/>
      <sheetData sheetId="18802" refreshError="1"/>
      <sheetData sheetId="18803" refreshError="1"/>
      <sheetData sheetId="18804" refreshError="1"/>
      <sheetData sheetId="18805" refreshError="1"/>
      <sheetData sheetId="18806" refreshError="1"/>
      <sheetData sheetId="18807" refreshError="1"/>
      <sheetData sheetId="18808" refreshError="1"/>
      <sheetData sheetId="18809" refreshError="1"/>
      <sheetData sheetId="18810" refreshError="1"/>
      <sheetData sheetId="18811" refreshError="1"/>
      <sheetData sheetId="18812" refreshError="1"/>
      <sheetData sheetId="18813" refreshError="1"/>
      <sheetData sheetId="18814" refreshError="1"/>
      <sheetData sheetId="18815" refreshError="1"/>
      <sheetData sheetId="18816" refreshError="1"/>
      <sheetData sheetId="18817" refreshError="1"/>
      <sheetData sheetId="18818" refreshError="1"/>
      <sheetData sheetId="18819" refreshError="1"/>
      <sheetData sheetId="18820" refreshError="1"/>
      <sheetData sheetId="18821" refreshError="1"/>
      <sheetData sheetId="18822" refreshError="1"/>
      <sheetData sheetId="18823" refreshError="1"/>
      <sheetData sheetId="18824" refreshError="1"/>
      <sheetData sheetId="18825" refreshError="1"/>
      <sheetData sheetId="18826" refreshError="1"/>
      <sheetData sheetId="18827" refreshError="1"/>
      <sheetData sheetId="18828" refreshError="1"/>
      <sheetData sheetId="18829" refreshError="1"/>
      <sheetData sheetId="18830" refreshError="1"/>
      <sheetData sheetId="18831" refreshError="1"/>
      <sheetData sheetId="18832" refreshError="1"/>
      <sheetData sheetId="18833" refreshError="1"/>
      <sheetData sheetId="18834" refreshError="1"/>
      <sheetData sheetId="18835" refreshError="1"/>
      <sheetData sheetId="18836" refreshError="1"/>
      <sheetData sheetId="18837" refreshError="1"/>
      <sheetData sheetId="18838" refreshError="1"/>
      <sheetData sheetId="18839" refreshError="1"/>
      <sheetData sheetId="18840" refreshError="1"/>
      <sheetData sheetId="18841" refreshError="1"/>
      <sheetData sheetId="18842" refreshError="1"/>
      <sheetData sheetId="18843" refreshError="1"/>
      <sheetData sheetId="18844" refreshError="1"/>
      <sheetData sheetId="18845" refreshError="1"/>
      <sheetData sheetId="18846" refreshError="1"/>
      <sheetData sheetId="18847" refreshError="1"/>
      <sheetData sheetId="18848" refreshError="1"/>
      <sheetData sheetId="18849" refreshError="1"/>
      <sheetData sheetId="18850" refreshError="1"/>
      <sheetData sheetId="18851" refreshError="1"/>
      <sheetData sheetId="18852" refreshError="1"/>
      <sheetData sheetId="18853" refreshError="1"/>
      <sheetData sheetId="18854" refreshError="1"/>
      <sheetData sheetId="18855" refreshError="1"/>
      <sheetData sheetId="18856" refreshError="1"/>
      <sheetData sheetId="18857" refreshError="1"/>
      <sheetData sheetId="18858" refreshError="1"/>
      <sheetData sheetId="18859" refreshError="1"/>
      <sheetData sheetId="18860" refreshError="1"/>
      <sheetData sheetId="18861" refreshError="1"/>
      <sheetData sheetId="18862" refreshError="1"/>
      <sheetData sheetId="18863" refreshError="1"/>
      <sheetData sheetId="18864" refreshError="1"/>
      <sheetData sheetId="18865" refreshError="1"/>
      <sheetData sheetId="18866" refreshError="1"/>
      <sheetData sheetId="18867" refreshError="1"/>
      <sheetData sheetId="18868" refreshError="1"/>
      <sheetData sheetId="18869" refreshError="1"/>
      <sheetData sheetId="18870" refreshError="1"/>
      <sheetData sheetId="18871" refreshError="1"/>
      <sheetData sheetId="18872" refreshError="1"/>
      <sheetData sheetId="18873" refreshError="1"/>
      <sheetData sheetId="18874" refreshError="1"/>
      <sheetData sheetId="18875" refreshError="1"/>
      <sheetData sheetId="18876" refreshError="1"/>
      <sheetData sheetId="18877" refreshError="1"/>
      <sheetData sheetId="18878" refreshError="1"/>
      <sheetData sheetId="18879" refreshError="1"/>
      <sheetData sheetId="18880" refreshError="1"/>
      <sheetData sheetId="18881" refreshError="1"/>
      <sheetData sheetId="18882" refreshError="1"/>
      <sheetData sheetId="18883" refreshError="1"/>
      <sheetData sheetId="18884" refreshError="1"/>
      <sheetData sheetId="18885" refreshError="1"/>
      <sheetData sheetId="18886" refreshError="1"/>
      <sheetData sheetId="18887" refreshError="1"/>
      <sheetData sheetId="18888" refreshError="1"/>
      <sheetData sheetId="18889" refreshError="1"/>
      <sheetData sheetId="18890" refreshError="1"/>
      <sheetData sheetId="18891" refreshError="1"/>
      <sheetData sheetId="18892" refreshError="1"/>
      <sheetData sheetId="18893" refreshError="1"/>
      <sheetData sheetId="18894" refreshError="1"/>
      <sheetData sheetId="18895" refreshError="1"/>
      <sheetData sheetId="18896" refreshError="1"/>
      <sheetData sheetId="18897" refreshError="1"/>
      <sheetData sheetId="18898" refreshError="1"/>
      <sheetData sheetId="18899" refreshError="1"/>
      <sheetData sheetId="18900" refreshError="1"/>
      <sheetData sheetId="18901" refreshError="1"/>
      <sheetData sheetId="18902" refreshError="1"/>
      <sheetData sheetId="18903" refreshError="1"/>
      <sheetData sheetId="18904" refreshError="1"/>
      <sheetData sheetId="18905" refreshError="1"/>
      <sheetData sheetId="18906" refreshError="1"/>
      <sheetData sheetId="18907" refreshError="1"/>
      <sheetData sheetId="18908" refreshError="1"/>
      <sheetData sheetId="18909" refreshError="1"/>
      <sheetData sheetId="18910" refreshError="1"/>
      <sheetData sheetId="18911" refreshError="1"/>
      <sheetData sheetId="18912" refreshError="1"/>
      <sheetData sheetId="18913" refreshError="1"/>
      <sheetData sheetId="18914" refreshError="1"/>
      <sheetData sheetId="18915" refreshError="1"/>
      <sheetData sheetId="18916" refreshError="1"/>
      <sheetData sheetId="18917" refreshError="1"/>
      <sheetData sheetId="18918" refreshError="1"/>
      <sheetData sheetId="18919" refreshError="1"/>
      <sheetData sheetId="18920" refreshError="1"/>
      <sheetData sheetId="18921" refreshError="1"/>
      <sheetData sheetId="18922" refreshError="1"/>
      <sheetData sheetId="18923" refreshError="1"/>
      <sheetData sheetId="18924" refreshError="1"/>
      <sheetData sheetId="18925" refreshError="1"/>
      <sheetData sheetId="18926" refreshError="1"/>
      <sheetData sheetId="18927" refreshError="1"/>
      <sheetData sheetId="18928" refreshError="1"/>
      <sheetData sheetId="18929" refreshError="1"/>
      <sheetData sheetId="18930" refreshError="1"/>
      <sheetData sheetId="18931" refreshError="1"/>
      <sheetData sheetId="18932" refreshError="1"/>
      <sheetData sheetId="18933" refreshError="1"/>
      <sheetData sheetId="18934" refreshError="1"/>
      <sheetData sheetId="18935" refreshError="1"/>
      <sheetData sheetId="18936" refreshError="1"/>
      <sheetData sheetId="18937" refreshError="1"/>
      <sheetData sheetId="18938" refreshError="1"/>
      <sheetData sheetId="18939" refreshError="1"/>
      <sheetData sheetId="18940" refreshError="1"/>
      <sheetData sheetId="18941" refreshError="1"/>
      <sheetData sheetId="18942" refreshError="1"/>
      <sheetData sheetId="18943" refreshError="1"/>
      <sheetData sheetId="18944" refreshError="1"/>
      <sheetData sheetId="18945" refreshError="1"/>
      <sheetData sheetId="18946" refreshError="1"/>
      <sheetData sheetId="18947" refreshError="1"/>
      <sheetData sheetId="18948" refreshError="1"/>
      <sheetData sheetId="18949" refreshError="1"/>
      <sheetData sheetId="18950" refreshError="1"/>
      <sheetData sheetId="18951" refreshError="1"/>
      <sheetData sheetId="18952" refreshError="1"/>
      <sheetData sheetId="18953" refreshError="1"/>
      <sheetData sheetId="18954" refreshError="1"/>
      <sheetData sheetId="18955" refreshError="1"/>
      <sheetData sheetId="18956" refreshError="1"/>
      <sheetData sheetId="18957" refreshError="1"/>
      <sheetData sheetId="18958" refreshError="1"/>
      <sheetData sheetId="18959" refreshError="1"/>
      <sheetData sheetId="18960" refreshError="1"/>
      <sheetData sheetId="18961" refreshError="1"/>
      <sheetData sheetId="18962" refreshError="1"/>
      <sheetData sheetId="18963" refreshError="1"/>
      <sheetData sheetId="18964" refreshError="1"/>
      <sheetData sheetId="18965" refreshError="1"/>
      <sheetData sheetId="18966" refreshError="1"/>
      <sheetData sheetId="18967" refreshError="1"/>
      <sheetData sheetId="18968" refreshError="1"/>
      <sheetData sheetId="18969" refreshError="1"/>
      <sheetData sheetId="18970" refreshError="1"/>
      <sheetData sheetId="18971" refreshError="1"/>
      <sheetData sheetId="18972" refreshError="1"/>
      <sheetData sheetId="18973" refreshError="1"/>
      <sheetData sheetId="18974" refreshError="1"/>
      <sheetData sheetId="18975" refreshError="1"/>
      <sheetData sheetId="18976" refreshError="1"/>
      <sheetData sheetId="18977" refreshError="1"/>
      <sheetData sheetId="18978" refreshError="1"/>
      <sheetData sheetId="18979" refreshError="1"/>
      <sheetData sheetId="18980" refreshError="1"/>
      <sheetData sheetId="18981" refreshError="1"/>
      <sheetData sheetId="18982" refreshError="1"/>
      <sheetData sheetId="18983" refreshError="1"/>
      <sheetData sheetId="18984" refreshError="1"/>
      <sheetData sheetId="18985" refreshError="1"/>
      <sheetData sheetId="18986" refreshError="1"/>
      <sheetData sheetId="18987" refreshError="1"/>
      <sheetData sheetId="18988" refreshError="1"/>
      <sheetData sheetId="18989" refreshError="1"/>
      <sheetData sheetId="18990" refreshError="1"/>
      <sheetData sheetId="18991" refreshError="1"/>
      <sheetData sheetId="18992" refreshError="1"/>
      <sheetData sheetId="18993" refreshError="1"/>
      <sheetData sheetId="18994" refreshError="1"/>
      <sheetData sheetId="18995" refreshError="1"/>
      <sheetData sheetId="18996" refreshError="1"/>
      <sheetData sheetId="18997" refreshError="1"/>
      <sheetData sheetId="18998" refreshError="1"/>
      <sheetData sheetId="18999" refreshError="1"/>
      <sheetData sheetId="19000" refreshError="1"/>
      <sheetData sheetId="19001" refreshError="1"/>
      <sheetData sheetId="19002" refreshError="1"/>
      <sheetData sheetId="19003" refreshError="1"/>
      <sheetData sheetId="19004" refreshError="1"/>
      <sheetData sheetId="19005" refreshError="1"/>
      <sheetData sheetId="19006" refreshError="1"/>
      <sheetData sheetId="19007" refreshError="1"/>
      <sheetData sheetId="19008" refreshError="1"/>
      <sheetData sheetId="19009" refreshError="1"/>
      <sheetData sheetId="19010" refreshError="1"/>
      <sheetData sheetId="19011" refreshError="1"/>
      <sheetData sheetId="19012" refreshError="1"/>
      <sheetData sheetId="19013" refreshError="1"/>
      <sheetData sheetId="19014" refreshError="1"/>
      <sheetData sheetId="19015" refreshError="1"/>
      <sheetData sheetId="19016" refreshError="1"/>
      <sheetData sheetId="19017" refreshError="1"/>
      <sheetData sheetId="19018" refreshError="1"/>
      <sheetData sheetId="19019" refreshError="1"/>
      <sheetData sheetId="19020" refreshError="1"/>
      <sheetData sheetId="19021" refreshError="1"/>
      <sheetData sheetId="19022" refreshError="1"/>
      <sheetData sheetId="19023" refreshError="1"/>
      <sheetData sheetId="19024" refreshError="1"/>
      <sheetData sheetId="19025" refreshError="1"/>
      <sheetData sheetId="19026" refreshError="1"/>
      <sheetData sheetId="19027" refreshError="1"/>
      <sheetData sheetId="19028" refreshError="1"/>
      <sheetData sheetId="19029" refreshError="1"/>
      <sheetData sheetId="19030" refreshError="1"/>
      <sheetData sheetId="19031" refreshError="1"/>
      <sheetData sheetId="19032" refreshError="1"/>
      <sheetData sheetId="19033" refreshError="1"/>
      <sheetData sheetId="19034" refreshError="1"/>
      <sheetData sheetId="19035" refreshError="1"/>
      <sheetData sheetId="19036" refreshError="1"/>
      <sheetData sheetId="19037" refreshError="1"/>
      <sheetData sheetId="19038" refreshError="1"/>
      <sheetData sheetId="19039" refreshError="1"/>
      <sheetData sheetId="19040" refreshError="1"/>
      <sheetData sheetId="19041" refreshError="1"/>
      <sheetData sheetId="19042" refreshError="1"/>
      <sheetData sheetId="19043" refreshError="1"/>
      <sheetData sheetId="19044" refreshError="1"/>
      <sheetData sheetId="19045" refreshError="1"/>
      <sheetData sheetId="19046" refreshError="1"/>
      <sheetData sheetId="19047" refreshError="1"/>
      <sheetData sheetId="19048" refreshError="1"/>
      <sheetData sheetId="19049" refreshError="1"/>
      <sheetData sheetId="19050" refreshError="1"/>
      <sheetData sheetId="19051" refreshError="1"/>
      <sheetData sheetId="19052" refreshError="1"/>
      <sheetData sheetId="19053" refreshError="1"/>
      <sheetData sheetId="19054" refreshError="1"/>
      <sheetData sheetId="19055" refreshError="1"/>
      <sheetData sheetId="19056" refreshError="1"/>
      <sheetData sheetId="19057" refreshError="1"/>
      <sheetData sheetId="19058" refreshError="1"/>
      <sheetData sheetId="19059" refreshError="1"/>
      <sheetData sheetId="19060" refreshError="1"/>
      <sheetData sheetId="19061" refreshError="1"/>
      <sheetData sheetId="19062" refreshError="1"/>
      <sheetData sheetId="19063" refreshError="1"/>
      <sheetData sheetId="19064" refreshError="1"/>
      <sheetData sheetId="19065" refreshError="1"/>
      <sheetData sheetId="19066" refreshError="1"/>
      <sheetData sheetId="19067" refreshError="1"/>
      <sheetData sheetId="19068" refreshError="1"/>
      <sheetData sheetId="19069" refreshError="1"/>
      <sheetData sheetId="19070" refreshError="1"/>
      <sheetData sheetId="19071" refreshError="1"/>
      <sheetData sheetId="19072" refreshError="1"/>
      <sheetData sheetId="19073" refreshError="1"/>
      <sheetData sheetId="19074" refreshError="1"/>
      <sheetData sheetId="19075" refreshError="1"/>
      <sheetData sheetId="19076" refreshError="1"/>
      <sheetData sheetId="19077" refreshError="1"/>
      <sheetData sheetId="19078" refreshError="1"/>
      <sheetData sheetId="19079" refreshError="1"/>
      <sheetData sheetId="19080" refreshError="1"/>
      <sheetData sheetId="19081" refreshError="1"/>
      <sheetData sheetId="19082" refreshError="1"/>
      <sheetData sheetId="19083" refreshError="1"/>
      <sheetData sheetId="19084" refreshError="1"/>
      <sheetData sheetId="19085" refreshError="1"/>
      <sheetData sheetId="19086" refreshError="1"/>
      <sheetData sheetId="19087" refreshError="1"/>
      <sheetData sheetId="19088" refreshError="1"/>
      <sheetData sheetId="19089" refreshError="1"/>
      <sheetData sheetId="19090" refreshError="1"/>
      <sheetData sheetId="19091" refreshError="1"/>
      <sheetData sheetId="19092" refreshError="1"/>
      <sheetData sheetId="19093" refreshError="1"/>
      <sheetData sheetId="19094" refreshError="1"/>
      <sheetData sheetId="19095" refreshError="1"/>
      <sheetData sheetId="19096" refreshError="1"/>
      <sheetData sheetId="19097" refreshError="1"/>
      <sheetData sheetId="19098" refreshError="1"/>
      <sheetData sheetId="19099" refreshError="1"/>
      <sheetData sheetId="19100" refreshError="1"/>
      <sheetData sheetId="19101" refreshError="1"/>
      <sheetData sheetId="19102" refreshError="1"/>
      <sheetData sheetId="19103" refreshError="1"/>
      <sheetData sheetId="19104" refreshError="1"/>
      <sheetData sheetId="19105" refreshError="1"/>
      <sheetData sheetId="19106" refreshError="1"/>
      <sheetData sheetId="19107" refreshError="1"/>
      <sheetData sheetId="19108" refreshError="1"/>
      <sheetData sheetId="19109" refreshError="1"/>
      <sheetData sheetId="19110" refreshError="1"/>
      <sheetData sheetId="19111" refreshError="1"/>
      <sheetData sheetId="19112" refreshError="1"/>
      <sheetData sheetId="19113" refreshError="1"/>
      <sheetData sheetId="19114" refreshError="1"/>
      <sheetData sheetId="19115" refreshError="1"/>
      <sheetData sheetId="19116" refreshError="1"/>
      <sheetData sheetId="19117" refreshError="1"/>
      <sheetData sheetId="19118" refreshError="1"/>
      <sheetData sheetId="19119" refreshError="1"/>
      <sheetData sheetId="19120" refreshError="1"/>
      <sheetData sheetId="19121" refreshError="1"/>
      <sheetData sheetId="19122" refreshError="1"/>
      <sheetData sheetId="19123" refreshError="1"/>
      <sheetData sheetId="19124" refreshError="1"/>
      <sheetData sheetId="19125" refreshError="1"/>
      <sheetData sheetId="19126" refreshError="1"/>
      <sheetData sheetId="19127" refreshError="1"/>
      <sheetData sheetId="19128"/>
      <sheetData sheetId="19129"/>
      <sheetData sheetId="19130"/>
      <sheetData sheetId="19131"/>
      <sheetData sheetId="19132"/>
      <sheetData sheetId="19133"/>
      <sheetData sheetId="19134" refreshError="1"/>
      <sheetData sheetId="19135" refreshError="1"/>
      <sheetData sheetId="19136"/>
      <sheetData sheetId="19137" refreshError="1"/>
      <sheetData sheetId="19138"/>
      <sheetData sheetId="19139" refreshError="1"/>
      <sheetData sheetId="19140"/>
      <sheetData sheetId="19141" refreshError="1"/>
      <sheetData sheetId="19142" refreshError="1"/>
      <sheetData sheetId="19143" refreshError="1"/>
      <sheetData sheetId="19144" refreshError="1"/>
      <sheetData sheetId="19145" refreshError="1"/>
      <sheetData sheetId="19146" refreshError="1"/>
      <sheetData sheetId="19147" refreshError="1"/>
      <sheetData sheetId="19148" refreshError="1"/>
      <sheetData sheetId="19149" refreshError="1"/>
      <sheetData sheetId="19150" refreshError="1"/>
      <sheetData sheetId="19151" refreshError="1"/>
      <sheetData sheetId="19152" refreshError="1"/>
      <sheetData sheetId="19153" refreshError="1"/>
      <sheetData sheetId="19154" refreshError="1"/>
      <sheetData sheetId="19155" refreshError="1"/>
      <sheetData sheetId="19156" refreshError="1"/>
      <sheetData sheetId="19157" refreshError="1"/>
      <sheetData sheetId="19158" refreshError="1"/>
      <sheetData sheetId="19159" refreshError="1"/>
      <sheetData sheetId="19160" refreshError="1"/>
      <sheetData sheetId="19161"/>
      <sheetData sheetId="19162"/>
      <sheetData sheetId="19163"/>
      <sheetData sheetId="19164"/>
      <sheetData sheetId="19165"/>
      <sheetData sheetId="19166"/>
      <sheetData sheetId="19167"/>
      <sheetData sheetId="19168"/>
      <sheetData sheetId="19169"/>
      <sheetData sheetId="19170"/>
      <sheetData sheetId="19171"/>
      <sheetData sheetId="19172"/>
      <sheetData sheetId="19173"/>
      <sheetData sheetId="19174"/>
      <sheetData sheetId="19175"/>
      <sheetData sheetId="19176"/>
      <sheetData sheetId="19177"/>
      <sheetData sheetId="19178"/>
      <sheetData sheetId="19179"/>
      <sheetData sheetId="19180"/>
      <sheetData sheetId="19181"/>
      <sheetData sheetId="19182"/>
      <sheetData sheetId="19183"/>
      <sheetData sheetId="19184"/>
      <sheetData sheetId="19185"/>
      <sheetData sheetId="19186"/>
      <sheetData sheetId="19187"/>
      <sheetData sheetId="19188"/>
      <sheetData sheetId="19189"/>
      <sheetData sheetId="19190"/>
      <sheetData sheetId="19191"/>
      <sheetData sheetId="19192"/>
      <sheetData sheetId="19193"/>
      <sheetData sheetId="19194"/>
      <sheetData sheetId="19195"/>
      <sheetData sheetId="19196"/>
      <sheetData sheetId="19197"/>
      <sheetData sheetId="19198"/>
      <sheetData sheetId="19199"/>
      <sheetData sheetId="19200"/>
      <sheetData sheetId="19201"/>
      <sheetData sheetId="19202"/>
      <sheetData sheetId="19203"/>
      <sheetData sheetId="19204"/>
      <sheetData sheetId="19205"/>
      <sheetData sheetId="19206"/>
      <sheetData sheetId="19207"/>
      <sheetData sheetId="19208"/>
      <sheetData sheetId="19209"/>
      <sheetData sheetId="19210"/>
      <sheetData sheetId="19211"/>
      <sheetData sheetId="19212"/>
      <sheetData sheetId="19213"/>
      <sheetData sheetId="19214"/>
      <sheetData sheetId="19215"/>
      <sheetData sheetId="19216"/>
      <sheetData sheetId="19217"/>
      <sheetData sheetId="19218"/>
      <sheetData sheetId="19219"/>
      <sheetData sheetId="19220"/>
      <sheetData sheetId="19221"/>
      <sheetData sheetId="19222"/>
      <sheetData sheetId="19223"/>
      <sheetData sheetId="19224"/>
      <sheetData sheetId="19225"/>
      <sheetData sheetId="19226"/>
      <sheetData sheetId="19227"/>
      <sheetData sheetId="19228"/>
      <sheetData sheetId="19229"/>
      <sheetData sheetId="19230"/>
      <sheetData sheetId="19231"/>
      <sheetData sheetId="19232"/>
      <sheetData sheetId="19233"/>
      <sheetData sheetId="19234"/>
      <sheetData sheetId="19235"/>
      <sheetData sheetId="19236"/>
      <sheetData sheetId="19237"/>
      <sheetData sheetId="19238"/>
      <sheetData sheetId="19239"/>
      <sheetData sheetId="19240"/>
      <sheetData sheetId="19241"/>
      <sheetData sheetId="19242"/>
      <sheetData sheetId="19243"/>
      <sheetData sheetId="19244"/>
      <sheetData sheetId="19245"/>
      <sheetData sheetId="19246"/>
      <sheetData sheetId="19247"/>
      <sheetData sheetId="19248"/>
      <sheetData sheetId="19249"/>
      <sheetData sheetId="19250"/>
      <sheetData sheetId="19251"/>
      <sheetData sheetId="19252"/>
      <sheetData sheetId="19253"/>
      <sheetData sheetId="19254"/>
      <sheetData sheetId="19255"/>
      <sheetData sheetId="19256"/>
      <sheetData sheetId="19257"/>
      <sheetData sheetId="19258"/>
      <sheetData sheetId="19259"/>
      <sheetData sheetId="19260"/>
      <sheetData sheetId="19261"/>
      <sheetData sheetId="19262"/>
      <sheetData sheetId="19263"/>
      <sheetData sheetId="19264"/>
      <sheetData sheetId="19265"/>
      <sheetData sheetId="19266"/>
      <sheetData sheetId="19267"/>
      <sheetData sheetId="19268"/>
      <sheetData sheetId="19269"/>
      <sheetData sheetId="19270"/>
      <sheetData sheetId="19271"/>
      <sheetData sheetId="19272"/>
      <sheetData sheetId="19273"/>
      <sheetData sheetId="19274"/>
      <sheetData sheetId="19275"/>
      <sheetData sheetId="19276"/>
      <sheetData sheetId="19277"/>
      <sheetData sheetId="19278"/>
      <sheetData sheetId="19279">
        <row r="5">
          <cell r="B5" t="str">
            <v>Clearing and grubbing road land including uprooting rank vegetation, grass, bushes, shrubs, saplings and trees girth up to 300 mm, removal of stumps of trees cut earlier and disposal of unserviceable materials and stacking of serviceable material to be us</v>
          </cell>
        </row>
      </sheetData>
      <sheetData sheetId="19280"/>
      <sheetData sheetId="19281"/>
      <sheetData sheetId="19282"/>
      <sheetData sheetId="19283"/>
      <sheetData sheetId="19284"/>
      <sheetData sheetId="19285">
        <row r="9">
          <cell r="D9" t="str">
            <v>Sub - Department</v>
          </cell>
        </row>
      </sheetData>
      <sheetData sheetId="19286"/>
      <sheetData sheetId="19287"/>
      <sheetData sheetId="19288"/>
      <sheetData sheetId="19289">
        <row r="3">
          <cell r="D3">
            <v>31.2</v>
          </cell>
        </row>
      </sheetData>
      <sheetData sheetId="19290"/>
      <sheetData sheetId="19291">
        <row r="9">
          <cell r="D9" t="str">
            <v>Sub - Department</v>
          </cell>
        </row>
      </sheetData>
      <sheetData sheetId="19292">
        <row r="7">
          <cell r="C7" t="str">
            <v>TIRUPATI - TIRUTHANI - CHENNAI</v>
          </cell>
        </row>
      </sheetData>
      <sheetData sheetId="19293">
        <row r="9">
          <cell r="D9" t="str">
            <v>Sub - Department</v>
          </cell>
        </row>
      </sheetData>
      <sheetData sheetId="19294">
        <row r="7">
          <cell r="C7" t="str">
            <v>TIRUPATI - TIRUTHANI - CHENNAI</v>
          </cell>
        </row>
      </sheetData>
      <sheetData sheetId="19295"/>
      <sheetData sheetId="19296"/>
      <sheetData sheetId="19297"/>
      <sheetData sheetId="19298"/>
      <sheetData sheetId="19299"/>
      <sheetData sheetId="19300"/>
      <sheetData sheetId="19301"/>
      <sheetData sheetId="19302"/>
      <sheetData sheetId="19303"/>
      <sheetData sheetId="19304"/>
      <sheetData sheetId="19305"/>
      <sheetData sheetId="19306"/>
      <sheetData sheetId="19307"/>
      <sheetData sheetId="19308"/>
      <sheetData sheetId="19309"/>
      <sheetData sheetId="19310"/>
      <sheetData sheetId="19311"/>
      <sheetData sheetId="19312"/>
      <sheetData sheetId="19313"/>
      <sheetData sheetId="19314"/>
      <sheetData sheetId="19315"/>
      <sheetData sheetId="19316"/>
      <sheetData sheetId="19317"/>
      <sheetData sheetId="19318"/>
      <sheetData sheetId="19319"/>
      <sheetData sheetId="19320"/>
      <sheetData sheetId="19321"/>
      <sheetData sheetId="19322"/>
      <sheetData sheetId="19323">
        <row r="181">
          <cell r="J181">
            <v>29.9</v>
          </cell>
        </row>
      </sheetData>
      <sheetData sheetId="19324"/>
      <sheetData sheetId="19325"/>
      <sheetData sheetId="19326"/>
      <sheetData sheetId="19327" refreshError="1"/>
      <sheetData sheetId="19328" refreshError="1"/>
      <sheetData sheetId="19329" refreshError="1"/>
      <sheetData sheetId="19330" refreshError="1"/>
      <sheetData sheetId="19331" refreshError="1"/>
      <sheetData sheetId="19332" refreshError="1"/>
      <sheetData sheetId="19333" refreshError="1"/>
      <sheetData sheetId="19334" refreshError="1"/>
      <sheetData sheetId="19335" refreshError="1"/>
      <sheetData sheetId="19336" refreshError="1"/>
      <sheetData sheetId="19337" refreshError="1"/>
      <sheetData sheetId="19338" refreshError="1"/>
      <sheetData sheetId="19339" refreshError="1"/>
      <sheetData sheetId="19340" refreshError="1"/>
      <sheetData sheetId="19341" refreshError="1"/>
      <sheetData sheetId="19342" refreshError="1"/>
      <sheetData sheetId="19343" refreshError="1"/>
      <sheetData sheetId="19344" refreshError="1"/>
      <sheetData sheetId="19345" refreshError="1"/>
      <sheetData sheetId="19346" refreshError="1"/>
      <sheetData sheetId="19347" refreshError="1"/>
      <sheetData sheetId="19348" refreshError="1"/>
      <sheetData sheetId="19349" refreshError="1"/>
      <sheetData sheetId="19350" refreshError="1"/>
      <sheetData sheetId="19351" refreshError="1"/>
      <sheetData sheetId="19352" refreshError="1"/>
      <sheetData sheetId="19353" refreshError="1"/>
      <sheetData sheetId="19354" refreshError="1"/>
      <sheetData sheetId="19355" refreshError="1"/>
      <sheetData sheetId="19356" refreshError="1"/>
      <sheetData sheetId="19357" refreshError="1"/>
      <sheetData sheetId="19358" refreshError="1"/>
      <sheetData sheetId="19359" refreshError="1"/>
      <sheetData sheetId="19360" refreshError="1"/>
      <sheetData sheetId="19361" refreshError="1"/>
      <sheetData sheetId="19362" refreshError="1"/>
      <sheetData sheetId="19363" refreshError="1"/>
      <sheetData sheetId="19364" refreshError="1"/>
      <sheetData sheetId="19365" refreshError="1"/>
      <sheetData sheetId="19366" refreshError="1"/>
      <sheetData sheetId="19367" refreshError="1"/>
      <sheetData sheetId="19368" refreshError="1"/>
      <sheetData sheetId="19369" refreshError="1"/>
      <sheetData sheetId="19370" refreshError="1"/>
      <sheetData sheetId="19371" refreshError="1"/>
      <sheetData sheetId="19372" refreshError="1"/>
      <sheetData sheetId="19373" refreshError="1"/>
      <sheetData sheetId="19374" refreshError="1"/>
      <sheetData sheetId="19375" refreshError="1"/>
      <sheetData sheetId="19376" refreshError="1"/>
      <sheetData sheetId="19377" refreshError="1"/>
      <sheetData sheetId="19378" refreshError="1"/>
      <sheetData sheetId="19379" refreshError="1"/>
      <sheetData sheetId="19380" refreshError="1"/>
      <sheetData sheetId="19381" refreshError="1"/>
      <sheetData sheetId="19382" refreshError="1"/>
      <sheetData sheetId="19383" refreshError="1"/>
      <sheetData sheetId="19384" refreshError="1"/>
      <sheetData sheetId="19385" refreshError="1"/>
      <sheetData sheetId="19386" refreshError="1"/>
      <sheetData sheetId="19387" refreshError="1"/>
      <sheetData sheetId="19388" refreshError="1"/>
      <sheetData sheetId="19389" refreshError="1"/>
      <sheetData sheetId="19390" refreshError="1"/>
      <sheetData sheetId="19391" refreshError="1"/>
      <sheetData sheetId="19392" refreshError="1"/>
      <sheetData sheetId="19393" refreshError="1"/>
      <sheetData sheetId="19394" refreshError="1"/>
      <sheetData sheetId="19395" refreshError="1"/>
      <sheetData sheetId="19396" refreshError="1"/>
      <sheetData sheetId="19397" refreshError="1"/>
      <sheetData sheetId="19398" refreshError="1"/>
      <sheetData sheetId="19399" refreshError="1"/>
      <sheetData sheetId="19400" refreshError="1"/>
      <sheetData sheetId="19401" refreshError="1"/>
      <sheetData sheetId="19402" refreshError="1"/>
      <sheetData sheetId="19403" refreshError="1"/>
      <sheetData sheetId="19404" refreshError="1"/>
      <sheetData sheetId="19405" refreshError="1"/>
      <sheetData sheetId="19406" refreshError="1"/>
      <sheetData sheetId="19407" refreshError="1"/>
      <sheetData sheetId="19408" refreshError="1"/>
      <sheetData sheetId="19409" refreshError="1"/>
      <sheetData sheetId="19410" refreshError="1"/>
      <sheetData sheetId="19411" refreshError="1"/>
      <sheetData sheetId="19412" refreshError="1"/>
      <sheetData sheetId="19413" refreshError="1"/>
      <sheetData sheetId="19414" refreshError="1"/>
      <sheetData sheetId="19415" refreshError="1"/>
      <sheetData sheetId="19416" refreshError="1"/>
      <sheetData sheetId="19417" refreshError="1"/>
      <sheetData sheetId="19418" refreshError="1"/>
      <sheetData sheetId="19419" refreshError="1"/>
      <sheetData sheetId="19420" refreshError="1"/>
      <sheetData sheetId="19421" refreshError="1"/>
      <sheetData sheetId="19422" refreshError="1"/>
      <sheetData sheetId="19423" refreshError="1"/>
      <sheetData sheetId="19424" refreshError="1"/>
      <sheetData sheetId="19425" refreshError="1"/>
      <sheetData sheetId="19426"/>
      <sheetData sheetId="19427" refreshError="1"/>
      <sheetData sheetId="19428" refreshError="1"/>
      <sheetData sheetId="19429" refreshError="1"/>
      <sheetData sheetId="19430" refreshError="1"/>
      <sheetData sheetId="19431" refreshError="1"/>
      <sheetData sheetId="19432" refreshError="1"/>
      <sheetData sheetId="19433" refreshError="1"/>
      <sheetData sheetId="19434" refreshError="1"/>
      <sheetData sheetId="19435" refreshError="1"/>
      <sheetData sheetId="19436" refreshError="1"/>
      <sheetData sheetId="19437" refreshError="1"/>
      <sheetData sheetId="19438" refreshError="1"/>
      <sheetData sheetId="19439" refreshError="1"/>
      <sheetData sheetId="19440" refreshError="1"/>
      <sheetData sheetId="19441" refreshError="1"/>
      <sheetData sheetId="19442" refreshError="1"/>
      <sheetData sheetId="19443" refreshError="1"/>
      <sheetData sheetId="19444" refreshError="1"/>
      <sheetData sheetId="19445" refreshError="1"/>
      <sheetData sheetId="19446" refreshError="1"/>
      <sheetData sheetId="19447" refreshError="1"/>
      <sheetData sheetId="19448" refreshError="1"/>
      <sheetData sheetId="19449" refreshError="1"/>
      <sheetData sheetId="19450" refreshError="1"/>
      <sheetData sheetId="19451" refreshError="1"/>
      <sheetData sheetId="19452" refreshError="1"/>
      <sheetData sheetId="19453" refreshError="1"/>
      <sheetData sheetId="19454" refreshError="1"/>
      <sheetData sheetId="19455" refreshError="1"/>
      <sheetData sheetId="19456" refreshError="1"/>
      <sheetData sheetId="19457" refreshError="1"/>
      <sheetData sheetId="19458" refreshError="1"/>
      <sheetData sheetId="19459" refreshError="1"/>
      <sheetData sheetId="19460" refreshError="1"/>
      <sheetData sheetId="19461" refreshError="1"/>
      <sheetData sheetId="19462" refreshError="1"/>
      <sheetData sheetId="19463" refreshError="1"/>
      <sheetData sheetId="19464" refreshError="1"/>
      <sheetData sheetId="19465" refreshError="1"/>
      <sheetData sheetId="19466" refreshError="1"/>
      <sheetData sheetId="19467" refreshError="1"/>
      <sheetData sheetId="19468" refreshError="1"/>
      <sheetData sheetId="19469" refreshError="1"/>
      <sheetData sheetId="19470" refreshError="1"/>
      <sheetData sheetId="19471" refreshError="1"/>
      <sheetData sheetId="19472" refreshError="1"/>
      <sheetData sheetId="19473" refreshError="1"/>
      <sheetData sheetId="19474" refreshError="1"/>
      <sheetData sheetId="19475" refreshError="1"/>
      <sheetData sheetId="19476" refreshError="1"/>
      <sheetData sheetId="19477" refreshError="1"/>
      <sheetData sheetId="19478" refreshError="1"/>
      <sheetData sheetId="19479" refreshError="1"/>
      <sheetData sheetId="19480" refreshError="1"/>
      <sheetData sheetId="19481" refreshError="1"/>
      <sheetData sheetId="19482" refreshError="1"/>
      <sheetData sheetId="19483" refreshError="1"/>
      <sheetData sheetId="19484" refreshError="1"/>
      <sheetData sheetId="19485" refreshError="1"/>
      <sheetData sheetId="19486" refreshError="1"/>
      <sheetData sheetId="19487" refreshError="1"/>
      <sheetData sheetId="19488" refreshError="1"/>
      <sheetData sheetId="19489" refreshError="1"/>
      <sheetData sheetId="19490" refreshError="1"/>
      <sheetData sheetId="19491" refreshError="1"/>
      <sheetData sheetId="19492" refreshError="1"/>
      <sheetData sheetId="19493" refreshError="1"/>
      <sheetData sheetId="19494" refreshError="1"/>
      <sheetData sheetId="19495" refreshError="1"/>
      <sheetData sheetId="19496" refreshError="1"/>
      <sheetData sheetId="19497" refreshError="1"/>
      <sheetData sheetId="19498" refreshError="1"/>
      <sheetData sheetId="19499" refreshError="1"/>
      <sheetData sheetId="19500" refreshError="1"/>
      <sheetData sheetId="19501" refreshError="1"/>
      <sheetData sheetId="19502" refreshError="1"/>
      <sheetData sheetId="19503" refreshError="1"/>
      <sheetData sheetId="19504" refreshError="1"/>
      <sheetData sheetId="19505" refreshError="1"/>
      <sheetData sheetId="19506" refreshError="1"/>
      <sheetData sheetId="19507" refreshError="1"/>
      <sheetData sheetId="19508" refreshError="1"/>
      <sheetData sheetId="19509" refreshError="1"/>
      <sheetData sheetId="19510" refreshError="1"/>
      <sheetData sheetId="19511" refreshError="1"/>
      <sheetData sheetId="19512" refreshError="1"/>
      <sheetData sheetId="19513" refreshError="1"/>
      <sheetData sheetId="19514" refreshError="1"/>
      <sheetData sheetId="19515" refreshError="1"/>
      <sheetData sheetId="19516" refreshError="1"/>
      <sheetData sheetId="19517" refreshError="1"/>
      <sheetData sheetId="19518" refreshError="1"/>
      <sheetData sheetId="19519" refreshError="1"/>
      <sheetData sheetId="19520" refreshError="1"/>
      <sheetData sheetId="19521" refreshError="1"/>
      <sheetData sheetId="19522" refreshError="1"/>
      <sheetData sheetId="19523" refreshError="1"/>
      <sheetData sheetId="19524" refreshError="1"/>
      <sheetData sheetId="19525" refreshError="1"/>
      <sheetData sheetId="19526" refreshError="1"/>
      <sheetData sheetId="19527" refreshError="1"/>
      <sheetData sheetId="19528" refreshError="1"/>
      <sheetData sheetId="19529" refreshError="1"/>
      <sheetData sheetId="19530" refreshError="1"/>
      <sheetData sheetId="19531" refreshError="1"/>
      <sheetData sheetId="19532" refreshError="1"/>
      <sheetData sheetId="19533" refreshError="1"/>
      <sheetData sheetId="19534" refreshError="1"/>
      <sheetData sheetId="19535" refreshError="1"/>
      <sheetData sheetId="19536" refreshError="1"/>
      <sheetData sheetId="19537" refreshError="1"/>
      <sheetData sheetId="19538" refreshError="1"/>
      <sheetData sheetId="19539" refreshError="1"/>
      <sheetData sheetId="19540" refreshError="1"/>
      <sheetData sheetId="19541" refreshError="1"/>
      <sheetData sheetId="19542" refreshError="1"/>
      <sheetData sheetId="19543" refreshError="1"/>
      <sheetData sheetId="19544" refreshError="1"/>
      <sheetData sheetId="19545" refreshError="1"/>
      <sheetData sheetId="19546" refreshError="1"/>
      <sheetData sheetId="19547" refreshError="1"/>
      <sheetData sheetId="19548" refreshError="1"/>
      <sheetData sheetId="19549" refreshError="1"/>
      <sheetData sheetId="19550" refreshError="1"/>
      <sheetData sheetId="19551" refreshError="1"/>
      <sheetData sheetId="19552" refreshError="1"/>
      <sheetData sheetId="19553" refreshError="1"/>
      <sheetData sheetId="19554" refreshError="1"/>
      <sheetData sheetId="19555" refreshError="1"/>
      <sheetData sheetId="19556" refreshError="1"/>
      <sheetData sheetId="19557" refreshError="1"/>
      <sheetData sheetId="19558"/>
      <sheetData sheetId="19559"/>
      <sheetData sheetId="19560"/>
      <sheetData sheetId="19561"/>
      <sheetData sheetId="19562" refreshError="1"/>
      <sheetData sheetId="19563" refreshError="1"/>
      <sheetData sheetId="19564" refreshError="1"/>
      <sheetData sheetId="19565" refreshError="1"/>
      <sheetData sheetId="19566" refreshError="1"/>
      <sheetData sheetId="19567" refreshError="1"/>
      <sheetData sheetId="19568" refreshError="1"/>
      <sheetData sheetId="19569" refreshError="1"/>
      <sheetData sheetId="19570" refreshError="1"/>
      <sheetData sheetId="19571" refreshError="1"/>
      <sheetData sheetId="19572" refreshError="1"/>
      <sheetData sheetId="19573" refreshError="1"/>
      <sheetData sheetId="19574" refreshError="1"/>
      <sheetData sheetId="19575"/>
      <sheetData sheetId="19576" refreshError="1"/>
      <sheetData sheetId="19577" refreshError="1"/>
      <sheetData sheetId="19578" refreshError="1"/>
      <sheetData sheetId="19579" refreshError="1"/>
      <sheetData sheetId="19580" refreshError="1"/>
      <sheetData sheetId="19581" refreshError="1"/>
      <sheetData sheetId="19582" refreshError="1"/>
      <sheetData sheetId="19583" refreshError="1"/>
      <sheetData sheetId="19584">
        <row r="5">
          <cell r="A5" t="str">
            <v>LAND</v>
          </cell>
        </row>
      </sheetData>
      <sheetData sheetId="19585">
        <row r="5">
          <cell r="P5">
            <v>31932614</v>
          </cell>
        </row>
      </sheetData>
      <sheetData sheetId="19586" refreshError="1"/>
      <sheetData sheetId="19587" refreshError="1"/>
      <sheetData sheetId="19588" refreshError="1"/>
      <sheetData sheetId="19589" refreshError="1"/>
      <sheetData sheetId="19590" refreshError="1"/>
      <sheetData sheetId="19591" refreshError="1"/>
      <sheetData sheetId="19592" refreshError="1"/>
      <sheetData sheetId="19593" refreshError="1"/>
      <sheetData sheetId="19594" refreshError="1"/>
      <sheetData sheetId="19595" refreshError="1"/>
      <sheetData sheetId="19596" refreshError="1"/>
      <sheetData sheetId="19597" refreshError="1"/>
      <sheetData sheetId="19598" refreshError="1"/>
      <sheetData sheetId="19599" refreshError="1"/>
      <sheetData sheetId="19600" refreshError="1"/>
      <sheetData sheetId="19601" refreshError="1"/>
      <sheetData sheetId="19602" refreshError="1"/>
      <sheetData sheetId="19603" refreshError="1"/>
      <sheetData sheetId="19604" refreshError="1"/>
      <sheetData sheetId="19605" refreshError="1"/>
      <sheetData sheetId="19606" refreshError="1"/>
      <sheetData sheetId="19607" refreshError="1"/>
      <sheetData sheetId="19608" refreshError="1"/>
      <sheetData sheetId="19609" refreshError="1"/>
      <sheetData sheetId="19610" refreshError="1"/>
      <sheetData sheetId="19611" refreshError="1"/>
      <sheetData sheetId="19612" refreshError="1"/>
      <sheetData sheetId="19613" refreshError="1"/>
      <sheetData sheetId="19614" refreshError="1"/>
      <sheetData sheetId="19615" refreshError="1"/>
      <sheetData sheetId="19616" refreshError="1"/>
      <sheetData sheetId="19617" refreshError="1"/>
      <sheetData sheetId="19618" refreshError="1"/>
      <sheetData sheetId="19619" refreshError="1"/>
      <sheetData sheetId="19620" refreshError="1"/>
      <sheetData sheetId="19621" refreshError="1"/>
      <sheetData sheetId="19622" refreshError="1"/>
      <sheetData sheetId="19623" refreshError="1"/>
      <sheetData sheetId="19624" refreshError="1"/>
      <sheetData sheetId="19625" refreshError="1"/>
      <sheetData sheetId="19626" refreshError="1"/>
      <sheetData sheetId="19627" refreshError="1"/>
      <sheetData sheetId="19628" refreshError="1"/>
      <sheetData sheetId="19629" refreshError="1"/>
      <sheetData sheetId="19630" refreshError="1"/>
      <sheetData sheetId="19631" refreshError="1"/>
      <sheetData sheetId="19632" refreshError="1"/>
      <sheetData sheetId="19633" refreshError="1"/>
      <sheetData sheetId="19634" refreshError="1"/>
      <sheetData sheetId="19635" refreshError="1"/>
      <sheetData sheetId="19636" refreshError="1"/>
      <sheetData sheetId="19637" refreshError="1"/>
      <sheetData sheetId="19638" refreshError="1"/>
      <sheetData sheetId="19639" refreshError="1"/>
      <sheetData sheetId="19640" refreshError="1"/>
      <sheetData sheetId="19641" refreshError="1"/>
      <sheetData sheetId="19642" refreshError="1"/>
      <sheetData sheetId="19643" refreshError="1"/>
      <sheetData sheetId="19644" refreshError="1"/>
      <sheetData sheetId="19645" refreshError="1"/>
      <sheetData sheetId="19646" refreshError="1"/>
      <sheetData sheetId="19647" refreshError="1"/>
      <sheetData sheetId="19648" refreshError="1"/>
      <sheetData sheetId="19649" refreshError="1"/>
      <sheetData sheetId="19650" refreshError="1"/>
      <sheetData sheetId="19651" refreshError="1"/>
      <sheetData sheetId="19652" refreshError="1"/>
      <sheetData sheetId="19653" refreshError="1"/>
      <sheetData sheetId="19654" refreshError="1"/>
      <sheetData sheetId="19655" refreshError="1"/>
      <sheetData sheetId="19656" refreshError="1"/>
      <sheetData sheetId="19657" refreshError="1"/>
      <sheetData sheetId="19658" refreshError="1"/>
      <sheetData sheetId="19659" refreshError="1"/>
      <sheetData sheetId="19660" refreshError="1"/>
      <sheetData sheetId="19661" refreshError="1"/>
      <sheetData sheetId="19662" refreshError="1"/>
      <sheetData sheetId="19663" refreshError="1"/>
      <sheetData sheetId="19664" refreshError="1"/>
      <sheetData sheetId="19665" refreshError="1"/>
      <sheetData sheetId="19666" refreshError="1"/>
      <sheetData sheetId="19667" refreshError="1"/>
      <sheetData sheetId="19668" refreshError="1"/>
      <sheetData sheetId="19669" refreshError="1"/>
      <sheetData sheetId="19670" refreshError="1"/>
      <sheetData sheetId="19671" refreshError="1"/>
      <sheetData sheetId="19672" refreshError="1"/>
      <sheetData sheetId="19673" refreshError="1"/>
      <sheetData sheetId="19674" refreshError="1"/>
      <sheetData sheetId="19675" refreshError="1"/>
      <sheetData sheetId="19676" refreshError="1"/>
      <sheetData sheetId="19677" refreshError="1"/>
      <sheetData sheetId="19678" refreshError="1"/>
      <sheetData sheetId="19679" refreshError="1"/>
      <sheetData sheetId="19680" refreshError="1"/>
      <sheetData sheetId="19681" refreshError="1"/>
      <sheetData sheetId="19682" refreshError="1"/>
      <sheetData sheetId="19683" refreshError="1"/>
      <sheetData sheetId="19684" refreshError="1"/>
      <sheetData sheetId="19685" refreshError="1"/>
      <sheetData sheetId="19686" refreshError="1"/>
      <sheetData sheetId="19687" refreshError="1"/>
      <sheetData sheetId="19688" refreshError="1"/>
      <sheetData sheetId="19689" refreshError="1"/>
      <sheetData sheetId="19690" refreshError="1"/>
      <sheetData sheetId="19691" refreshError="1"/>
      <sheetData sheetId="19692" refreshError="1"/>
      <sheetData sheetId="19693" refreshError="1"/>
      <sheetData sheetId="19694" refreshError="1"/>
      <sheetData sheetId="19695" refreshError="1"/>
      <sheetData sheetId="19696" refreshError="1"/>
      <sheetData sheetId="19697" refreshError="1"/>
      <sheetData sheetId="19698" refreshError="1"/>
      <sheetData sheetId="19699" refreshError="1"/>
      <sheetData sheetId="19700" refreshError="1"/>
      <sheetData sheetId="19701" refreshError="1"/>
      <sheetData sheetId="19702" refreshError="1"/>
      <sheetData sheetId="19703" refreshError="1"/>
      <sheetData sheetId="19704" refreshError="1"/>
      <sheetData sheetId="19705" refreshError="1"/>
      <sheetData sheetId="19706" refreshError="1"/>
      <sheetData sheetId="19707" refreshError="1"/>
      <sheetData sheetId="19708" refreshError="1"/>
      <sheetData sheetId="19709" refreshError="1"/>
      <sheetData sheetId="19710" refreshError="1"/>
      <sheetData sheetId="19711" refreshError="1"/>
      <sheetData sheetId="19712" refreshError="1"/>
      <sheetData sheetId="19713" refreshError="1"/>
      <sheetData sheetId="19714" refreshError="1"/>
      <sheetData sheetId="19715" refreshError="1"/>
      <sheetData sheetId="19716" refreshError="1"/>
      <sheetData sheetId="19717" refreshError="1"/>
      <sheetData sheetId="19718" refreshError="1"/>
      <sheetData sheetId="19719" refreshError="1"/>
      <sheetData sheetId="19720" refreshError="1"/>
      <sheetData sheetId="19721" refreshError="1"/>
      <sheetData sheetId="19722" refreshError="1"/>
      <sheetData sheetId="19723" refreshError="1"/>
      <sheetData sheetId="19724" refreshError="1"/>
      <sheetData sheetId="19725" refreshError="1"/>
      <sheetData sheetId="19726" refreshError="1"/>
      <sheetData sheetId="19727" refreshError="1"/>
      <sheetData sheetId="19728" refreshError="1"/>
      <sheetData sheetId="19729" refreshError="1"/>
      <sheetData sheetId="19730" refreshError="1"/>
      <sheetData sheetId="19731" refreshError="1"/>
      <sheetData sheetId="19732" refreshError="1"/>
      <sheetData sheetId="19733" refreshError="1"/>
      <sheetData sheetId="19734" refreshError="1"/>
      <sheetData sheetId="19735" refreshError="1"/>
      <sheetData sheetId="19736" refreshError="1"/>
      <sheetData sheetId="19737" refreshError="1"/>
      <sheetData sheetId="19738" refreshError="1"/>
      <sheetData sheetId="19739" refreshError="1"/>
      <sheetData sheetId="19740" refreshError="1"/>
      <sheetData sheetId="19741" refreshError="1"/>
      <sheetData sheetId="19742" refreshError="1"/>
      <sheetData sheetId="19743" refreshError="1"/>
      <sheetData sheetId="19744" refreshError="1"/>
      <sheetData sheetId="19745" refreshError="1"/>
      <sheetData sheetId="19746" refreshError="1"/>
      <sheetData sheetId="19747" refreshError="1"/>
      <sheetData sheetId="19748" refreshError="1"/>
      <sheetData sheetId="19749" refreshError="1"/>
      <sheetData sheetId="19750" refreshError="1"/>
      <sheetData sheetId="19751" refreshError="1"/>
      <sheetData sheetId="19752" refreshError="1"/>
      <sheetData sheetId="19753" refreshError="1"/>
      <sheetData sheetId="19754" refreshError="1"/>
      <sheetData sheetId="19755" refreshError="1"/>
      <sheetData sheetId="19756" refreshError="1"/>
      <sheetData sheetId="19757" refreshError="1"/>
      <sheetData sheetId="19758" refreshError="1"/>
      <sheetData sheetId="19759" refreshError="1"/>
      <sheetData sheetId="19760" refreshError="1"/>
      <sheetData sheetId="19761" refreshError="1"/>
      <sheetData sheetId="19762" refreshError="1"/>
      <sheetData sheetId="19763" refreshError="1"/>
      <sheetData sheetId="19764" refreshError="1"/>
      <sheetData sheetId="19765" refreshError="1"/>
      <sheetData sheetId="19766" refreshError="1"/>
      <sheetData sheetId="19767" refreshError="1"/>
      <sheetData sheetId="19768" refreshError="1"/>
      <sheetData sheetId="19769" refreshError="1"/>
      <sheetData sheetId="19770" refreshError="1"/>
      <sheetData sheetId="19771" refreshError="1"/>
      <sheetData sheetId="19772" refreshError="1"/>
      <sheetData sheetId="19773" refreshError="1"/>
      <sheetData sheetId="19774" refreshError="1"/>
      <sheetData sheetId="19775" refreshError="1"/>
      <sheetData sheetId="19776" refreshError="1"/>
      <sheetData sheetId="19777" refreshError="1"/>
      <sheetData sheetId="19778" refreshError="1"/>
      <sheetData sheetId="19779" refreshError="1"/>
      <sheetData sheetId="19780" refreshError="1"/>
      <sheetData sheetId="19781" refreshError="1"/>
      <sheetData sheetId="19782" refreshError="1"/>
      <sheetData sheetId="19783" refreshError="1"/>
      <sheetData sheetId="19784" refreshError="1"/>
      <sheetData sheetId="19785" refreshError="1"/>
      <sheetData sheetId="19786" refreshError="1"/>
      <sheetData sheetId="19787" refreshError="1"/>
      <sheetData sheetId="19788" refreshError="1"/>
      <sheetData sheetId="19789" refreshError="1"/>
      <sheetData sheetId="19790" refreshError="1"/>
      <sheetData sheetId="19791" refreshError="1"/>
      <sheetData sheetId="19792" refreshError="1"/>
      <sheetData sheetId="19793" refreshError="1"/>
      <sheetData sheetId="19794" refreshError="1"/>
      <sheetData sheetId="19795" refreshError="1"/>
      <sheetData sheetId="19796" refreshError="1"/>
      <sheetData sheetId="19797" refreshError="1"/>
      <sheetData sheetId="19798" refreshError="1"/>
      <sheetData sheetId="19799" refreshError="1"/>
      <sheetData sheetId="19800" refreshError="1"/>
      <sheetData sheetId="19801" refreshError="1"/>
      <sheetData sheetId="19802" refreshError="1"/>
      <sheetData sheetId="19803" refreshError="1"/>
      <sheetData sheetId="19804" refreshError="1"/>
      <sheetData sheetId="19805" refreshError="1"/>
      <sheetData sheetId="19806" refreshError="1"/>
      <sheetData sheetId="19807" refreshError="1"/>
      <sheetData sheetId="19808" refreshError="1"/>
      <sheetData sheetId="19809">
        <row r="8">
          <cell r="B8" t="str">
            <v>DPE002</v>
          </cell>
        </row>
      </sheetData>
      <sheetData sheetId="19810">
        <row r="1">
          <cell r="A1" t="str">
            <v>Customer Name</v>
          </cell>
        </row>
      </sheetData>
      <sheetData sheetId="19811">
        <row r="1">
          <cell r="A1" t="str">
            <v>Customer Name</v>
          </cell>
        </row>
      </sheetData>
      <sheetData sheetId="19812" refreshError="1"/>
      <sheetData sheetId="19813" refreshError="1"/>
      <sheetData sheetId="19814" refreshError="1"/>
      <sheetData sheetId="19815" refreshError="1"/>
      <sheetData sheetId="19816" refreshError="1"/>
      <sheetData sheetId="19817" refreshError="1"/>
      <sheetData sheetId="19818" refreshError="1"/>
      <sheetData sheetId="19819" refreshError="1"/>
      <sheetData sheetId="19820" refreshError="1"/>
      <sheetData sheetId="19821" refreshError="1"/>
      <sheetData sheetId="19822" refreshError="1"/>
      <sheetData sheetId="19823" refreshError="1"/>
      <sheetData sheetId="19824" refreshError="1"/>
      <sheetData sheetId="19825" refreshError="1"/>
      <sheetData sheetId="19826" refreshError="1"/>
      <sheetData sheetId="19827" refreshError="1"/>
      <sheetData sheetId="19828" refreshError="1"/>
      <sheetData sheetId="19829" refreshError="1"/>
      <sheetData sheetId="19830" refreshError="1"/>
      <sheetData sheetId="19831" refreshError="1"/>
      <sheetData sheetId="19832" refreshError="1"/>
      <sheetData sheetId="19833" refreshError="1"/>
      <sheetData sheetId="19834" refreshError="1"/>
      <sheetData sheetId="19835" refreshError="1"/>
      <sheetData sheetId="19836" refreshError="1"/>
      <sheetData sheetId="19837" refreshError="1"/>
      <sheetData sheetId="19838" refreshError="1"/>
      <sheetData sheetId="19839" refreshError="1"/>
      <sheetData sheetId="19840" refreshError="1"/>
      <sheetData sheetId="19841" refreshError="1"/>
      <sheetData sheetId="19842" refreshError="1"/>
      <sheetData sheetId="19843"/>
      <sheetData sheetId="19844"/>
      <sheetData sheetId="19845"/>
      <sheetData sheetId="19846"/>
      <sheetData sheetId="19847"/>
      <sheetData sheetId="19848">
        <row r="1">
          <cell r="A1" t="str">
            <v>PARTICULARS</v>
          </cell>
        </row>
      </sheetData>
      <sheetData sheetId="19849">
        <row r="1">
          <cell r="A1" t="str">
            <v>PARTICULARS</v>
          </cell>
        </row>
      </sheetData>
      <sheetData sheetId="19850"/>
      <sheetData sheetId="19851">
        <row r="1">
          <cell r="A1" t="str">
            <v>PARTICULARS</v>
          </cell>
        </row>
      </sheetData>
      <sheetData sheetId="19852">
        <row r="1">
          <cell r="A1" t="str">
            <v>PARTICULARS</v>
          </cell>
        </row>
      </sheetData>
      <sheetData sheetId="19853">
        <row r="32">
          <cell r="BF32" t="e">
            <v>#REF!</v>
          </cell>
        </row>
      </sheetData>
      <sheetData sheetId="19854">
        <row r="2">
          <cell r="A2" t="str">
            <v>A101001</v>
          </cell>
        </row>
      </sheetData>
      <sheetData sheetId="19855">
        <row r="2">
          <cell r="A2" t="str">
            <v>A101001</v>
          </cell>
        </row>
      </sheetData>
      <sheetData sheetId="19856">
        <row r="32">
          <cell r="BF32" t="e">
            <v>#REF!</v>
          </cell>
        </row>
      </sheetData>
      <sheetData sheetId="19857">
        <row r="32">
          <cell r="BF32" t="e">
            <v>#REF!</v>
          </cell>
        </row>
      </sheetData>
      <sheetData sheetId="19858"/>
      <sheetData sheetId="19859">
        <row r="433">
          <cell r="F433">
            <v>0</v>
          </cell>
        </row>
      </sheetData>
      <sheetData sheetId="19860">
        <row r="433">
          <cell r="F433">
            <v>0</v>
          </cell>
        </row>
      </sheetData>
      <sheetData sheetId="19861"/>
      <sheetData sheetId="19862"/>
      <sheetData sheetId="19863">
        <row r="1">
          <cell r="E1">
            <v>3.7037037037037035E-2</v>
          </cell>
        </row>
      </sheetData>
      <sheetData sheetId="19864">
        <row r="1">
          <cell r="E1">
            <v>3.7037037037037035E-2</v>
          </cell>
        </row>
      </sheetData>
      <sheetData sheetId="19865">
        <row r="2">
          <cell r="A2" t="str">
            <v>A101001</v>
          </cell>
        </row>
      </sheetData>
      <sheetData sheetId="19866">
        <row r="1">
          <cell r="E1">
            <v>3.7037037037037035E-2</v>
          </cell>
        </row>
      </sheetData>
      <sheetData sheetId="19867">
        <row r="2">
          <cell r="A2" t="str">
            <v>A101001</v>
          </cell>
        </row>
      </sheetData>
      <sheetData sheetId="19868">
        <row r="2">
          <cell r="A2" t="str">
            <v>A101001</v>
          </cell>
        </row>
      </sheetData>
      <sheetData sheetId="19869">
        <row r="8">
          <cell r="B8" t="str">
            <v>DPE002</v>
          </cell>
        </row>
      </sheetData>
      <sheetData sheetId="19870">
        <row r="433">
          <cell r="F433">
            <v>0</v>
          </cell>
        </row>
      </sheetData>
      <sheetData sheetId="19871">
        <row r="8">
          <cell r="B8" t="str">
            <v>DPE002</v>
          </cell>
        </row>
      </sheetData>
      <sheetData sheetId="19872">
        <row r="8">
          <cell r="B8" t="str">
            <v>DPE002</v>
          </cell>
        </row>
      </sheetData>
      <sheetData sheetId="19873"/>
      <sheetData sheetId="19874">
        <row r="8">
          <cell r="B8" t="str">
            <v>DPE002</v>
          </cell>
        </row>
      </sheetData>
      <sheetData sheetId="19875">
        <row r="1">
          <cell r="A1" t="str">
            <v>Customer Name</v>
          </cell>
        </row>
      </sheetData>
      <sheetData sheetId="19876">
        <row r="1">
          <cell r="A1" t="str">
            <v>Customer Name</v>
          </cell>
        </row>
      </sheetData>
      <sheetData sheetId="19877">
        <row r="6">
          <cell r="I6" t="str">
            <v>2011</v>
          </cell>
        </row>
      </sheetData>
      <sheetData sheetId="19878">
        <row r="1">
          <cell r="A1" t="str">
            <v>Customer Name</v>
          </cell>
        </row>
      </sheetData>
      <sheetData sheetId="19879">
        <row r="1">
          <cell r="A1" t="str">
            <v>Customer Name</v>
          </cell>
        </row>
      </sheetData>
      <sheetData sheetId="19880">
        <row r="6">
          <cell r="I6" t="str">
            <v>2011</v>
          </cell>
        </row>
      </sheetData>
      <sheetData sheetId="19881">
        <row r="6">
          <cell r="I6" t="str">
            <v>2011</v>
          </cell>
        </row>
      </sheetData>
      <sheetData sheetId="19882">
        <row r="8">
          <cell r="B8" t="str">
            <v>DPE002</v>
          </cell>
        </row>
      </sheetData>
      <sheetData sheetId="19883">
        <row r="6">
          <cell r="I6" t="str">
            <v>2011</v>
          </cell>
        </row>
      </sheetData>
      <sheetData sheetId="19884">
        <row r="6">
          <cell r="I6" t="str">
            <v>2011</v>
          </cell>
        </row>
      </sheetData>
      <sheetData sheetId="19885"/>
      <sheetData sheetId="19886">
        <row r="8">
          <cell r="B8" t="str">
            <v>DPE002</v>
          </cell>
        </row>
      </sheetData>
      <sheetData sheetId="19887">
        <row r="8">
          <cell r="B8" t="str">
            <v>DPE002</v>
          </cell>
        </row>
      </sheetData>
      <sheetData sheetId="19888" refreshError="1"/>
      <sheetData sheetId="19889" refreshError="1"/>
      <sheetData sheetId="19890" refreshError="1"/>
      <sheetData sheetId="19891">
        <row r="6">
          <cell r="I6" t="str">
            <v>2011</v>
          </cell>
        </row>
      </sheetData>
      <sheetData sheetId="19892" refreshError="1"/>
      <sheetData sheetId="19893" refreshError="1"/>
      <sheetData sheetId="19894" refreshError="1"/>
      <sheetData sheetId="19895" refreshError="1"/>
      <sheetData sheetId="19896" refreshError="1"/>
      <sheetData sheetId="19897" refreshError="1"/>
      <sheetData sheetId="19898" refreshError="1"/>
      <sheetData sheetId="19899">
        <row r="6">
          <cell r="I6" t="str">
            <v>2011</v>
          </cell>
        </row>
      </sheetData>
      <sheetData sheetId="19900">
        <row r="6">
          <cell r="I6" t="str">
            <v>2011</v>
          </cell>
        </row>
      </sheetData>
      <sheetData sheetId="19901">
        <row r="6">
          <cell r="I6" t="str">
            <v>2011</v>
          </cell>
        </row>
      </sheetData>
      <sheetData sheetId="19902">
        <row r="6">
          <cell r="I6" t="str">
            <v>2011</v>
          </cell>
        </row>
      </sheetData>
      <sheetData sheetId="19903">
        <row r="6">
          <cell r="I6" t="str">
            <v>2011</v>
          </cell>
        </row>
      </sheetData>
      <sheetData sheetId="19904">
        <row r="6">
          <cell r="I6" t="str">
            <v>2011</v>
          </cell>
        </row>
      </sheetData>
      <sheetData sheetId="19905">
        <row r="6">
          <cell r="I6" t="str">
            <v>2011</v>
          </cell>
        </row>
      </sheetData>
      <sheetData sheetId="19906"/>
      <sheetData sheetId="19907">
        <row r="6">
          <cell r="I6" t="str">
            <v>2011</v>
          </cell>
        </row>
      </sheetData>
      <sheetData sheetId="19908">
        <row r="6">
          <cell r="I6" t="str">
            <v>2011</v>
          </cell>
        </row>
      </sheetData>
      <sheetData sheetId="19909" refreshError="1"/>
      <sheetData sheetId="19910" refreshError="1"/>
      <sheetData sheetId="19911" refreshError="1"/>
      <sheetData sheetId="19912">
        <row r="8">
          <cell r="B8" t="str">
            <v>DPE002</v>
          </cell>
        </row>
      </sheetData>
      <sheetData sheetId="19913" refreshError="1"/>
      <sheetData sheetId="19914" refreshError="1"/>
      <sheetData sheetId="19915" refreshError="1"/>
      <sheetData sheetId="19916" refreshError="1"/>
      <sheetData sheetId="19917" refreshError="1"/>
      <sheetData sheetId="19918" refreshError="1"/>
      <sheetData sheetId="19919" refreshError="1"/>
      <sheetData sheetId="19920">
        <row r="1">
          <cell r="A1" t="str">
            <v>Customer Name</v>
          </cell>
        </row>
      </sheetData>
      <sheetData sheetId="19921">
        <row r="6">
          <cell r="I6" t="str">
            <v>2011</v>
          </cell>
        </row>
      </sheetData>
      <sheetData sheetId="19922" refreshError="1"/>
      <sheetData sheetId="19923">
        <row r="1">
          <cell r="A1" t="str">
            <v>Customer Name</v>
          </cell>
        </row>
      </sheetData>
      <sheetData sheetId="19924">
        <row r="1">
          <cell r="A1" t="str">
            <v>Customer Name</v>
          </cell>
        </row>
      </sheetData>
      <sheetData sheetId="19925">
        <row r="2">
          <cell r="A2" t="str">
            <v>A101001</v>
          </cell>
        </row>
      </sheetData>
      <sheetData sheetId="19926">
        <row r="1">
          <cell r="A1" t="str">
            <v>Customer Name</v>
          </cell>
        </row>
      </sheetData>
      <sheetData sheetId="19927">
        <row r="1">
          <cell r="A1" t="str">
            <v>Customer Name</v>
          </cell>
        </row>
      </sheetData>
      <sheetData sheetId="19928">
        <row r="2">
          <cell r="A2" t="str">
            <v>A101001</v>
          </cell>
        </row>
      </sheetData>
      <sheetData sheetId="19929" refreshError="1"/>
      <sheetData sheetId="19930" refreshError="1"/>
      <sheetData sheetId="19931" refreshError="1"/>
      <sheetData sheetId="19932" refreshError="1"/>
      <sheetData sheetId="19933" refreshError="1"/>
      <sheetData sheetId="19934" refreshError="1"/>
      <sheetData sheetId="19935" refreshError="1"/>
      <sheetData sheetId="19936" refreshError="1"/>
      <sheetData sheetId="19937" refreshError="1"/>
      <sheetData sheetId="19938" refreshError="1"/>
      <sheetData sheetId="19939" refreshError="1"/>
      <sheetData sheetId="19940" refreshError="1"/>
      <sheetData sheetId="19941" refreshError="1"/>
      <sheetData sheetId="19942" refreshError="1"/>
      <sheetData sheetId="19943" refreshError="1"/>
      <sheetData sheetId="19944" refreshError="1"/>
      <sheetData sheetId="19945" refreshError="1"/>
      <sheetData sheetId="19946" refreshError="1"/>
      <sheetData sheetId="19947" refreshError="1"/>
      <sheetData sheetId="19948" refreshError="1"/>
      <sheetData sheetId="19949" refreshError="1"/>
      <sheetData sheetId="19950" refreshError="1"/>
      <sheetData sheetId="19951" refreshError="1"/>
      <sheetData sheetId="19952" refreshError="1"/>
      <sheetData sheetId="19953" refreshError="1"/>
      <sheetData sheetId="19954" refreshError="1"/>
      <sheetData sheetId="19955" refreshError="1"/>
      <sheetData sheetId="19956" refreshError="1"/>
      <sheetData sheetId="19957" refreshError="1"/>
      <sheetData sheetId="19958" refreshError="1"/>
      <sheetData sheetId="19959" refreshError="1"/>
      <sheetData sheetId="19960" refreshError="1"/>
      <sheetData sheetId="19961" refreshError="1"/>
      <sheetData sheetId="19962" refreshError="1"/>
      <sheetData sheetId="19963" refreshError="1"/>
      <sheetData sheetId="19964" refreshError="1"/>
      <sheetData sheetId="19965" refreshError="1"/>
      <sheetData sheetId="19966" refreshError="1"/>
      <sheetData sheetId="19967" refreshError="1"/>
      <sheetData sheetId="19968" refreshError="1"/>
      <sheetData sheetId="19969" refreshError="1"/>
      <sheetData sheetId="19970" refreshError="1"/>
      <sheetData sheetId="19971" refreshError="1"/>
      <sheetData sheetId="19972" refreshError="1"/>
      <sheetData sheetId="19973" refreshError="1"/>
      <sheetData sheetId="19974" refreshError="1"/>
      <sheetData sheetId="19975" refreshError="1"/>
      <sheetData sheetId="19976" refreshError="1"/>
      <sheetData sheetId="19977" refreshError="1"/>
      <sheetData sheetId="19978" refreshError="1"/>
      <sheetData sheetId="19979" refreshError="1"/>
      <sheetData sheetId="19980" refreshError="1"/>
      <sheetData sheetId="19981" refreshError="1"/>
      <sheetData sheetId="19982" refreshError="1"/>
      <sheetData sheetId="19983" refreshError="1"/>
      <sheetData sheetId="19984" refreshError="1"/>
      <sheetData sheetId="19985" refreshError="1"/>
      <sheetData sheetId="19986" refreshError="1"/>
      <sheetData sheetId="19987" refreshError="1"/>
      <sheetData sheetId="19988" refreshError="1"/>
      <sheetData sheetId="19989" refreshError="1"/>
      <sheetData sheetId="19990" refreshError="1"/>
      <sheetData sheetId="19991" refreshError="1"/>
      <sheetData sheetId="19992" refreshError="1"/>
      <sheetData sheetId="19993" refreshError="1"/>
      <sheetData sheetId="19994" refreshError="1"/>
      <sheetData sheetId="19995" refreshError="1"/>
      <sheetData sheetId="19996" refreshError="1"/>
      <sheetData sheetId="19997" refreshError="1"/>
      <sheetData sheetId="19998" refreshError="1"/>
      <sheetData sheetId="19999" refreshError="1"/>
      <sheetData sheetId="20000" refreshError="1"/>
      <sheetData sheetId="20001" refreshError="1"/>
      <sheetData sheetId="20002" refreshError="1"/>
      <sheetData sheetId="20003" refreshError="1"/>
      <sheetData sheetId="20004" refreshError="1"/>
      <sheetData sheetId="20005" refreshError="1"/>
      <sheetData sheetId="20006" refreshError="1"/>
      <sheetData sheetId="20007" refreshError="1"/>
      <sheetData sheetId="20008" refreshError="1"/>
      <sheetData sheetId="20009" refreshError="1"/>
      <sheetData sheetId="20010" refreshError="1"/>
      <sheetData sheetId="20011" refreshError="1"/>
      <sheetData sheetId="20012" refreshError="1"/>
      <sheetData sheetId="20013" refreshError="1"/>
      <sheetData sheetId="20014" refreshError="1"/>
      <sheetData sheetId="20015" refreshError="1"/>
      <sheetData sheetId="20016" refreshError="1"/>
      <sheetData sheetId="20017" refreshError="1"/>
      <sheetData sheetId="20018" refreshError="1"/>
      <sheetData sheetId="20019" refreshError="1"/>
      <sheetData sheetId="20020" refreshError="1"/>
      <sheetData sheetId="20021" refreshError="1"/>
      <sheetData sheetId="20022" refreshError="1"/>
      <sheetData sheetId="20023" refreshError="1"/>
      <sheetData sheetId="20024" refreshError="1"/>
      <sheetData sheetId="20025" refreshError="1"/>
      <sheetData sheetId="20026" refreshError="1"/>
      <sheetData sheetId="20027" refreshError="1"/>
      <sheetData sheetId="20028" refreshError="1"/>
      <sheetData sheetId="20029" refreshError="1"/>
      <sheetData sheetId="20030" refreshError="1"/>
      <sheetData sheetId="20031" refreshError="1"/>
      <sheetData sheetId="20032" refreshError="1"/>
      <sheetData sheetId="20033" refreshError="1"/>
      <sheetData sheetId="20034" refreshError="1"/>
      <sheetData sheetId="20035" refreshError="1"/>
      <sheetData sheetId="20036" refreshError="1"/>
      <sheetData sheetId="20037" refreshError="1"/>
      <sheetData sheetId="20038" refreshError="1"/>
      <sheetData sheetId="20039" refreshError="1"/>
      <sheetData sheetId="20040" refreshError="1"/>
      <sheetData sheetId="20041" refreshError="1"/>
      <sheetData sheetId="20042" refreshError="1"/>
      <sheetData sheetId="20043" refreshError="1"/>
      <sheetData sheetId="20044" refreshError="1"/>
      <sheetData sheetId="20045" refreshError="1"/>
      <sheetData sheetId="20046" refreshError="1"/>
      <sheetData sheetId="20047" refreshError="1"/>
      <sheetData sheetId="20048" refreshError="1"/>
      <sheetData sheetId="20049" refreshError="1"/>
      <sheetData sheetId="20050" refreshError="1"/>
      <sheetData sheetId="20051" refreshError="1"/>
      <sheetData sheetId="20052" refreshError="1"/>
      <sheetData sheetId="20053" refreshError="1"/>
      <sheetData sheetId="20054" refreshError="1"/>
      <sheetData sheetId="20055" refreshError="1"/>
      <sheetData sheetId="20056" refreshError="1"/>
      <sheetData sheetId="20057" refreshError="1"/>
      <sheetData sheetId="20058" refreshError="1"/>
      <sheetData sheetId="20059" refreshError="1"/>
      <sheetData sheetId="20060" refreshError="1"/>
      <sheetData sheetId="20061" refreshError="1"/>
      <sheetData sheetId="20062" refreshError="1"/>
      <sheetData sheetId="20063" refreshError="1"/>
      <sheetData sheetId="20064" refreshError="1"/>
      <sheetData sheetId="20065" refreshError="1"/>
      <sheetData sheetId="20066" refreshError="1"/>
      <sheetData sheetId="20067" refreshError="1"/>
      <sheetData sheetId="20068" refreshError="1"/>
      <sheetData sheetId="20069" refreshError="1"/>
      <sheetData sheetId="20070" refreshError="1"/>
      <sheetData sheetId="20071" refreshError="1"/>
      <sheetData sheetId="20072" refreshError="1"/>
      <sheetData sheetId="20073" refreshError="1"/>
      <sheetData sheetId="20074" refreshError="1"/>
      <sheetData sheetId="20075" refreshError="1"/>
      <sheetData sheetId="20076" refreshError="1"/>
      <sheetData sheetId="20077" refreshError="1"/>
      <sheetData sheetId="20078" refreshError="1"/>
      <sheetData sheetId="20079" refreshError="1"/>
      <sheetData sheetId="20080" refreshError="1"/>
      <sheetData sheetId="20081" refreshError="1"/>
      <sheetData sheetId="20082" refreshError="1"/>
      <sheetData sheetId="20083" refreshError="1"/>
      <sheetData sheetId="20084" refreshError="1"/>
      <sheetData sheetId="20085" refreshError="1"/>
      <sheetData sheetId="20086" refreshError="1"/>
      <sheetData sheetId="20087" refreshError="1"/>
      <sheetData sheetId="20088" refreshError="1"/>
      <sheetData sheetId="20089" refreshError="1"/>
      <sheetData sheetId="20090" refreshError="1"/>
      <sheetData sheetId="20091" refreshError="1"/>
      <sheetData sheetId="20092" refreshError="1"/>
      <sheetData sheetId="20093" refreshError="1"/>
      <sheetData sheetId="20094" refreshError="1"/>
      <sheetData sheetId="20095" refreshError="1"/>
      <sheetData sheetId="20096" refreshError="1"/>
      <sheetData sheetId="20097" refreshError="1"/>
      <sheetData sheetId="20098" refreshError="1"/>
      <sheetData sheetId="20099" refreshError="1"/>
      <sheetData sheetId="20100" refreshError="1"/>
      <sheetData sheetId="20101" refreshError="1"/>
      <sheetData sheetId="20102" refreshError="1"/>
      <sheetData sheetId="20103" refreshError="1"/>
      <sheetData sheetId="20104" refreshError="1"/>
      <sheetData sheetId="20105" refreshError="1"/>
      <sheetData sheetId="20106" refreshError="1"/>
      <sheetData sheetId="20107" refreshError="1"/>
      <sheetData sheetId="20108" refreshError="1"/>
      <sheetData sheetId="20109" refreshError="1"/>
      <sheetData sheetId="20110" refreshError="1"/>
      <sheetData sheetId="20111" refreshError="1"/>
      <sheetData sheetId="20112" refreshError="1"/>
      <sheetData sheetId="20113" refreshError="1"/>
      <sheetData sheetId="20114"/>
      <sheetData sheetId="20115" refreshError="1"/>
      <sheetData sheetId="20116" refreshError="1"/>
      <sheetData sheetId="20117" refreshError="1"/>
      <sheetData sheetId="20118" refreshError="1"/>
      <sheetData sheetId="20119"/>
      <sheetData sheetId="20120"/>
      <sheetData sheetId="20121"/>
      <sheetData sheetId="20122"/>
      <sheetData sheetId="20123"/>
      <sheetData sheetId="20124"/>
      <sheetData sheetId="20125"/>
      <sheetData sheetId="20126"/>
      <sheetData sheetId="20127"/>
      <sheetData sheetId="20128"/>
      <sheetData sheetId="20129"/>
      <sheetData sheetId="20130"/>
      <sheetData sheetId="20131"/>
      <sheetData sheetId="20132"/>
      <sheetData sheetId="20133"/>
      <sheetData sheetId="20134"/>
      <sheetData sheetId="20135"/>
      <sheetData sheetId="20136"/>
      <sheetData sheetId="20137" refreshError="1"/>
      <sheetData sheetId="20138"/>
      <sheetData sheetId="20139"/>
      <sheetData sheetId="20140"/>
      <sheetData sheetId="20141"/>
      <sheetData sheetId="20142"/>
      <sheetData sheetId="20143"/>
      <sheetData sheetId="20144"/>
      <sheetData sheetId="20145"/>
      <sheetData sheetId="20146" refreshError="1"/>
      <sheetData sheetId="20147" refreshError="1"/>
      <sheetData sheetId="20148" refreshError="1"/>
      <sheetData sheetId="20149" refreshError="1"/>
      <sheetData sheetId="20150" refreshError="1"/>
      <sheetData sheetId="20151" refreshError="1"/>
      <sheetData sheetId="20152" refreshError="1"/>
      <sheetData sheetId="20153" refreshError="1"/>
      <sheetData sheetId="20154" refreshError="1"/>
      <sheetData sheetId="20155" refreshError="1"/>
      <sheetData sheetId="20156" refreshError="1"/>
      <sheetData sheetId="20157" refreshError="1"/>
      <sheetData sheetId="20158" refreshError="1"/>
      <sheetData sheetId="20159" refreshError="1"/>
      <sheetData sheetId="20160" refreshError="1"/>
      <sheetData sheetId="20161" refreshError="1"/>
      <sheetData sheetId="20162" refreshError="1"/>
      <sheetData sheetId="20163" refreshError="1"/>
      <sheetData sheetId="20164" refreshError="1"/>
      <sheetData sheetId="20165" refreshError="1"/>
      <sheetData sheetId="20166" refreshError="1"/>
      <sheetData sheetId="20167" refreshError="1"/>
      <sheetData sheetId="20168" refreshError="1"/>
      <sheetData sheetId="20169" refreshError="1"/>
      <sheetData sheetId="20170" refreshError="1"/>
      <sheetData sheetId="20171" refreshError="1"/>
      <sheetData sheetId="20172"/>
      <sheetData sheetId="20173" refreshError="1"/>
      <sheetData sheetId="20174" refreshError="1"/>
      <sheetData sheetId="20175" refreshError="1"/>
      <sheetData sheetId="20176" refreshError="1"/>
      <sheetData sheetId="20177" refreshError="1"/>
      <sheetData sheetId="20178" refreshError="1"/>
      <sheetData sheetId="20179" refreshError="1"/>
      <sheetData sheetId="20180" refreshError="1"/>
      <sheetData sheetId="20181" refreshError="1"/>
      <sheetData sheetId="20182" refreshError="1"/>
      <sheetData sheetId="20183"/>
      <sheetData sheetId="20184"/>
      <sheetData sheetId="20185"/>
      <sheetData sheetId="20186"/>
      <sheetData sheetId="20187"/>
      <sheetData sheetId="20188"/>
      <sheetData sheetId="20189"/>
      <sheetData sheetId="20190"/>
      <sheetData sheetId="20191"/>
      <sheetData sheetId="20192"/>
      <sheetData sheetId="20193"/>
      <sheetData sheetId="20194"/>
      <sheetData sheetId="20195"/>
      <sheetData sheetId="20196"/>
      <sheetData sheetId="20197"/>
      <sheetData sheetId="20198"/>
      <sheetData sheetId="20199"/>
      <sheetData sheetId="20200"/>
      <sheetData sheetId="20201"/>
      <sheetData sheetId="20202"/>
      <sheetData sheetId="20203"/>
      <sheetData sheetId="20204"/>
      <sheetData sheetId="20205"/>
      <sheetData sheetId="20206"/>
      <sheetData sheetId="20207"/>
      <sheetData sheetId="20208"/>
      <sheetData sheetId="20209"/>
      <sheetData sheetId="20210"/>
      <sheetData sheetId="20211"/>
      <sheetData sheetId="20212"/>
      <sheetData sheetId="20213"/>
      <sheetData sheetId="20214"/>
      <sheetData sheetId="20215"/>
      <sheetData sheetId="20216"/>
      <sheetData sheetId="20217"/>
      <sheetData sheetId="20218"/>
      <sheetData sheetId="20219"/>
      <sheetData sheetId="20220"/>
      <sheetData sheetId="20221"/>
      <sheetData sheetId="20222"/>
      <sheetData sheetId="20223"/>
      <sheetData sheetId="20224"/>
      <sheetData sheetId="20225"/>
      <sheetData sheetId="20226"/>
      <sheetData sheetId="20227"/>
      <sheetData sheetId="20228" refreshError="1"/>
      <sheetData sheetId="20229"/>
      <sheetData sheetId="20230" refreshError="1"/>
      <sheetData sheetId="20231" refreshError="1"/>
      <sheetData sheetId="20232" refreshError="1"/>
      <sheetData sheetId="20233" refreshError="1"/>
      <sheetData sheetId="20234" refreshError="1"/>
      <sheetData sheetId="20235" refreshError="1"/>
      <sheetData sheetId="20236" refreshError="1"/>
      <sheetData sheetId="20237" refreshError="1"/>
      <sheetData sheetId="20238" refreshError="1"/>
      <sheetData sheetId="20239" refreshError="1"/>
      <sheetData sheetId="20240" refreshError="1"/>
      <sheetData sheetId="20241" refreshError="1"/>
      <sheetData sheetId="20242" refreshError="1"/>
      <sheetData sheetId="20243" refreshError="1"/>
      <sheetData sheetId="20244" refreshError="1"/>
      <sheetData sheetId="20245"/>
      <sheetData sheetId="20246"/>
      <sheetData sheetId="20247"/>
      <sheetData sheetId="20248"/>
      <sheetData sheetId="20249" refreshError="1"/>
      <sheetData sheetId="20250" refreshError="1"/>
      <sheetData sheetId="20251" refreshError="1"/>
      <sheetData sheetId="20252"/>
      <sheetData sheetId="20253" refreshError="1"/>
      <sheetData sheetId="20254" refreshError="1"/>
      <sheetData sheetId="20255" refreshError="1"/>
      <sheetData sheetId="20256" refreshError="1"/>
      <sheetData sheetId="20257"/>
      <sheetData sheetId="20258"/>
      <sheetData sheetId="20259"/>
      <sheetData sheetId="20260"/>
      <sheetData sheetId="20261"/>
      <sheetData sheetId="20262"/>
      <sheetData sheetId="20263"/>
      <sheetData sheetId="20264"/>
      <sheetData sheetId="20265"/>
      <sheetData sheetId="20266"/>
      <sheetData sheetId="20267"/>
      <sheetData sheetId="20268"/>
      <sheetData sheetId="20269"/>
      <sheetData sheetId="20270"/>
      <sheetData sheetId="20271"/>
      <sheetData sheetId="20272"/>
      <sheetData sheetId="20273"/>
      <sheetData sheetId="20274"/>
      <sheetData sheetId="20275" refreshError="1"/>
      <sheetData sheetId="20276" refreshError="1"/>
      <sheetData sheetId="20277" refreshError="1"/>
      <sheetData sheetId="20278" refreshError="1"/>
      <sheetData sheetId="20279" refreshError="1"/>
      <sheetData sheetId="20280" refreshError="1"/>
      <sheetData sheetId="20281" refreshError="1"/>
      <sheetData sheetId="20282" refreshError="1"/>
      <sheetData sheetId="20283" refreshError="1"/>
      <sheetData sheetId="20284" refreshError="1"/>
      <sheetData sheetId="20285"/>
      <sheetData sheetId="20286" refreshError="1"/>
      <sheetData sheetId="20287"/>
      <sheetData sheetId="20288"/>
      <sheetData sheetId="20289"/>
      <sheetData sheetId="20290" refreshError="1"/>
      <sheetData sheetId="20291"/>
      <sheetData sheetId="20292"/>
      <sheetData sheetId="20293"/>
      <sheetData sheetId="20294"/>
      <sheetData sheetId="20295"/>
      <sheetData sheetId="20296"/>
      <sheetData sheetId="20297"/>
      <sheetData sheetId="20298"/>
      <sheetData sheetId="20299"/>
      <sheetData sheetId="20300"/>
      <sheetData sheetId="20301"/>
      <sheetData sheetId="20302"/>
      <sheetData sheetId="20303"/>
      <sheetData sheetId="20304"/>
      <sheetData sheetId="20305"/>
      <sheetData sheetId="20306"/>
      <sheetData sheetId="20307"/>
      <sheetData sheetId="20308" refreshError="1"/>
      <sheetData sheetId="20309" refreshError="1"/>
      <sheetData sheetId="20310" refreshError="1"/>
      <sheetData sheetId="20311" refreshError="1"/>
      <sheetData sheetId="20312" refreshError="1"/>
      <sheetData sheetId="20313" refreshError="1"/>
      <sheetData sheetId="20314" refreshError="1"/>
      <sheetData sheetId="20315" refreshError="1"/>
      <sheetData sheetId="20316" refreshError="1"/>
      <sheetData sheetId="20317" refreshError="1"/>
      <sheetData sheetId="20318" refreshError="1"/>
      <sheetData sheetId="20319" refreshError="1"/>
      <sheetData sheetId="20320" refreshError="1"/>
      <sheetData sheetId="20321" refreshError="1"/>
      <sheetData sheetId="20322" refreshError="1"/>
      <sheetData sheetId="20323"/>
      <sheetData sheetId="20324" refreshError="1"/>
      <sheetData sheetId="20325" refreshError="1"/>
      <sheetData sheetId="20326" refreshError="1"/>
      <sheetData sheetId="20327" refreshError="1"/>
      <sheetData sheetId="20328" refreshError="1"/>
      <sheetData sheetId="20329" refreshError="1"/>
      <sheetData sheetId="20330" refreshError="1"/>
      <sheetData sheetId="20331" refreshError="1"/>
      <sheetData sheetId="20332" refreshError="1"/>
      <sheetData sheetId="20333" refreshError="1"/>
      <sheetData sheetId="20334" refreshError="1"/>
      <sheetData sheetId="20335" refreshError="1"/>
      <sheetData sheetId="20336" refreshError="1"/>
      <sheetData sheetId="20337" refreshError="1"/>
      <sheetData sheetId="20338" refreshError="1"/>
      <sheetData sheetId="20339" refreshError="1"/>
      <sheetData sheetId="20340" refreshError="1"/>
      <sheetData sheetId="20341" refreshError="1"/>
      <sheetData sheetId="20342" refreshError="1"/>
      <sheetData sheetId="20343" refreshError="1"/>
      <sheetData sheetId="20344" refreshError="1"/>
      <sheetData sheetId="20345" refreshError="1"/>
      <sheetData sheetId="20346" refreshError="1"/>
      <sheetData sheetId="20347" refreshError="1"/>
      <sheetData sheetId="20348" refreshError="1"/>
      <sheetData sheetId="20349" refreshError="1"/>
      <sheetData sheetId="20350" refreshError="1"/>
      <sheetData sheetId="20351" refreshError="1"/>
      <sheetData sheetId="20352" refreshError="1"/>
      <sheetData sheetId="20353" refreshError="1"/>
      <sheetData sheetId="20354" refreshError="1"/>
      <sheetData sheetId="20355" refreshError="1"/>
      <sheetData sheetId="20356" refreshError="1"/>
      <sheetData sheetId="20357" refreshError="1"/>
      <sheetData sheetId="20358" refreshError="1"/>
      <sheetData sheetId="20359" refreshError="1"/>
      <sheetData sheetId="20360" refreshError="1"/>
      <sheetData sheetId="20361" refreshError="1"/>
      <sheetData sheetId="20362" refreshError="1"/>
      <sheetData sheetId="20363" refreshError="1"/>
      <sheetData sheetId="20364">
        <row r="7">
          <cell r="D7">
            <v>0</v>
          </cell>
        </row>
      </sheetData>
      <sheetData sheetId="20365">
        <row r="8">
          <cell r="B8">
            <v>14</v>
          </cell>
        </row>
      </sheetData>
      <sheetData sheetId="20366"/>
      <sheetData sheetId="20367"/>
      <sheetData sheetId="20368"/>
      <sheetData sheetId="20369" refreshError="1"/>
      <sheetData sheetId="20370" refreshError="1"/>
      <sheetData sheetId="20371"/>
      <sheetData sheetId="20372"/>
      <sheetData sheetId="20373"/>
      <sheetData sheetId="20374"/>
      <sheetData sheetId="20375"/>
      <sheetData sheetId="20376"/>
      <sheetData sheetId="20377"/>
      <sheetData sheetId="20378"/>
      <sheetData sheetId="20379"/>
      <sheetData sheetId="20380"/>
      <sheetData sheetId="20381"/>
      <sheetData sheetId="20382"/>
      <sheetData sheetId="20383"/>
      <sheetData sheetId="20384"/>
      <sheetData sheetId="20385"/>
      <sheetData sheetId="20386"/>
      <sheetData sheetId="20387"/>
      <sheetData sheetId="20388"/>
      <sheetData sheetId="20389"/>
      <sheetData sheetId="20390" refreshError="1"/>
      <sheetData sheetId="20391" refreshError="1"/>
      <sheetData sheetId="20392" refreshError="1"/>
      <sheetData sheetId="20393" refreshError="1"/>
      <sheetData sheetId="20394" refreshError="1"/>
      <sheetData sheetId="20395" refreshError="1"/>
      <sheetData sheetId="20396" refreshError="1"/>
      <sheetData sheetId="20397" refreshError="1"/>
      <sheetData sheetId="20398" refreshError="1"/>
      <sheetData sheetId="20399" refreshError="1"/>
      <sheetData sheetId="20400" refreshError="1"/>
      <sheetData sheetId="20401" refreshError="1"/>
      <sheetData sheetId="20402" refreshError="1"/>
      <sheetData sheetId="20403" refreshError="1"/>
      <sheetData sheetId="20404" refreshError="1"/>
      <sheetData sheetId="20405" refreshError="1"/>
      <sheetData sheetId="20406" refreshError="1"/>
      <sheetData sheetId="20407" refreshError="1"/>
      <sheetData sheetId="20408" refreshError="1"/>
      <sheetData sheetId="20409" refreshError="1"/>
      <sheetData sheetId="20410" refreshError="1"/>
      <sheetData sheetId="20411" refreshError="1"/>
      <sheetData sheetId="20412" refreshError="1"/>
      <sheetData sheetId="20413" refreshError="1"/>
      <sheetData sheetId="20414" refreshError="1"/>
      <sheetData sheetId="20415" refreshError="1"/>
      <sheetData sheetId="20416" refreshError="1"/>
      <sheetData sheetId="20417" refreshError="1"/>
      <sheetData sheetId="20418" refreshError="1"/>
      <sheetData sheetId="20419" refreshError="1"/>
      <sheetData sheetId="20420" refreshError="1"/>
      <sheetData sheetId="20421" refreshError="1"/>
      <sheetData sheetId="20422" refreshError="1"/>
      <sheetData sheetId="20423" refreshError="1"/>
      <sheetData sheetId="20424" refreshError="1"/>
      <sheetData sheetId="20425" refreshError="1"/>
      <sheetData sheetId="20426" refreshError="1"/>
      <sheetData sheetId="20427" refreshError="1"/>
      <sheetData sheetId="20428" refreshError="1"/>
      <sheetData sheetId="20429" refreshError="1"/>
      <sheetData sheetId="20430" refreshError="1"/>
      <sheetData sheetId="20431" refreshError="1"/>
      <sheetData sheetId="20432" refreshError="1"/>
      <sheetData sheetId="20433" refreshError="1"/>
      <sheetData sheetId="20434" refreshError="1"/>
      <sheetData sheetId="20435" refreshError="1"/>
      <sheetData sheetId="20436" refreshError="1"/>
      <sheetData sheetId="20437" refreshError="1"/>
      <sheetData sheetId="20438" refreshError="1"/>
      <sheetData sheetId="20439" refreshError="1"/>
      <sheetData sheetId="20440" refreshError="1"/>
      <sheetData sheetId="20441" refreshError="1"/>
      <sheetData sheetId="20442" refreshError="1"/>
      <sheetData sheetId="20443" refreshError="1"/>
      <sheetData sheetId="20444" refreshError="1"/>
      <sheetData sheetId="20445" refreshError="1"/>
      <sheetData sheetId="20446" refreshError="1"/>
      <sheetData sheetId="20447" refreshError="1"/>
      <sheetData sheetId="20448" refreshError="1"/>
      <sheetData sheetId="20449" refreshError="1"/>
      <sheetData sheetId="20450" refreshError="1"/>
      <sheetData sheetId="20451" refreshError="1"/>
      <sheetData sheetId="20452" refreshError="1"/>
      <sheetData sheetId="20453" refreshError="1"/>
      <sheetData sheetId="20454" refreshError="1"/>
      <sheetData sheetId="20455" refreshError="1"/>
      <sheetData sheetId="20456" refreshError="1"/>
      <sheetData sheetId="20457" refreshError="1"/>
      <sheetData sheetId="20458" refreshError="1"/>
      <sheetData sheetId="20459" refreshError="1"/>
      <sheetData sheetId="20460" refreshError="1"/>
      <sheetData sheetId="20461" refreshError="1"/>
      <sheetData sheetId="20462" refreshError="1"/>
      <sheetData sheetId="20463" refreshError="1"/>
      <sheetData sheetId="20464" refreshError="1"/>
      <sheetData sheetId="20465" refreshError="1"/>
      <sheetData sheetId="20466" refreshError="1"/>
      <sheetData sheetId="20467" refreshError="1"/>
      <sheetData sheetId="20468" refreshError="1"/>
      <sheetData sheetId="20469" refreshError="1"/>
      <sheetData sheetId="20470" refreshError="1"/>
      <sheetData sheetId="20471" refreshError="1"/>
      <sheetData sheetId="20472" refreshError="1"/>
      <sheetData sheetId="20473" refreshError="1"/>
      <sheetData sheetId="20474" refreshError="1"/>
      <sheetData sheetId="20475" refreshError="1"/>
      <sheetData sheetId="20476" refreshError="1"/>
      <sheetData sheetId="20477" refreshError="1"/>
      <sheetData sheetId="20478" refreshError="1"/>
      <sheetData sheetId="20479" refreshError="1"/>
      <sheetData sheetId="20480" refreshError="1"/>
      <sheetData sheetId="20481" refreshError="1"/>
      <sheetData sheetId="20482" refreshError="1"/>
      <sheetData sheetId="20483" refreshError="1"/>
      <sheetData sheetId="20484" refreshError="1"/>
      <sheetData sheetId="20485" refreshError="1"/>
      <sheetData sheetId="20486" refreshError="1"/>
      <sheetData sheetId="20487" refreshError="1"/>
      <sheetData sheetId="20488" refreshError="1"/>
      <sheetData sheetId="20489" refreshError="1"/>
      <sheetData sheetId="20490" refreshError="1"/>
      <sheetData sheetId="20491" refreshError="1"/>
      <sheetData sheetId="20492" refreshError="1"/>
      <sheetData sheetId="20493" refreshError="1"/>
      <sheetData sheetId="20494" refreshError="1"/>
      <sheetData sheetId="20495" refreshError="1"/>
      <sheetData sheetId="20496" refreshError="1"/>
      <sheetData sheetId="20497" refreshError="1"/>
      <sheetData sheetId="20498" refreshError="1"/>
      <sheetData sheetId="20499" refreshError="1"/>
      <sheetData sheetId="20500" refreshError="1"/>
      <sheetData sheetId="20501" refreshError="1"/>
      <sheetData sheetId="20502" refreshError="1"/>
      <sheetData sheetId="20503" refreshError="1"/>
      <sheetData sheetId="20504" refreshError="1"/>
      <sheetData sheetId="20505" refreshError="1"/>
      <sheetData sheetId="20506" refreshError="1"/>
      <sheetData sheetId="20507" refreshError="1"/>
      <sheetData sheetId="20508" refreshError="1"/>
      <sheetData sheetId="20509" refreshError="1"/>
      <sheetData sheetId="20510" refreshError="1"/>
      <sheetData sheetId="20511" refreshError="1"/>
      <sheetData sheetId="20512" refreshError="1"/>
      <sheetData sheetId="20513" refreshError="1"/>
      <sheetData sheetId="20514" refreshError="1"/>
      <sheetData sheetId="20515" refreshError="1"/>
      <sheetData sheetId="20516" refreshError="1"/>
      <sheetData sheetId="20517" refreshError="1"/>
      <sheetData sheetId="20518" refreshError="1"/>
      <sheetData sheetId="20519" refreshError="1"/>
      <sheetData sheetId="20520" refreshError="1"/>
      <sheetData sheetId="20521" refreshError="1"/>
      <sheetData sheetId="20522" refreshError="1"/>
      <sheetData sheetId="20523" refreshError="1"/>
      <sheetData sheetId="20524" refreshError="1"/>
      <sheetData sheetId="20525" refreshError="1"/>
      <sheetData sheetId="20526" refreshError="1"/>
      <sheetData sheetId="20527" refreshError="1"/>
      <sheetData sheetId="20528" refreshError="1"/>
      <sheetData sheetId="20529" refreshError="1"/>
      <sheetData sheetId="20530" refreshError="1"/>
      <sheetData sheetId="20531" refreshError="1"/>
      <sheetData sheetId="20532" refreshError="1"/>
      <sheetData sheetId="20533" refreshError="1"/>
      <sheetData sheetId="20534" refreshError="1"/>
      <sheetData sheetId="20535" refreshError="1"/>
      <sheetData sheetId="20536" refreshError="1"/>
      <sheetData sheetId="20537" refreshError="1"/>
      <sheetData sheetId="20538" refreshError="1"/>
      <sheetData sheetId="20539" refreshError="1"/>
      <sheetData sheetId="20540" refreshError="1"/>
      <sheetData sheetId="20541" refreshError="1"/>
      <sheetData sheetId="20542" refreshError="1"/>
      <sheetData sheetId="20543" refreshError="1"/>
      <sheetData sheetId="20544" refreshError="1"/>
      <sheetData sheetId="20545" refreshError="1"/>
      <sheetData sheetId="20546" refreshError="1"/>
      <sheetData sheetId="20547" refreshError="1"/>
      <sheetData sheetId="20548" refreshError="1"/>
      <sheetData sheetId="20549" refreshError="1"/>
      <sheetData sheetId="20550" refreshError="1"/>
      <sheetData sheetId="20551" refreshError="1"/>
      <sheetData sheetId="20552" refreshError="1"/>
      <sheetData sheetId="20553" refreshError="1"/>
      <sheetData sheetId="20554" refreshError="1"/>
      <sheetData sheetId="20555" refreshError="1"/>
      <sheetData sheetId="20556" refreshError="1"/>
      <sheetData sheetId="20557" refreshError="1"/>
      <sheetData sheetId="20558" refreshError="1"/>
      <sheetData sheetId="20559" refreshError="1"/>
      <sheetData sheetId="20560" refreshError="1"/>
      <sheetData sheetId="20561" refreshError="1"/>
      <sheetData sheetId="20562" refreshError="1"/>
      <sheetData sheetId="20563" refreshError="1"/>
      <sheetData sheetId="20564" refreshError="1"/>
      <sheetData sheetId="20565" refreshError="1"/>
      <sheetData sheetId="20566" refreshError="1"/>
      <sheetData sheetId="20567" refreshError="1"/>
      <sheetData sheetId="20568" refreshError="1"/>
      <sheetData sheetId="20569" refreshError="1"/>
      <sheetData sheetId="20570" refreshError="1"/>
      <sheetData sheetId="20571" refreshError="1"/>
      <sheetData sheetId="20572" refreshError="1"/>
      <sheetData sheetId="20573" refreshError="1"/>
      <sheetData sheetId="20574" refreshError="1"/>
      <sheetData sheetId="20575" refreshError="1"/>
      <sheetData sheetId="20576" refreshError="1"/>
      <sheetData sheetId="20577" refreshError="1"/>
      <sheetData sheetId="20578" refreshError="1"/>
      <sheetData sheetId="20579" refreshError="1"/>
      <sheetData sheetId="20580" refreshError="1"/>
      <sheetData sheetId="20581" refreshError="1"/>
      <sheetData sheetId="20582" refreshError="1"/>
      <sheetData sheetId="20583" refreshError="1"/>
      <sheetData sheetId="20584" refreshError="1"/>
      <sheetData sheetId="20585" refreshError="1"/>
      <sheetData sheetId="20586" refreshError="1"/>
      <sheetData sheetId="20587" refreshError="1"/>
      <sheetData sheetId="20588" refreshError="1"/>
      <sheetData sheetId="20589" refreshError="1"/>
      <sheetData sheetId="20590" refreshError="1"/>
      <sheetData sheetId="20591" refreshError="1"/>
      <sheetData sheetId="20592" refreshError="1"/>
      <sheetData sheetId="20593" refreshError="1"/>
      <sheetData sheetId="20594" refreshError="1"/>
      <sheetData sheetId="20595" refreshError="1"/>
      <sheetData sheetId="20596" refreshError="1"/>
      <sheetData sheetId="20597" refreshError="1"/>
      <sheetData sheetId="20598" refreshError="1"/>
      <sheetData sheetId="20599" refreshError="1"/>
      <sheetData sheetId="20600" refreshError="1"/>
      <sheetData sheetId="20601" refreshError="1"/>
      <sheetData sheetId="20602" refreshError="1"/>
      <sheetData sheetId="20603" refreshError="1"/>
      <sheetData sheetId="20604" refreshError="1"/>
      <sheetData sheetId="20605" refreshError="1"/>
      <sheetData sheetId="20606" refreshError="1"/>
      <sheetData sheetId="20607" refreshError="1"/>
      <sheetData sheetId="20608" refreshError="1"/>
      <sheetData sheetId="20609" refreshError="1"/>
      <sheetData sheetId="20610" refreshError="1"/>
      <sheetData sheetId="20611" refreshError="1"/>
      <sheetData sheetId="20612" refreshError="1"/>
      <sheetData sheetId="20613" refreshError="1"/>
      <sheetData sheetId="20614" refreshError="1"/>
      <sheetData sheetId="20615" refreshError="1"/>
      <sheetData sheetId="20616" refreshError="1"/>
      <sheetData sheetId="20617" refreshError="1"/>
      <sheetData sheetId="20618" refreshError="1"/>
      <sheetData sheetId="20619" refreshError="1"/>
      <sheetData sheetId="20620" refreshError="1"/>
      <sheetData sheetId="20621" refreshError="1"/>
      <sheetData sheetId="20622" refreshError="1"/>
      <sheetData sheetId="20623" refreshError="1"/>
      <sheetData sheetId="20624" refreshError="1"/>
      <sheetData sheetId="20625" refreshError="1"/>
      <sheetData sheetId="20626" refreshError="1"/>
      <sheetData sheetId="20627" refreshError="1"/>
      <sheetData sheetId="20628" refreshError="1"/>
      <sheetData sheetId="20629" refreshError="1"/>
      <sheetData sheetId="20630" refreshError="1"/>
      <sheetData sheetId="20631" refreshError="1"/>
      <sheetData sheetId="20632" refreshError="1"/>
      <sheetData sheetId="20633" refreshError="1"/>
      <sheetData sheetId="20634" refreshError="1"/>
      <sheetData sheetId="20635" refreshError="1"/>
      <sheetData sheetId="20636" refreshError="1"/>
      <sheetData sheetId="20637" refreshError="1"/>
      <sheetData sheetId="20638" refreshError="1"/>
      <sheetData sheetId="20639" refreshError="1"/>
      <sheetData sheetId="20640" refreshError="1"/>
      <sheetData sheetId="20641" refreshError="1"/>
      <sheetData sheetId="20642" refreshError="1"/>
      <sheetData sheetId="20643" refreshError="1"/>
      <sheetData sheetId="20644" refreshError="1"/>
      <sheetData sheetId="20645" refreshError="1"/>
      <sheetData sheetId="20646" refreshError="1"/>
      <sheetData sheetId="20647" refreshError="1"/>
      <sheetData sheetId="20648" refreshError="1"/>
      <sheetData sheetId="20649" refreshError="1"/>
      <sheetData sheetId="20650" refreshError="1"/>
      <sheetData sheetId="20651" refreshError="1"/>
      <sheetData sheetId="20652" refreshError="1"/>
      <sheetData sheetId="20653" refreshError="1"/>
      <sheetData sheetId="20654" refreshError="1"/>
      <sheetData sheetId="20655" refreshError="1"/>
      <sheetData sheetId="20656" refreshError="1"/>
      <sheetData sheetId="20657" refreshError="1"/>
      <sheetData sheetId="20658" refreshError="1"/>
      <sheetData sheetId="20659" refreshError="1"/>
      <sheetData sheetId="20660" refreshError="1"/>
      <sheetData sheetId="20661" refreshError="1"/>
      <sheetData sheetId="20662" refreshError="1"/>
      <sheetData sheetId="20663" refreshError="1"/>
      <sheetData sheetId="20664" refreshError="1"/>
      <sheetData sheetId="20665" refreshError="1"/>
      <sheetData sheetId="20666" refreshError="1"/>
      <sheetData sheetId="20667" refreshError="1"/>
      <sheetData sheetId="20668" refreshError="1"/>
      <sheetData sheetId="20669" refreshError="1"/>
      <sheetData sheetId="20670" refreshError="1"/>
      <sheetData sheetId="20671" refreshError="1"/>
      <sheetData sheetId="20672" refreshError="1"/>
      <sheetData sheetId="20673" refreshError="1"/>
      <sheetData sheetId="20674" refreshError="1"/>
      <sheetData sheetId="20675" refreshError="1"/>
      <sheetData sheetId="20676" refreshError="1"/>
      <sheetData sheetId="20677" refreshError="1"/>
      <sheetData sheetId="20678" refreshError="1"/>
      <sheetData sheetId="20679" refreshError="1"/>
      <sheetData sheetId="20680" refreshError="1"/>
      <sheetData sheetId="20681" refreshError="1"/>
      <sheetData sheetId="20682" refreshError="1"/>
      <sheetData sheetId="20683" refreshError="1"/>
      <sheetData sheetId="20684" refreshError="1"/>
      <sheetData sheetId="20685" refreshError="1"/>
      <sheetData sheetId="20686" refreshError="1"/>
      <sheetData sheetId="20687" refreshError="1"/>
      <sheetData sheetId="20688" refreshError="1"/>
      <sheetData sheetId="20689" refreshError="1"/>
      <sheetData sheetId="20690" refreshError="1"/>
      <sheetData sheetId="20691" refreshError="1"/>
      <sheetData sheetId="20692" refreshError="1"/>
      <sheetData sheetId="20693" refreshError="1"/>
      <sheetData sheetId="20694" refreshError="1"/>
      <sheetData sheetId="20695" refreshError="1"/>
      <sheetData sheetId="20696" refreshError="1"/>
      <sheetData sheetId="20697" refreshError="1"/>
      <sheetData sheetId="20698" refreshError="1"/>
      <sheetData sheetId="20699" refreshError="1"/>
      <sheetData sheetId="20700" refreshError="1"/>
      <sheetData sheetId="20701" refreshError="1"/>
      <sheetData sheetId="20702" refreshError="1"/>
      <sheetData sheetId="20703" refreshError="1"/>
      <sheetData sheetId="20704" refreshError="1"/>
      <sheetData sheetId="20705" refreshError="1"/>
      <sheetData sheetId="20706" refreshError="1"/>
      <sheetData sheetId="20707" refreshError="1"/>
      <sheetData sheetId="20708" refreshError="1"/>
      <sheetData sheetId="20709" refreshError="1"/>
      <sheetData sheetId="20710" refreshError="1"/>
      <sheetData sheetId="20711" refreshError="1"/>
      <sheetData sheetId="20712" refreshError="1"/>
      <sheetData sheetId="20713" refreshError="1"/>
      <sheetData sheetId="20714" refreshError="1"/>
      <sheetData sheetId="20715" refreshError="1"/>
      <sheetData sheetId="20716" refreshError="1"/>
      <sheetData sheetId="20717" refreshError="1"/>
      <sheetData sheetId="20718" refreshError="1"/>
      <sheetData sheetId="20719" refreshError="1"/>
      <sheetData sheetId="20720" refreshError="1"/>
      <sheetData sheetId="20721" refreshError="1"/>
      <sheetData sheetId="20722" refreshError="1"/>
      <sheetData sheetId="20723" refreshError="1"/>
      <sheetData sheetId="20724" refreshError="1"/>
      <sheetData sheetId="20725" refreshError="1"/>
      <sheetData sheetId="20726" refreshError="1"/>
      <sheetData sheetId="20727" refreshError="1"/>
      <sheetData sheetId="20728" refreshError="1"/>
      <sheetData sheetId="20729" refreshError="1"/>
      <sheetData sheetId="20730" refreshError="1"/>
      <sheetData sheetId="20731" refreshError="1"/>
      <sheetData sheetId="20732" refreshError="1"/>
      <sheetData sheetId="20733" refreshError="1"/>
      <sheetData sheetId="20734" refreshError="1"/>
      <sheetData sheetId="20735" refreshError="1"/>
      <sheetData sheetId="20736" refreshError="1"/>
      <sheetData sheetId="20737" refreshError="1"/>
      <sheetData sheetId="20738" refreshError="1"/>
      <sheetData sheetId="20739" refreshError="1"/>
      <sheetData sheetId="20740" refreshError="1"/>
      <sheetData sheetId="20741" refreshError="1"/>
      <sheetData sheetId="20742" refreshError="1"/>
      <sheetData sheetId="20743" refreshError="1"/>
      <sheetData sheetId="20744" refreshError="1"/>
      <sheetData sheetId="20745" refreshError="1"/>
      <sheetData sheetId="20746" refreshError="1"/>
      <sheetData sheetId="20747" refreshError="1"/>
      <sheetData sheetId="20748" refreshError="1"/>
      <sheetData sheetId="20749" refreshError="1"/>
      <sheetData sheetId="20750" refreshError="1"/>
      <sheetData sheetId="20751" refreshError="1"/>
      <sheetData sheetId="20752" refreshError="1"/>
      <sheetData sheetId="20753" refreshError="1"/>
      <sheetData sheetId="20754" refreshError="1"/>
      <sheetData sheetId="20755" refreshError="1"/>
      <sheetData sheetId="20756" refreshError="1"/>
      <sheetData sheetId="20757" refreshError="1"/>
      <sheetData sheetId="20758" refreshError="1"/>
      <sheetData sheetId="20759" refreshError="1"/>
      <sheetData sheetId="20760" refreshError="1"/>
      <sheetData sheetId="20761" refreshError="1"/>
      <sheetData sheetId="20762" refreshError="1"/>
      <sheetData sheetId="20763" refreshError="1"/>
      <sheetData sheetId="20764" refreshError="1"/>
      <sheetData sheetId="20765" refreshError="1"/>
      <sheetData sheetId="20766" refreshError="1"/>
      <sheetData sheetId="20767" refreshError="1"/>
      <sheetData sheetId="20768" refreshError="1"/>
      <sheetData sheetId="20769" refreshError="1"/>
      <sheetData sheetId="20770" refreshError="1"/>
      <sheetData sheetId="20771" refreshError="1"/>
      <sheetData sheetId="20772" refreshError="1"/>
      <sheetData sheetId="20773" refreshError="1"/>
      <sheetData sheetId="20774" refreshError="1"/>
      <sheetData sheetId="20775" refreshError="1"/>
      <sheetData sheetId="20776" refreshError="1"/>
      <sheetData sheetId="20777" refreshError="1"/>
      <sheetData sheetId="20778" refreshError="1"/>
      <sheetData sheetId="20779" refreshError="1"/>
      <sheetData sheetId="20780" refreshError="1"/>
      <sheetData sheetId="20781" refreshError="1"/>
      <sheetData sheetId="20782" refreshError="1"/>
      <sheetData sheetId="20783" refreshError="1"/>
      <sheetData sheetId="20784" refreshError="1"/>
      <sheetData sheetId="20785" refreshError="1"/>
      <sheetData sheetId="20786" refreshError="1"/>
      <sheetData sheetId="20787" refreshError="1"/>
      <sheetData sheetId="20788" refreshError="1"/>
      <sheetData sheetId="20789" refreshError="1"/>
      <sheetData sheetId="20790" refreshError="1"/>
      <sheetData sheetId="20791" refreshError="1"/>
      <sheetData sheetId="20792" refreshError="1"/>
      <sheetData sheetId="20793" refreshError="1"/>
      <sheetData sheetId="20794" refreshError="1"/>
      <sheetData sheetId="20795" refreshError="1"/>
      <sheetData sheetId="20796" refreshError="1"/>
      <sheetData sheetId="20797" refreshError="1"/>
      <sheetData sheetId="20798" refreshError="1"/>
      <sheetData sheetId="20799" refreshError="1"/>
      <sheetData sheetId="20800" refreshError="1"/>
      <sheetData sheetId="20801" refreshError="1"/>
      <sheetData sheetId="20802" refreshError="1"/>
      <sheetData sheetId="20803" refreshError="1"/>
      <sheetData sheetId="20804" refreshError="1"/>
      <sheetData sheetId="20805" refreshError="1"/>
      <sheetData sheetId="20806" refreshError="1"/>
      <sheetData sheetId="20807" refreshError="1"/>
      <sheetData sheetId="20808" refreshError="1"/>
      <sheetData sheetId="20809" refreshError="1"/>
      <sheetData sheetId="20810" refreshError="1"/>
      <sheetData sheetId="20811" refreshError="1"/>
      <sheetData sheetId="20812" refreshError="1"/>
      <sheetData sheetId="20813" refreshError="1"/>
      <sheetData sheetId="20814" refreshError="1"/>
      <sheetData sheetId="20815" refreshError="1"/>
      <sheetData sheetId="20816" refreshError="1"/>
      <sheetData sheetId="20817" refreshError="1"/>
      <sheetData sheetId="20818" refreshError="1"/>
      <sheetData sheetId="20819" refreshError="1"/>
      <sheetData sheetId="20820" refreshError="1"/>
      <sheetData sheetId="20821" refreshError="1"/>
      <sheetData sheetId="20822" refreshError="1"/>
      <sheetData sheetId="20823" refreshError="1"/>
      <sheetData sheetId="20824" refreshError="1"/>
      <sheetData sheetId="20825" refreshError="1"/>
      <sheetData sheetId="20826" refreshError="1"/>
      <sheetData sheetId="20827" refreshError="1"/>
      <sheetData sheetId="20828" refreshError="1"/>
      <sheetData sheetId="20829" refreshError="1"/>
      <sheetData sheetId="20830" refreshError="1"/>
      <sheetData sheetId="20831" refreshError="1"/>
      <sheetData sheetId="20832" refreshError="1"/>
      <sheetData sheetId="20833" refreshError="1"/>
      <sheetData sheetId="20834" refreshError="1"/>
      <sheetData sheetId="20835" refreshError="1"/>
      <sheetData sheetId="20836" refreshError="1"/>
      <sheetData sheetId="20837" refreshError="1"/>
      <sheetData sheetId="20838" refreshError="1"/>
      <sheetData sheetId="20839" refreshError="1"/>
      <sheetData sheetId="20840" refreshError="1"/>
      <sheetData sheetId="20841" refreshError="1"/>
      <sheetData sheetId="20842" refreshError="1"/>
      <sheetData sheetId="20843" refreshError="1"/>
      <sheetData sheetId="20844" refreshError="1"/>
      <sheetData sheetId="20845" refreshError="1"/>
      <sheetData sheetId="20846" refreshError="1"/>
      <sheetData sheetId="20847" refreshError="1"/>
      <sheetData sheetId="20848" refreshError="1"/>
      <sheetData sheetId="20849" refreshError="1"/>
      <sheetData sheetId="20850" refreshError="1"/>
      <sheetData sheetId="20851" refreshError="1"/>
      <sheetData sheetId="20852" refreshError="1"/>
      <sheetData sheetId="20853" refreshError="1"/>
      <sheetData sheetId="20854" refreshError="1"/>
      <sheetData sheetId="20855" refreshError="1"/>
      <sheetData sheetId="20856" refreshError="1"/>
      <sheetData sheetId="20857" refreshError="1"/>
      <sheetData sheetId="20858" refreshError="1"/>
      <sheetData sheetId="20859" refreshError="1"/>
      <sheetData sheetId="20860" refreshError="1"/>
      <sheetData sheetId="20861" refreshError="1"/>
      <sheetData sheetId="20862" refreshError="1"/>
      <sheetData sheetId="20863" refreshError="1"/>
      <sheetData sheetId="20864" refreshError="1"/>
      <sheetData sheetId="20865" refreshError="1"/>
      <sheetData sheetId="20866" refreshError="1"/>
      <sheetData sheetId="20867" refreshError="1"/>
      <sheetData sheetId="20868" refreshError="1"/>
      <sheetData sheetId="20869" refreshError="1"/>
      <sheetData sheetId="20870" refreshError="1"/>
      <sheetData sheetId="20871" refreshError="1"/>
      <sheetData sheetId="20872" refreshError="1"/>
      <sheetData sheetId="20873" refreshError="1"/>
      <sheetData sheetId="20874" refreshError="1"/>
      <sheetData sheetId="20875" refreshError="1"/>
      <sheetData sheetId="20876" refreshError="1"/>
      <sheetData sheetId="20877" refreshError="1"/>
      <sheetData sheetId="20878" refreshError="1"/>
      <sheetData sheetId="20879" refreshError="1"/>
      <sheetData sheetId="20880" refreshError="1"/>
      <sheetData sheetId="20881" refreshError="1"/>
      <sheetData sheetId="20882" refreshError="1"/>
      <sheetData sheetId="20883" refreshError="1"/>
      <sheetData sheetId="20884" refreshError="1"/>
      <sheetData sheetId="20885" refreshError="1"/>
      <sheetData sheetId="20886" refreshError="1"/>
      <sheetData sheetId="20887" refreshError="1"/>
      <sheetData sheetId="20888" refreshError="1"/>
      <sheetData sheetId="20889" refreshError="1"/>
      <sheetData sheetId="20890" refreshError="1"/>
      <sheetData sheetId="20891" refreshError="1"/>
      <sheetData sheetId="20892" refreshError="1"/>
      <sheetData sheetId="20893" refreshError="1"/>
      <sheetData sheetId="20894" refreshError="1"/>
      <sheetData sheetId="20895" refreshError="1"/>
      <sheetData sheetId="20896" refreshError="1"/>
      <sheetData sheetId="20897" refreshError="1"/>
      <sheetData sheetId="20898" refreshError="1"/>
      <sheetData sheetId="20899" refreshError="1"/>
      <sheetData sheetId="20900" refreshError="1"/>
      <sheetData sheetId="20901" refreshError="1"/>
      <sheetData sheetId="20902" refreshError="1"/>
      <sheetData sheetId="20903" refreshError="1"/>
      <sheetData sheetId="20904" refreshError="1"/>
      <sheetData sheetId="20905" refreshError="1"/>
      <sheetData sheetId="20906" refreshError="1"/>
      <sheetData sheetId="20907" refreshError="1"/>
      <sheetData sheetId="20908" refreshError="1"/>
      <sheetData sheetId="20909" refreshError="1"/>
      <sheetData sheetId="20910" refreshError="1"/>
      <sheetData sheetId="20911" refreshError="1"/>
      <sheetData sheetId="20912" refreshError="1"/>
      <sheetData sheetId="20913" refreshError="1"/>
      <sheetData sheetId="20914" refreshError="1"/>
      <sheetData sheetId="20915" refreshError="1"/>
      <sheetData sheetId="20916" refreshError="1"/>
      <sheetData sheetId="20917" refreshError="1"/>
      <sheetData sheetId="20918" refreshError="1"/>
      <sheetData sheetId="20919" refreshError="1"/>
      <sheetData sheetId="20920" refreshError="1"/>
      <sheetData sheetId="20921" refreshError="1"/>
      <sheetData sheetId="20922" refreshError="1"/>
      <sheetData sheetId="20923" refreshError="1"/>
      <sheetData sheetId="20924" refreshError="1"/>
      <sheetData sheetId="20925" refreshError="1"/>
      <sheetData sheetId="20926" refreshError="1"/>
      <sheetData sheetId="20927" refreshError="1"/>
      <sheetData sheetId="20928" refreshError="1"/>
      <sheetData sheetId="20929" refreshError="1"/>
      <sheetData sheetId="20930" refreshError="1"/>
      <sheetData sheetId="20931" refreshError="1"/>
      <sheetData sheetId="20932" refreshError="1"/>
      <sheetData sheetId="20933" refreshError="1"/>
      <sheetData sheetId="20934" refreshError="1"/>
      <sheetData sheetId="20935" refreshError="1"/>
      <sheetData sheetId="20936" refreshError="1"/>
      <sheetData sheetId="20937" refreshError="1"/>
      <sheetData sheetId="20938" refreshError="1"/>
      <sheetData sheetId="20939" refreshError="1"/>
      <sheetData sheetId="20940" refreshError="1"/>
      <sheetData sheetId="20941" refreshError="1"/>
      <sheetData sheetId="20942" refreshError="1"/>
      <sheetData sheetId="20943" refreshError="1"/>
      <sheetData sheetId="20944" refreshError="1"/>
      <sheetData sheetId="20945" refreshError="1"/>
      <sheetData sheetId="20946" refreshError="1"/>
      <sheetData sheetId="20947" refreshError="1"/>
      <sheetData sheetId="20948" refreshError="1"/>
      <sheetData sheetId="20949" refreshError="1"/>
      <sheetData sheetId="20950" refreshError="1"/>
      <sheetData sheetId="20951" refreshError="1"/>
      <sheetData sheetId="20952" refreshError="1"/>
      <sheetData sheetId="20953" refreshError="1"/>
      <sheetData sheetId="20954" refreshError="1"/>
      <sheetData sheetId="20955" refreshError="1"/>
      <sheetData sheetId="20956" refreshError="1"/>
      <sheetData sheetId="20957" refreshError="1"/>
      <sheetData sheetId="20958" refreshError="1"/>
      <sheetData sheetId="20959" refreshError="1"/>
      <sheetData sheetId="20960" refreshError="1"/>
      <sheetData sheetId="20961" refreshError="1"/>
      <sheetData sheetId="20962" refreshError="1"/>
      <sheetData sheetId="20963" refreshError="1"/>
      <sheetData sheetId="20964" refreshError="1"/>
      <sheetData sheetId="20965" refreshError="1"/>
      <sheetData sheetId="20966" refreshError="1"/>
      <sheetData sheetId="20967" refreshError="1"/>
      <sheetData sheetId="20968" refreshError="1"/>
      <sheetData sheetId="20969" refreshError="1"/>
      <sheetData sheetId="20970" refreshError="1"/>
      <sheetData sheetId="20971" refreshError="1"/>
      <sheetData sheetId="20972" refreshError="1"/>
      <sheetData sheetId="20973" refreshError="1"/>
      <sheetData sheetId="20974" refreshError="1"/>
      <sheetData sheetId="20975" refreshError="1"/>
      <sheetData sheetId="20976" refreshError="1"/>
      <sheetData sheetId="20977" refreshError="1"/>
      <sheetData sheetId="20978" refreshError="1"/>
      <sheetData sheetId="20979" refreshError="1"/>
      <sheetData sheetId="20980" refreshError="1"/>
      <sheetData sheetId="20981" refreshError="1"/>
      <sheetData sheetId="20982" refreshError="1"/>
      <sheetData sheetId="20983" refreshError="1"/>
      <sheetData sheetId="20984" refreshError="1"/>
      <sheetData sheetId="20985" refreshError="1"/>
      <sheetData sheetId="20986" refreshError="1"/>
      <sheetData sheetId="20987" refreshError="1"/>
      <sheetData sheetId="20988" refreshError="1"/>
      <sheetData sheetId="20989" refreshError="1"/>
      <sheetData sheetId="20990" refreshError="1"/>
      <sheetData sheetId="20991" refreshError="1"/>
      <sheetData sheetId="20992" refreshError="1"/>
      <sheetData sheetId="20993" refreshError="1"/>
      <sheetData sheetId="20994" refreshError="1"/>
      <sheetData sheetId="20995" refreshError="1"/>
      <sheetData sheetId="20996" refreshError="1"/>
      <sheetData sheetId="20997" refreshError="1"/>
      <sheetData sheetId="20998" refreshError="1"/>
      <sheetData sheetId="20999" refreshError="1"/>
      <sheetData sheetId="21000" refreshError="1"/>
      <sheetData sheetId="21001" refreshError="1"/>
      <sheetData sheetId="21002" refreshError="1"/>
      <sheetData sheetId="21003" refreshError="1"/>
      <sheetData sheetId="21004" refreshError="1"/>
      <sheetData sheetId="21005" refreshError="1"/>
      <sheetData sheetId="21006" refreshError="1"/>
      <sheetData sheetId="21007" refreshError="1"/>
      <sheetData sheetId="21008" refreshError="1"/>
      <sheetData sheetId="21009" refreshError="1"/>
      <sheetData sheetId="21010" refreshError="1"/>
      <sheetData sheetId="21011" refreshError="1"/>
      <sheetData sheetId="21012" refreshError="1"/>
      <sheetData sheetId="21013" refreshError="1"/>
      <sheetData sheetId="21014" refreshError="1"/>
      <sheetData sheetId="21015" refreshError="1"/>
      <sheetData sheetId="21016" refreshError="1"/>
      <sheetData sheetId="21017" refreshError="1"/>
      <sheetData sheetId="21018" refreshError="1"/>
      <sheetData sheetId="21019" refreshError="1"/>
      <sheetData sheetId="21020" refreshError="1"/>
      <sheetData sheetId="21021" refreshError="1"/>
      <sheetData sheetId="21022" refreshError="1"/>
      <sheetData sheetId="21023" refreshError="1"/>
      <sheetData sheetId="21024" refreshError="1"/>
      <sheetData sheetId="21025" refreshError="1"/>
      <sheetData sheetId="21026" refreshError="1"/>
      <sheetData sheetId="21027" refreshError="1"/>
      <sheetData sheetId="21028" refreshError="1"/>
      <sheetData sheetId="21029" refreshError="1"/>
      <sheetData sheetId="21030" refreshError="1"/>
      <sheetData sheetId="21031" refreshError="1"/>
      <sheetData sheetId="21032" refreshError="1"/>
      <sheetData sheetId="21033" refreshError="1"/>
      <sheetData sheetId="21034" refreshError="1"/>
      <sheetData sheetId="21035" refreshError="1"/>
      <sheetData sheetId="21036" refreshError="1"/>
      <sheetData sheetId="21037" refreshError="1"/>
      <sheetData sheetId="21038" refreshError="1"/>
      <sheetData sheetId="21039" refreshError="1"/>
      <sheetData sheetId="21040" refreshError="1"/>
      <sheetData sheetId="21041" refreshError="1"/>
      <sheetData sheetId="21042" refreshError="1"/>
      <sheetData sheetId="21043" refreshError="1"/>
      <sheetData sheetId="21044" refreshError="1"/>
      <sheetData sheetId="21045" refreshError="1"/>
      <sheetData sheetId="21046" refreshError="1"/>
      <sheetData sheetId="21047" refreshError="1"/>
      <sheetData sheetId="21048" refreshError="1"/>
      <sheetData sheetId="21049" refreshError="1"/>
      <sheetData sheetId="21050" refreshError="1"/>
      <sheetData sheetId="21051" refreshError="1"/>
      <sheetData sheetId="21052" refreshError="1"/>
      <sheetData sheetId="21053" refreshError="1"/>
      <sheetData sheetId="21054" refreshError="1"/>
      <sheetData sheetId="21055" refreshError="1"/>
      <sheetData sheetId="21056" refreshError="1"/>
      <sheetData sheetId="21057" refreshError="1"/>
      <sheetData sheetId="21058" refreshError="1"/>
      <sheetData sheetId="21059" refreshError="1"/>
      <sheetData sheetId="21060" refreshError="1"/>
      <sheetData sheetId="21061" refreshError="1"/>
      <sheetData sheetId="21062" refreshError="1"/>
      <sheetData sheetId="21063" refreshError="1"/>
      <sheetData sheetId="21064" refreshError="1"/>
      <sheetData sheetId="21065" refreshError="1"/>
      <sheetData sheetId="21066" refreshError="1"/>
      <sheetData sheetId="21067" refreshError="1"/>
      <sheetData sheetId="21068" refreshError="1"/>
      <sheetData sheetId="21069" refreshError="1"/>
      <sheetData sheetId="21070" refreshError="1"/>
      <sheetData sheetId="21071" refreshError="1"/>
      <sheetData sheetId="21072" refreshError="1"/>
      <sheetData sheetId="21073" refreshError="1"/>
      <sheetData sheetId="21074" refreshError="1"/>
      <sheetData sheetId="21075" refreshError="1"/>
      <sheetData sheetId="21076" refreshError="1"/>
      <sheetData sheetId="21077" refreshError="1"/>
      <sheetData sheetId="21078" refreshError="1"/>
      <sheetData sheetId="21079" refreshError="1"/>
      <sheetData sheetId="21080" refreshError="1"/>
      <sheetData sheetId="21081" refreshError="1"/>
      <sheetData sheetId="21082" refreshError="1"/>
      <sheetData sheetId="21083" refreshError="1"/>
      <sheetData sheetId="21084" refreshError="1"/>
      <sheetData sheetId="21085" refreshError="1"/>
      <sheetData sheetId="21086" refreshError="1"/>
      <sheetData sheetId="21087" refreshError="1"/>
      <sheetData sheetId="21088" refreshError="1"/>
      <sheetData sheetId="21089" refreshError="1"/>
      <sheetData sheetId="21090" refreshError="1"/>
      <sheetData sheetId="21091" refreshError="1"/>
      <sheetData sheetId="21092" refreshError="1"/>
      <sheetData sheetId="21093" refreshError="1"/>
      <sheetData sheetId="21094" refreshError="1"/>
      <sheetData sheetId="21095" refreshError="1"/>
      <sheetData sheetId="21096" refreshError="1"/>
      <sheetData sheetId="21097" refreshError="1"/>
      <sheetData sheetId="21098" refreshError="1"/>
      <sheetData sheetId="21099" refreshError="1"/>
      <sheetData sheetId="21100" refreshError="1"/>
      <sheetData sheetId="21101" refreshError="1"/>
      <sheetData sheetId="21102" refreshError="1"/>
      <sheetData sheetId="21103" refreshError="1"/>
      <sheetData sheetId="21104" refreshError="1"/>
      <sheetData sheetId="21105" refreshError="1"/>
      <sheetData sheetId="21106" refreshError="1"/>
      <sheetData sheetId="21107" refreshError="1"/>
      <sheetData sheetId="21108" refreshError="1"/>
      <sheetData sheetId="21109" refreshError="1"/>
      <sheetData sheetId="21110" refreshError="1"/>
      <sheetData sheetId="21111" refreshError="1"/>
      <sheetData sheetId="21112" refreshError="1"/>
      <sheetData sheetId="21113" refreshError="1"/>
      <sheetData sheetId="21114" refreshError="1"/>
      <sheetData sheetId="21115" refreshError="1"/>
      <sheetData sheetId="21116" refreshError="1"/>
      <sheetData sheetId="21117" refreshError="1"/>
      <sheetData sheetId="21118" refreshError="1"/>
      <sheetData sheetId="21119" refreshError="1"/>
      <sheetData sheetId="21120" refreshError="1"/>
      <sheetData sheetId="21121" refreshError="1"/>
      <sheetData sheetId="21122" refreshError="1"/>
      <sheetData sheetId="21123" refreshError="1"/>
      <sheetData sheetId="21124" refreshError="1"/>
      <sheetData sheetId="21125" refreshError="1"/>
      <sheetData sheetId="21126" refreshError="1"/>
      <sheetData sheetId="21127" refreshError="1"/>
      <sheetData sheetId="21128" refreshError="1"/>
      <sheetData sheetId="21129" refreshError="1"/>
      <sheetData sheetId="21130" refreshError="1"/>
      <sheetData sheetId="21131" refreshError="1"/>
      <sheetData sheetId="21132" refreshError="1"/>
      <sheetData sheetId="21133" refreshError="1"/>
      <sheetData sheetId="21134" refreshError="1"/>
      <sheetData sheetId="21135" refreshError="1"/>
      <sheetData sheetId="21136" refreshError="1"/>
      <sheetData sheetId="21137" refreshError="1"/>
      <sheetData sheetId="21138" refreshError="1"/>
      <sheetData sheetId="21139" refreshError="1"/>
      <sheetData sheetId="21140" refreshError="1"/>
      <sheetData sheetId="21141" refreshError="1"/>
      <sheetData sheetId="21142" refreshError="1"/>
      <sheetData sheetId="21143" refreshError="1"/>
      <sheetData sheetId="21144" refreshError="1"/>
      <sheetData sheetId="21145" refreshError="1"/>
      <sheetData sheetId="21146" refreshError="1"/>
      <sheetData sheetId="21147" refreshError="1"/>
      <sheetData sheetId="21148" refreshError="1"/>
      <sheetData sheetId="21149" refreshError="1"/>
      <sheetData sheetId="21150" refreshError="1"/>
      <sheetData sheetId="21151" refreshError="1"/>
      <sheetData sheetId="21152" refreshError="1"/>
      <sheetData sheetId="21153" refreshError="1"/>
      <sheetData sheetId="21154" refreshError="1"/>
      <sheetData sheetId="21155" refreshError="1"/>
      <sheetData sheetId="21156" refreshError="1"/>
      <sheetData sheetId="21157" refreshError="1"/>
      <sheetData sheetId="21158" refreshError="1"/>
      <sheetData sheetId="21159" refreshError="1"/>
      <sheetData sheetId="21160" refreshError="1"/>
      <sheetData sheetId="21161" refreshError="1"/>
      <sheetData sheetId="21162" refreshError="1"/>
      <sheetData sheetId="21163" refreshError="1"/>
      <sheetData sheetId="21164" refreshError="1"/>
      <sheetData sheetId="21165" refreshError="1"/>
      <sheetData sheetId="21166" refreshError="1"/>
      <sheetData sheetId="21167" refreshError="1"/>
      <sheetData sheetId="21168" refreshError="1"/>
      <sheetData sheetId="21169" refreshError="1"/>
      <sheetData sheetId="21170" refreshError="1"/>
      <sheetData sheetId="21171" refreshError="1"/>
      <sheetData sheetId="21172" refreshError="1"/>
      <sheetData sheetId="21173" refreshError="1"/>
      <sheetData sheetId="21174" refreshError="1"/>
      <sheetData sheetId="21175" refreshError="1"/>
      <sheetData sheetId="21176" refreshError="1"/>
      <sheetData sheetId="21177" refreshError="1"/>
      <sheetData sheetId="21178" refreshError="1"/>
      <sheetData sheetId="21179" refreshError="1"/>
      <sheetData sheetId="21180" refreshError="1"/>
      <sheetData sheetId="21181" refreshError="1"/>
      <sheetData sheetId="21182" refreshError="1"/>
      <sheetData sheetId="21183" refreshError="1"/>
      <sheetData sheetId="21184" refreshError="1"/>
      <sheetData sheetId="21185" refreshError="1"/>
      <sheetData sheetId="21186" refreshError="1"/>
      <sheetData sheetId="21187" refreshError="1"/>
      <sheetData sheetId="21188" refreshError="1"/>
      <sheetData sheetId="21189" refreshError="1"/>
      <sheetData sheetId="21190" refreshError="1"/>
      <sheetData sheetId="21191" refreshError="1"/>
      <sheetData sheetId="21192" refreshError="1"/>
      <sheetData sheetId="21193" refreshError="1"/>
      <sheetData sheetId="21194" refreshError="1"/>
      <sheetData sheetId="21195" refreshError="1"/>
      <sheetData sheetId="21196" refreshError="1"/>
      <sheetData sheetId="21197" refreshError="1"/>
      <sheetData sheetId="21198" refreshError="1"/>
      <sheetData sheetId="21199" refreshError="1"/>
      <sheetData sheetId="21200" refreshError="1"/>
      <sheetData sheetId="21201" refreshError="1"/>
      <sheetData sheetId="21202" refreshError="1"/>
      <sheetData sheetId="21203" refreshError="1"/>
      <sheetData sheetId="21204" refreshError="1"/>
      <sheetData sheetId="21205" refreshError="1"/>
      <sheetData sheetId="21206" refreshError="1"/>
      <sheetData sheetId="21207" refreshError="1"/>
      <sheetData sheetId="21208" refreshError="1"/>
      <sheetData sheetId="21209" refreshError="1"/>
      <sheetData sheetId="21210" refreshError="1"/>
      <sheetData sheetId="21211" refreshError="1"/>
      <sheetData sheetId="21212" refreshError="1"/>
      <sheetData sheetId="21213" refreshError="1"/>
      <sheetData sheetId="21214" refreshError="1"/>
      <sheetData sheetId="21215" refreshError="1"/>
      <sheetData sheetId="21216" refreshError="1"/>
      <sheetData sheetId="21217" refreshError="1"/>
      <sheetData sheetId="21218" refreshError="1"/>
      <sheetData sheetId="21219" refreshError="1"/>
      <sheetData sheetId="21220" refreshError="1"/>
      <sheetData sheetId="21221" refreshError="1"/>
      <sheetData sheetId="21222" refreshError="1"/>
      <sheetData sheetId="21223" refreshError="1"/>
      <sheetData sheetId="21224" refreshError="1"/>
      <sheetData sheetId="21225" refreshError="1"/>
      <sheetData sheetId="21226" refreshError="1"/>
      <sheetData sheetId="21227" refreshError="1"/>
      <sheetData sheetId="21228" refreshError="1"/>
      <sheetData sheetId="21229" refreshError="1"/>
      <sheetData sheetId="21230" refreshError="1"/>
      <sheetData sheetId="21231" refreshError="1"/>
      <sheetData sheetId="21232" refreshError="1"/>
      <sheetData sheetId="21233" refreshError="1"/>
      <sheetData sheetId="21234" refreshError="1"/>
      <sheetData sheetId="21235" refreshError="1"/>
      <sheetData sheetId="21236" refreshError="1"/>
      <sheetData sheetId="21237" refreshError="1"/>
      <sheetData sheetId="21238" refreshError="1"/>
      <sheetData sheetId="21239" refreshError="1"/>
      <sheetData sheetId="21240" refreshError="1"/>
      <sheetData sheetId="21241" refreshError="1"/>
      <sheetData sheetId="21242" refreshError="1"/>
      <sheetData sheetId="21243" refreshError="1"/>
      <sheetData sheetId="21244" refreshError="1"/>
      <sheetData sheetId="21245" refreshError="1"/>
      <sheetData sheetId="21246" refreshError="1"/>
      <sheetData sheetId="21247" refreshError="1"/>
      <sheetData sheetId="21248" refreshError="1"/>
      <sheetData sheetId="21249" refreshError="1"/>
      <sheetData sheetId="21250" refreshError="1"/>
      <sheetData sheetId="21251" refreshError="1"/>
      <sheetData sheetId="21252" refreshError="1"/>
      <sheetData sheetId="21253" refreshError="1"/>
      <sheetData sheetId="21254" refreshError="1"/>
      <sheetData sheetId="21255" refreshError="1"/>
      <sheetData sheetId="21256" refreshError="1"/>
      <sheetData sheetId="21257" refreshError="1"/>
      <sheetData sheetId="21258" refreshError="1"/>
      <sheetData sheetId="21259" refreshError="1"/>
      <sheetData sheetId="21260" refreshError="1"/>
      <sheetData sheetId="21261" refreshError="1"/>
      <sheetData sheetId="21262" refreshError="1"/>
      <sheetData sheetId="21263" refreshError="1"/>
      <sheetData sheetId="21264" refreshError="1"/>
      <sheetData sheetId="21265" refreshError="1"/>
      <sheetData sheetId="21266" refreshError="1"/>
      <sheetData sheetId="21267" refreshError="1"/>
      <sheetData sheetId="21268" refreshError="1"/>
      <sheetData sheetId="21269" refreshError="1"/>
      <sheetData sheetId="21270" refreshError="1"/>
      <sheetData sheetId="21271" refreshError="1"/>
      <sheetData sheetId="21272" refreshError="1"/>
      <sheetData sheetId="21273" refreshError="1"/>
      <sheetData sheetId="21274" refreshError="1"/>
      <sheetData sheetId="21275" refreshError="1"/>
      <sheetData sheetId="21276" refreshError="1"/>
      <sheetData sheetId="21277" refreshError="1"/>
      <sheetData sheetId="21278" refreshError="1"/>
      <sheetData sheetId="21279" refreshError="1"/>
      <sheetData sheetId="21280" refreshError="1"/>
      <sheetData sheetId="21281" refreshError="1"/>
      <sheetData sheetId="21282" refreshError="1"/>
      <sheetData sheetId="21283" refreshError="1"/>
      <sheetData sheetId="21284" refreshError="1"/>
      <sheetData sheetId="21285" refreshError="1"/>
      <sheetData sheetId="21286" refreshError="1"/>
      <sheetData sheetId="21287" refreshError="1"/>
      <sheetData sheetId="21288" refreshError="1"/>
      <sheetData sheetId="21289" refreshError="1"/>
      <sheetData sheetId="21290" refreshError="1"/>
      <sheetData sheetId="21291" refreshError="1"/>
      <sheetData sheetId="21292" refreshError="1"/>
      <sheetData sheetId="21293" refreshError="1"/>
      <sheetData sheetId="21294" refreshError="1"/>
      <sheetData sheetId="21295" refreshError="1"/>
      <sheetData sheetId="21296" refreshError="1"/>
      <sheetData sheetId="21297" refreshError="1"/>
      <sheetData sheetId="21298" refreshError="1"/>
      <sheetData sheetId="21299" refreshError="1"/>
      <sheetData sheetId="21300" refreshError="1"/>
      <sheetData sheetId="21301" refreshError="1"/>
      <sheetData sheetId="21302" refreshError="1"/>
      <sheetData sheetId="21303" refreshError="1"/>
      <sheetData sheetId="21304" refreshError="1"/>
      <sheetData sheetId="21305" refreshError="1"/>
      <sheetData sheetId="21306" refreshError="1"/>
      <sheetData sheetId="21307" refreshError="1"/>
      <sheetData sheetId="21308" refreshError="1"/>
      <sheetData sheetId="21309" refreshError="1"/>
      <sheetData sheetId="21310" refreshError="1"/>
      <sheetData sheetId="21311" refreshError="1"/>
      <sheetData sheetId="21312" refreshError="1"/>
      <sheetData sheetId="21313" refreshError="1"/>
      <sheetData sheetId="21314" refreshError="1"/>
      <sheetData sheetId="21315" refreshError="1"/>
      <sheetData sheetId="21316" refreshError="1"/>
      <sheetData sheetId="21317" refreshError="1"/>
      <sheetData sheetId="21318" refreshError="1"/>
      <sheetData sheetId="21319" refreshError="1"/>
      <sheetData sheetId="21320" refreshError="1"/>
      <sheetData sheetId="21321" refreshError="1"/>
      <sheetData sheetId="21322" refreshError="1"/>
      <sheetData sheetId="21323" refreshError="1"/>
      <sheetData sheetId="21324" refreshError="1"/>
      <sheetData sheetId="21325" refreshError="1"/>
      <sheetData sheetId="21326" refreshError="1"/>
      <sheetData sheetId="21327" refreshError="1"/>
      <sheetData sheetId="21328" refreshError="1"/>
      <sheetData sheetId="21329" refreshError="1"/>
      <sheetData sheetId="21330" refreshError="1"/>
      <sheetData sheetId="21331" refreshError="1"/>
      <sheetData sheetId="21332" refreshError="1"/>
      <sheetData sheetId="21333" refreshError="1"/>
      <sheetData sheetId="21334" refreshError="1"/>
      <sheetData sheetId="21335" refreshError="1"/>
      <sheetData sheetId="21336" refreshError="1"/>
      <sheetData sheetId="21337" refreshError="1"/>
      <sheetData sheetId="21338" refreshError="1"/>
      <sheetData sheetId="21339" refreshError="1"/>
      <sheetData sheetId="21340" refreshError="1"/>
      <sheetData sheetId="21341" refreshError="1"/>
      <sheetData sheetId="21342" refreshError="1"/>
      <sheetData sheetId="21343" refreshError="1"/>
      <sheetData sheetId="21344" refreshError="1"/>
      <sheetData sheetId="21345" refreshError="1"/>
      <sheetData sheetId="21346" refreshError="1"/>
      <sheetData sheetId="21347" refreshError="1"/>
      <sheetData sheetId="21348" refreshError="1"/>
      <sheetData sheetId="21349" refreshError="1"/>
      <sheetData sheetId="21350" refreshError="1"/>
      <sheetData sheetId="21351" refreshError="1"/>
      <sheetData sheetId="21352" refreshError="1"/>
      <sheetData sheetId="21353" refreshError="1"/>
      <sheetData sheetId="21354" refreshError="1"/>
      <sheetData sheetId="21355" refreshError="1"/>
      <sheetData sheetId="21356" refreshError="1"/>
      <sheetData sheetId="21357" refreshError="1"/>
      <sheetData sheetId="21358" refreshError="1"/>
      <sheetData sheetId="21359" refreshError="1"/>
      <sheetData sheetId="21360" refreshError="1"/>
      <sheetData sheetId="21361" refreshError="1"/>
      <sheetData sheetId="21362" refreshError="1"/>
      <sheetData sheetId="21363" refreshError="1"/>
      <sheetData sheetId="21364" refreshError="1"/>
      <sheetData sheetId="21365" refreshError="1"/>
      <sheetData sheetId="21366" refreshError="1"/>
      <sheetData sheetId="21367" refreshError="1"/>
      <sheetData sheetId="21368" refreshError="1"/>
      <sheetData sheetId="21369" refreshError="1"/>
      <sheetData sheetId="21370" refreshError="1"/>
      <sheetData sheetId="21371" refreshError="1"/>
      <sheetData sheetId="21372" refreshError="1"/>
      <sheetData sheetId="21373" refreshError="1"/>
      <sheetData sheetId="21374" refreshError="1"/>
      <sheetData sheetId="21375" refreshError="1"/>
      <sheetData sheetId="21376" refreshError="1"/>
      <sheetData sheetId="21377" refreshError="1"/>
      <sheetData sheetId="21378" refreshError="1"/>
      <sheetData sheetId="21379" refreshError="1"/>
      <sheetData sheetId="21380" refreshError="1"/>
      <sheetData sheetId="21381" refreshError="1"/>
      <sheetData sheetId="21382" refreshError="1"/>
      <sheetData sheetId="21383" refreshError="1"/>
      <sheetData sheetId="21384" refreshError="1"/>
      <sheetData sheetId="21385" refreshError="1"/>
      <sheetData sheetId="21386" refreshError="1"/>
      <sheetData sheetId="21387" refreshError="1"/>
      <sheetData sheetId="21388" refreshError="1"/>
      <sheetData sheetId="21389" refreshError="1"/>
      <sheetData sheetId="21390" refreshError="1"/>
      <sheetData sheetId="21391" refreshError="1"/>
      <sheetData sheetId="21392" refreshError="1"/>
      <sheetData sheetId="21393" refreshError="1"/>
      <sheetData sheetId="21394" refreshError="1"/>
      <sheetData sheetId="21395" refreshError="1"/>
      <sheetData sheetId="21396" refreshError="1"/>
      <sheetData sheetId="21397" refreshError="1"/>
      <sheetData sheetId="21398" refreshError="1"/>
      <sheetData sheetId="21399" refreshError="1"/>
      <sheetData sheetId="21400" refreshError="1"/>
      <sheetData sheetId="21401" refreshError="1"/>
      <sheetData sheetId="21402" refreshError="1"/>
      <sheetData sheetId="21403" refreshError="1"/>
      <sheetData sheetId="21404" refreshError="1"/>
      <sheetData sheetId="21405" refreshError="1"/>
      <sheetData sheetId="21406" refreshError="1"/>
      <sheetData sheetId="21407" refreshError="1"/>
      <sheetData sheetId="21408" refreshError="1"/>
      <sheetData sheetId="21409" refreshError="1"/>
      <sheetData sheetId="21410" refreshError="1"/>
      <sheetData sheetId="21411" refreshError="1"/>
      <sheetData sheetId="21412" refreshError="1"/>
      <sheetData sheetId="21413" refreshError="1"/>
      <sheetData sheetId="21414" refreshError="1"/>
      <sheetData sheetId="21415" refreshError="1"/>
      <sheetData sheetId="21416" refreshError="1"/>
      <sheetData sheetId="21417" refreshError="1"/>
      <sheetData sheetId="21418" refreshError="1"/>
      <sheetData sheetId="21419" refreshError="1"/>
      <sheetData sheetId="21420" refreshError="1"/>
      <sheetData sheetId="21421" refreshError="1"/>
      <sheetData sheetId="21422" refreshError="1"/>
      <sheetData sheetId="21423" refreshError="1"/>
      <sheetData sheetId="21424" refreshError="1"/>
      <sheetData sheetId="21425" refreshError="1"/>
      <sheetData sheetId="21426" refreshError="1"/>
      <sheetData sheetId="21427" refreshError="1"/>
      <sheetData sheetId="21428" refreshError="1"/>
      <sheetData sheetId="21429" refreshError="1"/>
      <sheetData sheetId="21430" refreshError="1"/>
      <sheetData sheetId="21431" refreshError="1"/>
      <sheetData sheetId="21432" refreshError="1"/>
      <sheetData sheetId="21433" refreshError="1"/>
      <sheetData sheetId="21434" refreshError="1"/>
      <sheetData sheetId="21435" refreshError="1"/>
      <sheetData sheetId="21436" refreshError="1"/>
      <sheetData sheetId="21437" refreshError="1"/>
      <sheetData sheetId="21438" refreshError="1"/>
      <sheetData sheetId="21439" refreshError="1"/>
      <sheetData sheetId="21440" refreshError="1"/>
      <sheetData sheetId="21441" refreshError="1"/>
      <sheetData sheetId="21442" refreshError="1"/>
      <sheetData sheetId="21443" refreshError="1"/>
      <sheetData sheetId="21444" refreshError="1"/>
      <sheetData sheetId="21445" refreshError="1"/>
      <sheetData sheetId="21446" refreshError="1"/>
      <sheetData sheetId="21447" refreshError="1"/>
      <sheetData sheetId="21448" refreshError="1"/>
      <sheetData sheetId="21449" refreshError="1"/>
      <sheetData sheetId="21450" refreshError="1"/>
      <sheetData sheetId="21451" refreshError="1"/>
      <sheetData sheetId="21452" refreshError="1"/>
      <sheetData sheetId="21453" refreshError="1"/>
      <sheetData sheetId="21454" refreshError="1"/>
      <sheetData sheetId="21455" refreshError="1"/>
      <sheetData sheetId="21456" refreshError="1"/>
      <sheetData sheetId="21457" refreshError="1"/>
      <sheetData sheetId="21458" refreshError="1"/>
      <sheetData sheetId="21459" refreshError="1"/>
      <sheetData sheetId="21460" refreshError="1"/>
      <sheetData sheetId="21461" refreshError="1"/>
      <sheetData sheetId="21462" refreshError="1"/>
      <sheetData sheetId="21463" refreshError="1"/>
      <sheetData sheetId="21464" refreshError="1"/>
      <sheetData sheetId="21465" refreshError="1"/>
      <sheetData sheetId="21466" refreshError="1"/>
      <sheetData sheetId="21467" refreshError="1"/>
      <sheetData sheetId="21468" refreshError="1"/>
      <sheetData sheetId="21469" refreshError="1"/>
      <sheetData sheetId="21470" refreshError="1"/>
      <sheetData sheetId="21471" refreshError="1"/>
      <sheetData sheetId="21472" refreshError="1"/>
      <sheetData sheetId="21473" refreshError="1"/>
      <sheetData sheetId="21474" refreshError="1"/>
      <sheetData sheetId="21475" refreshError="1"/>
      <sheetData sheetId="21476" refreshError="1"/>
      <sheetData sheetId="21477" refreshError="1"/>
      <sheetData sheetId="21478" refreshError="1"/>
      <sheetData sheetId="21479" refreshError="1"/>
      <sheetData sheetId="21480" refreshError="1"/>
      <sheetData sheetId="21481" refreshError="1"/>
      <sheetData sheetId="21482" refreshError="1"/>
      <sheetData sheetId="21483" refreshError="1"/>
      <sheetData sheetId="21484" refreshError="1"/>
      <sheetData sheetId="21485" refreshError="1"/>
      <sheetData sheetId="21486" refreshError="1"/>
      <sheetData sheetId="21487" refreshError="1"/>
      <sheetData sheetId="21488" refreshError="1"/>
      <sheetData sheetId="21489" refreshError="1"/>
      <sheetData sheetId="21490" refreshError="1"/>
      <sheetData sheetId="21491" refreshError="1"/>
      <sheetData sheetId="21492" refreshError="1"/>
      <sheetData sheetId="21493" refreshError="1"/>
      <sheetData sheetId="21494" refreshError="1"/>
      <sheetData sheetId="21495" refreshError="1"/>
      <sheetData sheetId="21496" refreshError="1"/>
      <sheetData sheetId="21497" refreshError="1"/>
      <sheetData sheetId="21498" refreshError="1"/>
      <sheetData sheetId="21499" refreshError="1"/>
      <sheetData sheetId="21500" refreshError="1"/>
      <sheetData sheetId="21501" refreshError="1"/>
      <sheetData sheetId="21502" refreshError="1"/>
      <sheetData sheetId="21503" refreshError="1"/>
      <sheetData sheetId="21504" refreshError="1"/>
      <sheetData sheetId="21505" refreshError="1"/>
      <sheetData sheetId="21506" refreshError="1"/>
      <sheetData sheetId="21507" refreshError="1"/>
      <sheetData sheetId="21508" refreshError="1"/>
      <sheetData sheetId="21509" refreshError="1"/>
      <sheetData sheetId="21510" refreshError="1"/>
      <sheetData sheetId="21511" refreshError="1"/>
      <sheetData sheetId="21512" refreshError="1"/>
      <sheetData sheetId="21513" refreshError="1"/>
      <sheetData sheetId="21514" refreshError="1"/>
      <sheetData sheetId="21515" refreshError="1"/>
      <sheetData sheetId="21516" refreshError="1"/>
      <sheetData sheetId="21517" refreshError="1"/>
      <sheetData sheetId="21518" refreshError="1"/>
      <sheetData sheetId="21519" refreshError="1"/>
      <sheetData sheetId="21520" refreshError="1"/>
      <sheetData sheetId="21521" refreshError="1"/>
      <sheetData sheetId="21522" refreshError="1"/>
      <sheetData sheetId="21523" refreshError="1"/>
      <sheetData sheetId="21524" refreshError="1"/>
      <sheetData sheetId="21525" refreshError="1"/>
      <sheetData sheetId="21526" refreshError="1"/>
      <sheetData sheetId="21527" refreshError="1"/>
      <sheetData sheetId="21528" refreshError="1"/>
      <sheetData sheetId="21529" refreshError="1"/>
      <sheetData sheetId="21530" refreshError="1"/>
      <sheetData sheetId="21531" refreshError="1"/>
      <sheetData sheetId="21532" refreshError="1"/>
      <sheetData sheetId="21533" refreshError="1"/>
      <sheetData sheetId="21534" refreshError="1"/>
      <sheetData sheetId="21535" refreshError="1"/>
      <sheetData sheetId="21536" refreshError="1"/>
      <sheetData sheetId="21537" refreshError="1"/>
      <sheetData sheetId="21538" refreshError="1"/>
      <sheetData sheetId="21539" refreshError="1"/>
      <sheetData sheetId="21540" refreshError="1"/>
      <sheetData sheetId="21541" refreshError="1"/>
      <sheetData sheetId="21542" refreshError="1"/>
      <sheetData sheetId="21543" refreshError="1"/>
      <sheetData sheetId="21544" refreshError="1"/>
      <sheetData sheetId="21545" refreshError="1"/>
      <sheetData sheetId="21546" refreshError="1"/>
      <sheetData sheetId="21547" refreshError="1"/>
      <sheetData sheetId="21548" refreshError="1"/>
      <sheetData sheetId="21549" refreshError="1"/>
      <sheetData sheetId="21550" refreshError="1"/>
      <sheetData sheetId="21551" refreshError="1"/>
      <sheetData sheetId="21552" refreshError="1"/>
      <sheetData sheetId="21553" refreshError="1"/>
      <sheetData sheetId="21554" refreshError="1"/>
      <sheetData sheetId="21555" refreshError="1"/>
      <sheetData sheetId="21556" refreshError="1"/>
      <sheetData sheetId="21557" refreshError="1"/>
      <sheetData sheetId="21558" refreshError="1"/>
      <sheetData sheetId="21559" refreshError="1"/>
      <sheetData sheetId="21560" refreshError="1"/>
      <sheetData sheetId="21561" refreshError="1"/>
      <sheetData sheetId="21562" refreshError="1"/>
      <sheetData sheetId="21563" refreshError="1"/>
      <sheetData sheetId="21564" refreshError="1"/>
      <sheetData sheetId="21565" refreshError="1"/>
      <sheetData sheetId="21566" refreshError="1"/>
      <sheetData sheetId="21567" refreshError="1"/>
      <sheetData sheetId="21568" refreshError="1"/>
      <sheetData sheetId="21569" refreshError="1"/>
      <sheetData sheetId="21570" refreshError="1"/>
      <sheetData sheetId="21571" refreshError="1"/>
      <sheetData sheetId="21572" refreshError="1"/>
      <sheetData sheetId="21573" refreshError="1"/>
      <sheetData sheetId="21574" refreshError="1"/>
      <sheetData sheetId="21575" refreshError="1"/>
      <sheetData sheetId="21576" refreshError="1"/>
      <sheetData sheetId="21577" refreshError="1"/>
      <sheetData sheetId="21578" refreshError="1"/>
      <sheetData sheetId="21579" refreshError="1"/>
      <sheetData sheetId="21580" refreshError="1"/>
      <sheetData sheetId="21581" refreshError="1"/>
      <sheetData sheetId="21582" refreshError="1"/>
      <sheetData sheetId="21583" refreshError="1"/>
      <sheetData sheetId="21584" refreshError="1"/>
      <sheetData sheetId="21585" refreshError="1"/>
      <sheetData sheetId="21586" refreshError="1"/>
      <sheetData sheetId="21587" refreshError="1"/>
      <sheetData sheetId="21588" refreshError="1"/>
      <sheetData sheetId="21589" refreshError="1"/>
      <sheetData sheetId="21590" refreshError="1"/>
      <sheetData sheetId="21591" refreshError="1"/>
      <sheetData sheetId="21592" refreshError="1"/>
      <sheetData sheetId="21593" refreshError="1"/>
      <sheetData sheetId="21594" refreshError="1"/>
      <sheetData sheetId="21595" refreshError="1"/>
      <sheetData sheetId="21596" refreshError="1"/>
      <sheetData sheetId="21597" refreshError="1"/>
      <sheetData sheetId="21598" refreshError="1"/>
      <sheetData sheetId="21599" refreshError="1"/>
      <sheetData sheetId="21600" refreshError="1"/>
      <sheetData sheetId="21601" refreshError="1"/>
      <sheetData sheetId="21602" refreshError="1"/>
      <sheetData sheetId="21603" refreshError="1"/>
      <sheetData sheetId="21604" refreshError="1"/>
      <sheetData sheetId="21605" refreshError="1"/>
      <sheetData sheetId="21606" refreshError="1"/>
      <sheetData sheetId="21607" refreshError="1"/>
      <sheetData sheetId="21608" refreshError="1"/>
      <sheetData sheetId="21609" refreshError="1"/>
      <sheetData sheetId="21610" refreshError="1"/>
      <sheetData sheetId="21611" refreshError="1"/>
      <sheetData sheetId="21612" refreshError="1"/>
      <sheetData sheetId="21613" refreshError="1"/>
      <sheetData sheetId="21614" refreshError="1"/>
      <sheetData sheetId="21615" refreshError="1"/>
      <sheetData sheetId="21616" refreshError="1"/>
      <sheetData sheetId="21617" refreshError="1"/>
      <sheetData sheetId="21618" refreshError="1"/>
      <sheetData sheetId="21619" refreshError="1"/>
      <sheetData sheetId="21620" refreshError="1"/>
      <sheetData sheetId="21621" refreshError="1"/>
      <sheetData sheetId="21622" refreshError="1"/>
      <sheetData sheetId="21623" refreshError="1"/>
      <sheetData sheetId="21624" refreshError="1"/>
      <sheetData sheetId="21625" refreshError="1"/>
      <sheetData sheetId="21626" refreshError="1"/>
      <sheetData sheetId="21627" refreshError="1"/>
      <sheetData sheetId="21628" refreshError="1"/>
      <sheetData sheetId="21629" refreshError="1"/>
      <sheetData sheetId="21630" refreshError="1"/>
      <sheetData sheetId="21631" refreshError="1"/>
      <sheetData sheetId="21632" refreshError="1"/>
      <sheetData sheetId="21633" refreshError="1"/>
      <sheetData sheetId="21634" refreshError="1"/>
      <sheetData sheetId="21635" refreshError="1"/>
      <sheetData sheetId="21636" refreshError="1"/>
      <sheetData sheetId="21637" refreshError="1"/>
      <sheetData sheetId="21638" refreshError="1"/>
      <sheetData sheetId="21639" refreshError="1"/>
      <sheetData sheetId="21640" refreshError="1"/>
      <sheetData sheetId="21641" refreshError="1"/>
      <sheetData sheetId="21642" refreshError="1"/>
      <sheetData sheetId="21643" refreshError="1"/>
      <sheetData sheetId="21644" refreshError="1"/>
      <sheetData sheetId="21645" refreshError="1"/>
      <sheetData sheetId="21646" refreshError="1"/>
      <sheetData sheetId="21647" refreshError="1"/>
      <sheetData sheetId="21648" refreshError="1"/>
      <sheetData sheetId="21649" refreshError="1"/>
      <sheetData sheetId="21650" refreshError="1"/>
      <sheetData sheetId="21651" refreshError="1"/>
      <sheetData sheetId="21652" refreshError="1"/>
      <sheetData sheetId="21653" refreshError="1"/>
      <sheetData sheetId="21654" refreshError="1"/>
      <sheetData sheetId="21655" refreshError="1"/>
      <sheetData sheetId="21656" refreshError="1"/>
      <sheetData sheetId="21657" refreshError="1"/>
      <sheetData sheetId="21658" refreshError="1"/>
      <sheetData sheetId="21659" refreshError="1"/>
      <sheetData sheetId="21660" refreshError="1"/>
      <sheetData sheetId="21661" refreshError="1"/>
      <sheetData sheetId="21662" refreshError="1"/>
      <sheetData sheetId="21663" refreshError="1"/>
      <sheetData sheetId="21664" refreshError="1"/>
      <sheetData sheetId="21665" refreshError="1"/>
      <sheetData sheetId="21666" refreshError="1"/>
      <sheetData sheetId="21667" refreshError="1"/>
      <sheetData sheetId="21668" refreshError="1"/>
      <sheetData sheetId="21669" refreshError="1"/>
      <sheetData sheetId="21670" refreshError="1"/>
      <sheetData sheetId="21671" refreshError="1"/>
      <sheetData sheetId="21672" refreshError="1"/>
      <sheetData sheetId="21673" refreshError="1"/>
      <sheetData sheetId="21674" refreshError="1"/>
      <sheetData sheetId="21675" refreshError="1"/>
      <sheetData sheetId="21676" refreshError="1"/>
      <sheetData sheetId="21677" refreshError="1"/>
      <sheetData sheetId="21678" refreshError="1"/>
      <sheetData sheetId="21679" refreshError="1"/>
      <sheetData sheetId="21680" refreshError="1"/>
      <sheetData sheetId="21681" refreshError="1"/>
      <sheetData sheetId="21682" refreshError="1"/>
      <sheetData sheetId="21683" refreshError="1"/>
      <sheetData sheetId="21684" refreshError="1"/>
      <sheetData sheetId="21685" refreshError="1"/>
      <sheetData sheetId="21686" refreshError="1"/>
      <sheetData sheetId="21687" refreshError="1"/>
      <sheetData sheetId="21688" refreshError="1"/>
      <sheetData sheetId="21689" refreshError="1"/>
      <sheetData sheetId="21690" refreshError="1"/>
      <sheetData sheetId="21691" refreshError="1"/>
      <sheetData sheetId="21692" refreshError="1"/>
      <sheetData sheetId="21693" refreshError="1"/>
      <sheetData sheetId="21694" refreshError="1"/>
      <sheetData sheetId="21695" refreshError="1"/>
      <sheetData sheetId="21696" refreshError="1"/>
      <sheetData sheetId="21697" refreshError="1"/>
      <sheetData sheetId="21698" refreshError="1"/>
      <sheetData sheetId="21699" refreshError="1"/>
      <sheetData sheetId="21700" refreshError="1"/>
      <sheetData sheetId="21701" refreshError="1"/>
      <sheetData sheetId="21702" refreshError="1"/>
      <sheetData sheetId="21703" refreshError="1"/>
      <sheetData sheetId="21704" refreshError="1"/>
      <sheetData sheetId="21705" refreshError="1"/>
      <sheetData sheetId="21706" refreshError="1"/>
      <sheetData sheetId="21707" refreshError="1"/>
      <sheetData sheetId="21708" refreshError="1"/>
      <sheetData sheetId="21709" refreshError="1"/>
      <sheetData sheetId="21710" refreshError="1"/>
      <sheetData sheetId="21711" refreshError="1"/>
      <sheetData sheetId="21712" refreshError="1"/>
      <sheetData sheetId="21713" refreshError="1"/>
      <sheetData sheetId="21714" refreshError="1"/>
      <sheetData sheetId="21715" refreshError="1"/>
      <sheetData sheetId="21716" refreshError="1"/>
      <sheetData sheetId="21717" refreshError="1"/>
      <sheetData sheetId="21718" refreshError="1"/>
      <sheetData sheetId="21719" refreshError="1"/>
      <sheetData sheetId="21720" refreshError="1"/>
      <sheetData sheetId="21721" refreshError="1"/>
      <sheetData sheetId="21722" refreshError="1"/>
      <sheetData sheetId="21723" refreshError="1"/>
      <sheetData sheetId="21724" refreshError="1"/>
      <sheetData sheetId="21725" refreshError="1"/>
      <sheetData sheetId="21726" refreshError="1"/>
      <sheetData sheetId="21727" refreshError="1"/>
      <sheetData sheetId="21728" refreshError="1"/>
      <sheetData sheetId="21729" refreshError="1"/>
      <sheetData sheetId="21730" refreshError="1"/>
      <sheetData sheetId="21731" refreshError="1"/>
      <sheetData sheetId="21732" refreshError="1"/>
      <sheetData sheetId="21733" refreshError="1"/>
      <sheetData sheetId="21734" refreshError="1"/>
      <sheetData sheetId="21735" refreshError="1"/>
      <sheetData sheetId="21736" refreshError="1"/>
      <sheetData sheetId="21737" refreshError="1"/>
      <sheetData sheetId="21738" refreshError="1"/>
      <sheetData sheetId="21739" refreshError="1"/>
      <sheetData sheetId="21740" refreshError="1"/>
      <sheetData sheetId="21741" refreshError="1"/>
      <sheetData sheetId="21742" refreshError="1"/>
      <sheetData sheetId="21743" refreshError="1"/>
      <sheetData sheetId="21744" refreshError="1"/>
      <sheetData sheetId="21745" refreshError="1"/>
      <sheetData sheetId="21746" refreshError="1"/>
      <sheetData sheetId="21747" refreshError="1"/>
      <sheetData sheetId="21748" refreshError="1"/>
      <sheetData sheetId="21749" refreshError="1"/>
      <sheetData sheetId="21750" refreshError="1"/>
      <sheetData sheetId="21751" refreshError="1"/>
      <sheetData sheetId="21752" refreshError="1"/>
      <sheetData sheetId="21753" refreshError="1"/>
      <sheetData sheetId="21754" refreshError="1"/>
      <sheetData sheetId="21755" refreshError="1"/>
      <sheetData sheetId="21756" refreshError="1"/>
      <sheetData sheetId="21757" refreshError="1"/>
      <sheetData sheetId="21758" refreshError="1"/>
      <sheetData sheetId="21759" refreshError="1"/>
      <sheetData sheetId="21760" refreshError="1"/>
      <sheetData sheetId="21761" refreshError="1"/>
      <sheetData sheetId="21762" refreshError="1"/>
      <sheetData sheetId="21763" refreshError="1"/>
      <sheetData sheetId="21764" refreshError="1"/>
      <sheetData sheetId="21765" refreshError="1"/>
      <sheetData sheetId="21766" refreshError="1"/>
      <sheetData sheetId="21767" refreshError="1"/>
      <sheetData sheetId="21768" refreshError="1"/>
      <sheetData sheetId="21769" refreshError="1"/>
      <sheetData sheetId="21770" refreshError="1"/>
      <sheetData sheetId="21771" refreshError="1"/>
      <sheetData sheetId="21772" refreshError="1"/>
      <sheetData sheetId="21773" refreshError="1"/>
      <sheetData sheetId="21774" refreshError="1"/>
      <sheetData sheetId="21775" refreshError="1"/>
      <sheetData sheetId="21776" refreshError="1"/>
      <sheetData sheetId="21777" refreshError="1"/>
      <sheetData sheetId="21778" refreshError="1"/>
      <sheetData sheetId="21779" refreshError="1"/>
      <sheetData sheetId="21780" refreshError="1"/>
      <sheetData sheetId="21781" refreshError="1"/>
      <sheetData sheetId="21782" refreshError="1"/>
      <sheetData sheetId="21783" refreshError="1"/>
      <sheetData sheetId="21784" refreshError="1"/>
      <sheetData sheetId="21785" refreshError="1"/>
      <sheetData sheetId="21786" refreshError="1"/>
      <sheetData sheetId="21787" refreshError="1"/>
      <sheetData sheetId="21788" refreshError="1"/>
      <sheetData sheetId="21789" refreshError="1"/>
      <sheetData sheetId="21790" refreshError="1"/>
      <sheetData sheetId="21791" refreshError="1"/>
      <sheetData sheetId="21792" refreshError="1"/>
      <sheetData sheetId="21793" refreshError="1"/>
      <sheetData sheetId="21794" refreshError="1"/>
      <sheetData sheetId="21795" refreshError="1"/>
      <sheetData sheetId="21796" refreshError="1"/>
      <sheetData sheetId="21797" refreshError="1"/>
      <sheetData sheetId="21798" refreshError="1"/>
      <sheetData sheetId="21799" refreshError="1"/>
      <sheetData sheetId="21800" refreshError="1"/>
      <sheetData sheetId="21801" refreshError="1"/>
      <sheetData sheetId="21802" refreshError="1"/>
      <sheetData sheetId="21803" refreshError="1"/>
      <sheetData sheetId="21804" refreshError="1"/>
      <sheetData sheetId="21805" refreshError="1"/>
      <sheetData sheetId="21806" refreshError="1"/>
      <sheetData sheetId="21807" refreshError="1"/>
      <sheetData sheetId="21808" refreshError="1"/>
      <sheetData sheetId="21809" refreshError="1"/>
      <sheetData sheetId="21810" refreshError="1"/>
      <sheetData sheetId="21811" refreshError="1"/>
      <sheetData sheetId="21812" refreshError="1"/>
      <sheetData sheetId="21813" refreshError="1"/>
      <sheetData sheetId="21814" refreshError="1"/>
      <sheetData sheetId="21815" refreshError="1"/>
      <sheetData sheetId="21816" refreshError="1"/>
      <sheetData sheetId="21817" refreshError="1"/>
      <sheetData sheetId="21818" refreshError="1"/>
      <sheetData sheetId="21819" refreshError="1"/>
      <sheetData sheetId="21820" refreshError="1"/>
      <sheetData sheetId="21821" refreshError="1"/>
      <sheetData sheetId="21822" refreshError="1"/>
      <sheetData sheetId="21823" refreshError="1"/>
      <sheetData sheetId="21824">
        <row r="5">
          <cell r="A5" t="str">
            <v>CLEARING &amp; GRUBBING</v>
          </cell>
        </row>
      </sheetData>
      <sheetData sheetId="21825">
        <row r="5">
          <cell r="A5" t="str">
            <v>CLEARING &amp; GRUBBING</v>
          </cell>
        </row>
      </sheetData>
      <sheetData sheetId="21826" refreshError="1"/>
      <sheetData sheetId="21827" refreshError="1"/>
      <sheetData sheetId="21828" refreshError="1"/>
      <sheetData sheetId="21829" refreshError="1"/>
      <sheetData sheetId="21830" refreshError="1"/>
      <sheetData sheetId="21831" refreshError="1"/>
      <sheetData sheetId="21832" refreshError="1"/>
      <sheetData sheetId="21833" refreshError="1"/>
      <sheetData sheetId="21834" refreshError="1"/>
      <sheetData sheetId="21835" refreshError="1"/>
      <sheetData sheetId="21836" refreshError="1"/>
      <sheetData sheetId="21837" refreshError="1"/>
      <sheetData sheetId="21838" refreshError="1"/>
      <sheetData sheetId="21839" refreshError="1"/>
      <sheetData sheetId="21840" refreshError="1"/>
      <sheetData sheetId="21841" refreshError="1"/>
      <sheetData sheetId="21842" refreshError="1"/>
      <sheetData sheetId="21843" refreshError="1"/>
      <sheetData sheetId="21844" refreshError="1"/>
      <sheetData sheetId="21845" refreshError="1"/>
      <sheetData sheetId="21846" refreshError="1"/>
      <sheetData sheetId="21847" refreshError="1"/>
      <sheetData sheetId="21848" refreshError="1"/>
      <sheetData sheetId="21849" refreshError="1"/>
      <sheetData sheetId="21850" refreshError="1"/>
      <sheetData sheetId="21851" refreshError="1"/>
      <sheetData sheetId="21852" refreshError="1"/>
      <sheetData sheetId="21853" refreshError="1"/>
      <sheetData sheetId="21854" refreshError="1"/>
      <sheetData sheetId="21855" refreshError="1"/>
      <sheetData sheetId="21856" refreshError="1"/>
      <sheetData sheetId="21857" refreshError="1"/>
      <sheetData sheetId="21858" refreshError="1"/>
      <sheetData sheetId="21859" refreshError="1"/>
      <sheetData sheetId="21860" refreshError="1"/>
      <sheetData sheetId="21861" refreshError="1"/>
      <sheetData sheetId="21862" refreshError="1"/>
      <sheetData sheetId="21863" refreshError="1"/>
      <sheetData sheetId="21864" refreshError="1"/>
      <sheetData sheetId="21865" refreshError="1"/>
      <sheetData sheetId="21866" refreshError="1"/>
      <sheetData sheetId="21867" refreshError="1"/>
      <sheetData sheetId="21868" refreshError="1"/>
      <sheetData sheetId="21869" refreshError="1"/>
      <sheetData sheetId="21870" refreshError="1"/>
      <sheetData sheetId="21871" refreshError="1"/>
      <sheetData sheetId="21872" refreshError="1"/>
      <sheetData sheetId="21873" refreshError="1"/>
      <sheetData sheetId="21874" refreshError="1"/>
      <sheetData sheetId="21875" refreshError="1"/>
      <sheetData sheetId="21876" refreshError="1"/>
      <sheetData sheetId="21877" refreshError="1"/>
      <sheetData sheetId="21878" refreshError="1"/>
      <sheetData sheetId="21879" refreshError="1"/>
      <sheetData sheetId="21880" refreshError="1"/>
      <sheetData sheetId="21881" refreshError="1"/>
      <sheetData sheetId="21882" refreshError="1"/>
      <sheetData sheetId="21883" refreshError="1"/>
      <sheetData sheetId="21884" refreshError="1"/>
      <sheetData sheetId="21885" refreshError="1"/>
      <sheetData sheetId="21886" refreshError="1"/>
      <sheetData sheetId="21887" refreshError="1"/>
      <sheetData sheetId="21888" refreshError="1"/>
      <sheetData sheetId="21889" refreshError="1"/>
      <sheetData sheetId="21890" refreshError="1"/>
      <sheetData sheetId="21891" refreshError="1"/>
      <sheetData sheetId="21892" refreshError="1"/>
      <sheetData sheetId="21893" refreshError="1"/>
      <sheetData sheetId="21894" refreshError="1"/>
      <sheetData sheetId="21895" refreshError="1"/>
      <sheetData sheetId="21896" refreshError="1"/>
      <sheetData sheetId="21897" refreshError="1"/>
      <sheetData sheetId="21898" refreshError="1"/>
      <sheetData sheetId="21899" refreshError="1"/>
      <sheetData sheetId="21900" refreshError="1"/>
      <sheetData sheetId="21901" refreshError="1"/>
      <sheetData sheetId="21902" refreshError="1"/>
      <sheetData sheetId="21903" refreshError="1"/>
      <sheetData sheetId="21904" refreshError="1"/>
      <sheetData sheetId="21905" refreshError="1"/>
      <sheetData sheetId="21906" refreshError="1"/>
      <sheetData sheetId="21907" refreshError="1"/>
      <sheetData sheetId="21908" refreshError="1"/>
      <sheetData sheetId="21909" refreshError="1"/>
      <sheetData sheetId="21910" refreshError="1"/>
      <sheetData sheetId="21911" refreshError="1"/>
      <sheetData sheetId="21912" refreshError="1"/>
      <sheetData sheetId="21913" refreshError="1"/>
      <sheetData sheetId="21914" refreshError="1"/>
      <sheetData sheetId="21915" refreshError="1"/>
      <sheetData sheetId="21916" refreshError="1"/>
      <sheetData sheetId="21917" refreshError="1"/>
      <sheetData sheetId="21918" refreshError="1"/>
      <sheetData sheetId="21919" refreshError="1"/>
      <sheetData sheetId="21920" refreshError="1"/>
      <sheetData sheetId="21921" refreshError="1"/>
      <sheetData sheetId="21922" refreshError="1"/>
      <sheetData sheetId="21923" refreshError="1"/>
      <sheetData sheetId="21924" refreshError="1"/>
      <sheetData sheetId="21925" refreshError="1"/>
      <sheetData sheetId="21926" refreshError="1"/>
      <sheetData sheetId="21927" refreshError="1"/>
      <sheetData sheetId="21928" refreshError="1"/>
      <sheetData sheetId="21929" refreshError="1"/>
      <sheetData sheetId="21930" refreshError="1"/>
      <sheetData sheetId="21931" refreshError="1"/>
      <sheetData sheetId="21932" refreshError="1"/>
      <sheetData sheetId="21933" refreshError="1"/>
      <sheetData sheetId="21934" refreshError="1"/>
      <sheetData sheetId="21935" refreshError="1"/>
      <sheetData sheetId="21936" refreshError="1"/>
      <sheetData sheetId="21937" refreshError="1"/>
      <sheetData sheetId="21938" refreshError="1"/>
      <sheetData sheetId="21939"/>
      <sheetData sheetId="21940"/>
      <sheetData sheetId="21941"/>
      <sheetData sheetId="21942" refreshError="1"/>
      <sheetData sheetId="21943" refreshError="1"/>
      <sheetData sheetId="21944" refreshError="1"/>
      <sheetData sheetId="21945" refreshError="1"/>
      <sheetData sheetId="21946" refreshError="1"/>
      <sheetData sheetId="21947" refreshError="1"/>
      <sheetData sheetId="21948"/>
      <sheetData sheetId="21949"/>
      <sheetData sheetId="21950"/>
      <sheetData sheetId="21951"/>
      <sheetData sheetId="21952"/>
      <sheetData sheetId="21953"/>
      <sheetData sheetId="21954"/>
      <sheetData sheetId="21955"/>
      <sheetData sheetId="21956"/>
      <sheetData sheetId="21957"/>
      <sheetData sheetId="21958"/>
      <sheetData sheetId="21959"/>
      <sheetData sheetId="21960"/>
      <sheetData sheetId="21961"/>
      <sheetData sheetId="21962"/>
      <sheetData sheetId="21963"/>
      <sheetData sheetId="21964"/>
      <sheetData sheetId="21965"/>
      <sheetData sheetId="21966"/>
      <sheetData sheetId="21967"/>
      <sheetData sheetId="21968"/>
      <sheetData sheetId="21969"/>
      <sheetData sheetId="21970"/>
      <sheetData sheetId="21971"/>
      <sheetData sheetId="21972"/>
      <sheetData sheetId="21973"/>
      <sheetData sheetId="21974"/>
      <sheetData sheetId="21975"/>
      <sheetData sheetId="21976"/>
      <sheetData sheetId="21977"/>
      <sheetData sheetId="21978"/>
      <sheetData sheetId="21979"/>
      <sheetData sheetId="21980">
        <row r="17">
          <cell r="G17" t="str">
            <v>Improvements to Itika to Turakanaiduvalasa  from km 3/6 to 7/700   in Vizianagaram District</v>
          </cell>
        </row>
      </sheetData>
      <sheetData sheetId="21981"/>
      <sheetData sheetId="21982"/>
      <sheetData sheetId="21983"/>
      <sheetData sheetId="21984"/>
      <sheetData sheetId="21985"/>
      <sheetData sheetId="21986"/>
      <sheetData sheetId="21987"/>
      <sheetData sheetId="21988"/>
      <sheetData sheetId="21989"/>
      <sheetData sheetId="21990"/>
      <sheetData sheetId="21991"/>
      <sheetData sheetId="21992"/>
      <sheetData sheetId="21993"/>
      <sheetData sheetId="21994"/>
      <sheetData sheetId="21995"/>
      <sheetData sheetId="21996"/>
      <sheetData sheetId="21997"/>
      <sheetData sheetId="21998"/>
      <sheetData sheetId="21999"/>
      <sheetData sheetId="22000"/>
      <sheetData sheetId="22001"/>
      <sheetData sheetId="22002"/>
      <sheetData sheetId="22003"/>
      <sheetData sheetId="22004"/>
      <sheetData sheetId="22005"/>
      <sheetData sheetId="22006"/>
      <sheetData sheetId="22007"/>
      <sheetData sheetId="22008"/>
      <sheetData sheetId="22009"/>
      <sheetData sheetId="22010"/>
      <sheetData sheetId="22011"/>
      <sheetData sheetId="22012"/>
      <sheetData sheetId="22013"/>
      <sheetData sheetId="22014"/>
      <sheetData sheetId="22015"/>
      <sheetData sheetId="22016"/>
      <sheetData sheetId="22017"/>
      <sheetData sheetId="22018"/>
      <sheetData sheetId="22019"/>
      <sheetData sheetId="22020"/>
      <sheetData sheetId="22021"/>
      <sheetData sheetId="22022"/>
      <sheetData sheetId="22023"/>
      <sheetData sheetId="22024"/>
      <sheetData sheetId="22025"/>
      <sheetData sheetId="22026"/>
      <sheetData sheetId="22027"/>
      <sheetData sheetId="22028"/>
      <sheetData sheetId="22029"/>
      <sheetData sheetId="22030"/>
      <sheetData sheetId="22031"/>
      <sheetData sheetId="22032"/>
      <sheetData sheetId="22033"/>
      <sheetData sheetId="22034"/>
      <sheetData sheetId="22035"/>
      <sheetData sheetId="22036"/>
      <sheetData sheetId="22037"/>
      <sheetData sheetId="22038"/>
      <sheetData sheetId="22039"/>
      <sheetData sheetId="22040"/>
      <sheetData sheetId="22041"/>
      <sheetData sheetId="22042"/>
      <sheetData sheetId="22043"/>
      <sheetData sheetId="22044"/>
      <sheetData sheetId="22045"/>
      <sheetData sheetId="22046" refreshError="1"/>
      <sheetData sheetId="22047" refreshError="1"/>
      <sheetData sheetId="22048" refreshError="1"/>
      <sheetData sheetId="22049" refreshError="1"/>
      <sheetData sheetId="22050" refreshError="1"/>
      <sheetData sheetId="22051" refreshError="1"/>
      <sheetData sheetId="22052" refreshError="1"/>
      <sheetData sheetId="22053" refreshError="1"/>
      <sheetData sheetId="22054" refreshError="1"/>
      <sheetData sheetId="22055" refreshError="1"/>
      <sheetData sheetId="22056" refreshError="1"/>
      <sheetData sheetId="22057" refreshError="1"/>
      <sheetData sheetId="22058" refreshError="1"/>
      <sheetData sheetId="22059" refreshError="1"/>
      <sheetData sheetId="22060" refreshError="1"/>
      <sheetData sheetId="22061" refreshError="1"/>
      <sheetData sheetId="22062" refreshError="1"/>
      <sheetData sheetId="22063" refreshError="1"/>
      <sheetData sheetId="22064" refreshError="1"/>
      <sheetData sheetId="22065" refreshError="1"/>
      <sheetData sheetId="22066" refreshError="1"/>
      <sheetData sheetId="22067" refreshError="1"/>
      <sheetData sheetId="22068" refreshError="1"/>
      <sheetData sheetId="22069" refreshError="1"/>
      <sheetData sheetId="22070" refreshError="1"/>
      <sheetData sheetId="22071" refreshError="1"/>
      <sheetData sheetId="22072" refreshError="1"/>
      <sheetData sheetId="22073" refreshError="1"/>
      <sheetData sheetId="22074" refreshError="1"/>
      <sheetData sheetId="22075" refreshError="1"/>
      <sheetData sheetId="22076" refreshError="1"/>
      <sheetData sheetId="22077" refreshError="1"/>
      <sheetData sheetId="22078" refreshError="1"/>
      <sheetData sheetId="22079" refreshError="1"/>
      <sheetData sheetId="22080" refreshError="1"/>
      <sheetData sheetId="22081" refreshError="1"/>
      <sheetData sheetId="22082" refreshError="1"/>
      <sheetData sheetId="22083" refreshError="1"/>
      <sheetData sheetId="22084" refreshError="1"/>
      <sheetData sheetId="22085" refreshError="1"/>
      <sheetData sheetId="22086"/>
      <sheetData sheetId="22087"/>
      <sheetData sheetId="22088" refreshError="1"/>
      <sheetData sheetId="22089" refreshError="1"/>
      <sheetData sheetId="22090" refreshError="1"/>
      <sheetData sheetId="22091" refreshError="1"/>
      <sheetData sheetId="22092" refreshError="1"/>
      <sheetData sheetId="22093" refreshError="1"/>
      <sheetData sheetId="22094" refreshError="1"/>
      <sheetData sheetId="22095" refreshError="1"/>
      <sheetData sheetId="22096" refreshError="1"/>
      <sheetData sheetId="22097" refreshError="1"/>
      <sheetData sheetId="22098" refreshError="1"/>
      <sheetData sheetId="22099" refreshError="1"/>
      <sheetData sheetId="22100" refreshError="1"/>
      <sheetData sheetId="22101" refreshError="1"/>
      <sheetData sheetId="22102"/>
      <sheetData sheetId="22103"/>
      <sheetData sheetId="22104"/>
      <sheetData sheetId="22105"/>
      <sheetData sheetId="22106"/>
      <sheetData sheetId="22107"/>
      <sheetData sheetId="22108"/>
      <sheetData sheetId="22109"/>
      <sheetData sheetId="22110"/>
      <sheetData sheetId="22111"/>
      <sheetData sheetId="22112"/>
      <sheetData sheetId="22113"/>
      <sheetData sheetId="22114"/>
      <sheetData sheetId="22115"/>
      <sheetData sheetId="22116"/>
      <sheetData sheetId="22117"/>
      <sheetData sheetId="22118"/>
      <sheetData sheetId="22119"/>
      <sheetData sheetId="22120"/>
      <sheetData sheetId="22121"/>
      <sheetData sheetId="22122"/>
      <sheetData sheetId="22123"/>
      <sheetData sheetId="22124"/>
      <sheetData sheetId="22125"/>
      <sheetData sheetId="22126"/>
      <sheetData sheetId="22127"/>
      <sheetData sheetId="22128"/>
      <sheetData sheetId="22129"/>
      <sheetData sheetId="22130"/>
      <sheetData sheetId="22131"/>
      <sheetData sheetId="22132" refreshError="1"/>
      <sheetData sheetId="22133" refreshError="1"/>
      <sheetData sheetId="22134" refreshError="1"/>
      <sheetData sheetId="22135" refreshError="1"/>
      <sheetData sheetId="22136" refreshError="1"/>
      <sheetData sheetId="22137" refreshError="1"/>
      <sheetData sheetId="22138" refreshError="1"/>
      <sheetData sheetId="22139" refreshError="1"/>
      <sheetData sheetId="22140" refreshError="1"/>
      <sheetData sheetId="22141" refreshError="1"/>
      <sheetData sheetId="22142" refreshError="1"/>
      <sheetData sheetId="22143" refreshError="1"/>
      <sheetData sheetId="22144" refreshError="1"/>
      <sheetData sheetId="22145" refreshError="1"/>
      <sheetData sheetId="22146" refreshError="1"/>
      <sheetData sheetId="22147" refreshError="1"/>
      <sheetData sheetId="22148" refreshError="1"/>
      <sheetData sheetId="22149" refreshError="1"/>
      <sheetData sheetId="22150" refreshError="1"/>
      <sheetData sheetId="22151" refreshError="1"/>
      <sheetData sheetId="22152" refreshError="1"/>
      <sheetData sheetId="22153" refreshError="1"/>
      <sheetData sheetId="22154" refreshError="1"/>
      <sheetData sheetId="22155" refreshError="1"/>
      <sheetData sheetId="22156" refreshError="1"/>
      <sheetData sheetId="22157" refreshError="1"/>
      <sheetData sheetId="22158" refreshError="1"/>
      <sheetData sheetId="22159" refreshError="1"/>
      <sheetData sheetId="22160" refreshError="1"/>
      <sheetData sheetId="22161" refreshError="1"/>
      <sheetData sheetId="22162" refreshError="1"/>
      <sheetData sheetId="22163" refreshError="1"/>
      <sheetData sheetId="22164" refreshError="1"/>
      <sheetData sheetId="22165" refreshError="1"/>
      <sheetData sheetId="22166" refreshError="1"/>
      <sheetData sheetId="22167" refreshError="1"/>
      <sheetData sheetId="22168" refreshError="1"/>
      <sheetData sheetId="22169" refreshError="1"/>
      <sheetData sheetId="22170" refreshError="1"/>
      <sheetData sheetId="22171" refreshError="1"/>
      <sheetData sheetId="22172" refreshError="1"/>
      <sheetData sheetId="22173" refreshError="1"/>
      <sheetData sheetId="22174" refreshError="1"/>
      <sheetData sheetId="22175" refreshError="1"/>
      <sheetData sheetId="22176" refreshError="1"/>
      <sheetData sheetId="22177" refreshError="1"/>
      <sheetData sheetId="22178" refreshError="1"/>
      <sheetData sheetId="22179" refreshError="1"/>
      <sheetData sheetId="22180" refreshError="1"/>
      <sheetData sheetId="22181" refreshError="1"/>
      <sheetData sheetId="22182" refreshError="1"/>
      <sheetData sheetId="22183" refreshError="1"/>
      <sheetData sheetId="22184" refreshError="1"/>
      <sheetData sheetId="22185" refreshError="1"/>
      <sheetData sheetId="22186" refreshError="1"/>
      <sheetData sheetId="22187" refreshError="1"/>
      <sheetData sheetId="22188" refreshError="1"/>
      <sheetData sheetId="22189" refreshError="1"/>
      <sheetData sheetId="22190" refreshError="1"/>
      <sheetData sheetId="22191" refreshError="1"/>
      <sheetData sheetId="22192" refreshError="1"/>
      <sheetData sheetId="22193" refreshError="1"/>
      <sheetData sheetId="22194" refreshError="1"/>
      <sheetData sheetId="22195" refreshError="1"/>
      <sheetData sheetId="22196" refreshError="1"/>
      <sheetData sheetId="22197" refreshError="1"/>
      <sheetData sheetId="22198" refreshError="1"/>
      <sheetData sheetId="22199" refreshError="1"/>
      <sheetData sheetId="22200" refreshError="1"/>
      <sheetData sheetId="22201" refreshError="1"/>
      <sheetData sheetId="22202" refreshError="1"/>
      <sheetData sheetId="22203" refreshError="1"/>
      <sheetData sheetId="22204" refreshError="1"/>
      <sheetData sheetId="22205" refreshError="1"/>
      <sheetData sheetId="22206" refreshError="1"/>
      <sheetData sheetId="22207" refreshError="1"/>
      <sheetData sheetId="22208" refreshError="1"/>
      <sheetData sheetId="22209" refreshError="1"/>
      <sheetData sheetId="22210" refreshError="1"/>
      <sheetData sheetId="22211" refreshError="1"/>
      <sheetData sheetId="22212" refreshError="1"/>
      <sheetData sheetId="22213" refreshError="1"/>
      <sheetData sheetId="22214" refreshError="1"/>
      <sheetData sheetId="22215" refreshError="1"/>
      <sheetData sheetId="22216" refreshError="1"/>
      <sheetData sheetId="22217" refreshError="1"/>
      <sheetData sheetId="22218" refreshError="1"/>
      <sheetData sheetId="22219" refreshError="1"/>
      <sheetData sheetId="22220" refreshError="1"/>
      <sheetData sheetId="22221" refreshError="1"/>
      <sheetData sheetId="22222" refreshError="1"/>
      <sheetData sheetId="22223" refreshError="1"/>
      <sheetData sheetId="22224" refreshError="1"/>
      <sheetData sheetId="22225" refreshError="1"/>
      <sheetData sheetId="22226" refreshError="1"/>
      <sheetData sheetId="22227" refreshError="1"/>
      <sheetData sheetId="22228" refreshError="1"/>
      <sheetData sheetId="22229" refreshError="1"/>
      <sheetData sheetId="22230" refreshError="1"/>
      <sheetData sheetId="22231" refreshError="1"/>
      <sheetData sheetId="22232" refreshError="1"/>
      <sheetData sheetId="22233" refreshError="1"/>
      <sheetData sheetId="22234" refreshError="1"/>
      <sheetData sheetId="22235" refreshError="1"/>
      <sheetData sheetId="22236" refreshError="1"/>
      <sheetData sheetId="22237" refreshError="1"/>
      <sheetData sheetId="22238" refreshError="1"/>
      <sheetData sheetId="22239" refreshError="1"/>
      <sheetData sheetId="22240" refreshError="1"/>
      <sheetData sheetId="22241" refreshError="1"/>
      <sheetData sheetId="22242" refreshError="1"/>
      <sheetData sheetId="22243" refreshError="1"/>
      <sheetData sheetId="22244" refreshError="1"/>
      <sheetData sheetId="22245" refreshError="1"/>
      <sheetData sheetId="22246" refreshError="1"/>
      <sheetData sheetId="22247" refreshError="1"/>
      <sheetData sheetId="22248" refreshError="1"/>
      <sheetData sheetId="22249" refreshError="1"/>
      <sheetData sheetId="22250" refreshError="1"/>
      <sheetData sheetId="22251" refreshError="1"/>
      <sheetData sheetId="22252" refreshError="1"/>
      <sheetData sheetId="22253" refreshError="1"/>
      <sheetData sheetId="22254" refreshError="1"/>
      <sheetData sheetId="22255" refreshError="1"/>
      <sheetData sheetId="22256" refreshError="1"/>
      <sheetData sheetId="22257" refreshError="1"/>
      <sheetData sheetId="22258" refreshError="1"/>
      <sheetData sheetId="22259" refreshError="1"/>
      <sheetData sheetId="22260" refreshError="1"/>
      <sheetData sheetId="22261" refreshError="1"/>
      <sheetData sheetId="22262" refreshError="1"/>
      <sheetData sheetId="22263" refreshError="1"/>
      <sheetData sheetId="22264" refreshError="1"/>
      <sheetData sheetId="22265" refreshError="1"/>
      <sheetData sheetId="22266" refreshError="1"/>
      <sheetData sheetId="22267" refreshError="1"/>
      <sheetData sheetId="22268" refreshError="1"/>
      <sheetData sheetId="22269" refreshError="1"/>
      <sheetData sheetId="22270" refreshError="1"/>
      <sheetData sheetId="22271" refreshError="1"/>
      <sheetData sheetId="22272" refreshError="1"/>
      <sheetData sheetId="22273" refreshError="1"/>
      <sheetData sheetId="22274" refreshError="1"/>
      <sheetData sheetId="22275" refreshError="1"/>
      <sheetData sheetId="22276" refreshError="1"/>
      <sheetData sheetId="22277" refreshError="1"/>
      <sheetData sheetId="22278" refreshError="1"/>
      <sheetData sheetId="22279" refreshError="1"/>
      <sheetData sheetId="22280" refreshError="1"/>
      <sheetData sheetId="22281" refreshError="1"/>
      <sheetData sheetId="22282" refreshError="1"/>
      <sheetData sheetId="22283" refreshError="1"/>
      <sheetData sheetId="22284" refreshError="1"/>
      <sheetData sheetId="22285" refreshError="1"/>
      <sheetData sheetId="22286" refreshError="1"/>
      <sheetData sheetId="22287" refreshError="1"/>
      <sheetData sheetId="22288" refreshError="1"/>
      <sheetData sheetId="22289" refreshError="1"/>
      <sheetData sheetId="22290" refreshError="1"/>
      <sheetData sheetId="22291" refreshError="1"/>
      <sheetData sheetId="22292" refreshError="1"/>
      <sheetData sheetId="22293" refreshError="1"/>
      <sheetData sheetId="22294" refreshError="1"/>
      <sheetData sheetId="22295" refreshError="1"/>
      <sheetData sheetId="22296" refreshError="1"/>
      <sheetData sheetId="22297" refreshError="1"/>
      <sheetData sheetId="22298" refreshError="1"/>
      <sheetData sheetId="22299" refreshError="1"/>
      <sheetData sheetId="22300" refreshError="1"/>
      <sheetData sheetId="22301" refreshError="1"/>
      <sheetData sheetId="22302" refreshError="1"/>
      <sheetData sheetId="22303" refreshError="1"/>
      <sheetData sheetId="22304" refreshError="1"/>
      <sheetData sheetId="22305" refreshError="1"/>
      <sheetData sheetId="22306" refreshError="1"/>
      <sheetData sheetId="22307" refreshError="1"/>
      <sheetData sheetId="22308" refreshError="1"/>
      <sheetData sheetId="22309" refreshError="1"/>
      <sheetData sheetId="22310" refreshError="1"/>
      <sheetData sheetId="22311" refreshError="1"/>
      <sheetData sheetId="22312" refreshError="1"/>
      <sheetData sheetId="22313" refreshError="1"/>
      <sheetData sheetId="22314" refreshError="1"/>
      <sheetData sheetId="22315" refreshError="1"/>
      <sheetData sheetId="22316" refreshError="1"/>
      <sheetData sheetId="22317" refreshError="1"/>
      <sheetData sheetId="22318" refreshError="1"/>
      <sheetData sheetId="22319" refreshError="1"/>
      <sheetData sheetId="22320" refreshError="1"/>
      <sheetData sheetId="22321" refreshError="1"/>
      <sheetData sheetId="22322" refreshError="1"/>
      <sheetData sheetId="22323" refreshError="1"/>
      <sheetData sheetId="22324" refreshError="1"/>
      <sheetData sheetId="22325" refreshError="1"/>
      <sheetData sheetId="22326" refreshError="1"/>
      <sheetData sheetId="22327" refreshError="1"/>
      <sheetData sheetId="22328" refreshError="1"/>
      <sheetData sheetId="22329" refreshError="1"/>
      <sheetData sheetId="22330" refreshError="1"/>
      <sheetData sheetId="22331" refreshError="1"/>
      <sheetData sheetId="22332" refreshError="1"/>
      <sheetData sheetId="22333" refreshError="1"/>
      <sheetData sheetId="22334" refreshError="1"/>
      <sheetData sheetId="22335" refreshError="1"/>
      <sheetData sheetId="22336"/>
      <sheetData sheetId="22337"/>
      <sheetData sheetId="22338"/>
      <sheetData sheetId="22339">
        <row r="1147">
          <cell r="G1147">
            <v>70.319999999999993</v>
          </cell>
        </row>
      </sheetData>
      <sheetData sheetId="22340"/>
      <sheetData sheetId="22341"/>
      <sheetData sheetId="22342"/>
      <sheetData sheetId="22343"/>
      <sheetData sheetId="22344"/>
      <sheetData sheetId="22345">
        <row r="27">
          <cell r="H27">
            <v>173.7</v>
          </cell>
        </row>
      </sheetData>
      <sheetData sheetId="22346"/>
      <sheetData sheetId="22347"/>
      <sheetData sheetId="22348"/>
      <sheetData sheetId="22349"/>
      <sheetData sheetId="22350"/>
      <sheetData sheetId="22351"/>
      <sheetData sheetId="22352">
        <row r="207">
          <cell r="M207">
            <v>227.88</v>
          </cell>
        </row>
      </sheetData>
      <sheetData sheetId="22353"/>
      <sheetData sheetId="22354" refreshError="1"/>
      <sheetData sheetId="22355"/>
      <sheetData sheetId="22356"/>
      <sheetData sheetId="22357"/>
      <sheetData sheetId="22358"/>
      <sheetData sheetId="22359"/>
      <sheetData sheetId="22360"/>
      <sheetData sheetId="22361"/>
      <sheetData sheetId="22362"/>
      <sheetData sheetId="22363"/>
      <sheetData sheetId="22364"/>
      <sheetData sheetId="22365"/>
      <sheetData sheetId="22366"/>
      <sheetData sheetId="22367"/>
      <sheetData sheetId="22368"/>
      <sheetData sheetId="22369"/>
      <sheetData sheetId="22370"/>
      <sheetData sheetId="22371"/>
      <sheetData sheetId="22372"/>
      <sheetData sheetId="22373"/>
      <sheetData sheetId="22374"/>
      <sheetData sheetId="22375"/>
      <sheetData sheetId="22376"/>
      <sheetData sheetId="22377" refreshError="1"/>
      <sheetData sheetId="22378"/>
      <sheetData sheetId="22379" refreshError="1"/>
      <sheetData sheetId="22380" refreshError="1"/>
      <sheetData sheetId="22381" refreshError="1"/>
      <sheetData sheetId="22382" refreshError="1"/>
      <sheetData sheetId="22383" refreshError="1"/>
      <sheetData sheetId="22384" refreshError="1"/>
      <sheetData sheetId="22385" refreshError="1"/>
      <sheetData sheetId="22386" refreshError="1"/>
      <sheetData sheetId="22387" refreshError="1"/>
      <sheetData sheetId="22388" refreshError="1"/>
      <sheetData sheetId="22389" refreshError="1"/>
      <sheetData sheetId="22390" refreshError="1"/>
      <sheetData sheetId="22391" refreshError="1"/>
      <sheetData sheetId="22392" refreshError="1"/>
      <sheetData sheetId="22393" refreshError="1"/>
      <sheetData sheetId="22394" refreshError="1"/>
      <sheetData sheetId="22395" refreshError="1"/>
      <sheetData sheetId="22396" refreshError="1"/>
      <sheetData sheetId="22397" refreshError="1"/>
      <sheetData sheetId="22398" refreshError="1"/>
      <sheetData sheetId="22399" refreshError="1"/>
      <sheetData sheetId="22400" refreshError="1"/>
      <sheetData sheetId="22401" refreshError="1"/>
      <sheetData sheetId="22402" refreshError="1"/>
      <sheetData sheetId="22403" refreshError="1"/>
      <sheetData sheetId="22404" refreshError="1"/>
      <sheetData sheetId="22405" refreshError="1"/>
      <sheetData sheetId="22406" refreshError="1"/>
      <sheetData sheetId="22407" refreshError="1"/>
      <sheetData sheetId="22408" refreshError="1"/>
      <sheetData sheetId="22409" refreshError="1"/>
      <sheetData sheetId="22410" refreshError="1"/>
      <sheetData sheetId="22411" refreshError="1"/>
      <sheetData sheetId="22412" refreshError="1"/>
      <sheetData sheetId="22413" refreshError="1"/>
      <sheetData sheetId="22414" refreshError="1"/>
      <sheetData sheetId="22415" refreshError="1"/>
      <sheetData sheetId="22416" refreshError="1"/>
      <sheetData sheetId="22417" refreshError="1"/>
      <sheetData sheetId="22418" refreshError="1"/>
      <sheetData sheetId="22419" refreshError="1"/>
      <sheetData sheetId="22420" refreshError="1"/>
      <sheetData sheetId="22421" refreshError="1"/>
      <sheetData sheetId="22422" refreshError="1"/>
      <sheetData sheetId="22423" refreshError="1"/>
      <sheetData sheetId="22424" refreshError="1"/>
      <sheetData sheetId="22425" refreshError="1"/>
      <sheetData sheetId="22426" refreshError="1"/>
      <sheetData sheetId="22427"/>
      <sheetData sheetId="22428"/>
      <sheetData sheetId="22429" refreshError="1"/>
      <sheetData sheetId="22430" refreshError="1"/>
      <sheetData sheetId="22431"/>
      <sheetData sheetId="22432" refreshError="1"/>
      <sheetData sheetId="22433" refreshError="1"/>
      <sheetData sheetId="22434" refreshError="1"/>
      <sheetData sheetId="22435"/>
      <sheetData sheetId="22436"/>
      <sheetData sheetId="22437"/>
      <sheetData sheetId="22438" refreshError="1"/>
      <sheetData sheetId="22439" refreshError="1"/>
      <sheetData sheetId="22440" refreshError="1"/>
      <sheetData sheetId="22441" refreshError="1"/>
      <sheetData sheetId="22442" refreshError="1"/>
      <sheetData sheetId="22443" refreshError="1"/>
      <sheetData sheetId="22444" refreshError="1"/>
      <sheetData sheetId="22445" refreshError="1"/>
      <sheetData sheetId="22446" refreshError="1"/>
      <sheetData sheetId="22447" refreshError="1"/>
      <sheetData sheetId="22448" refreshError="1"/>
      <sheetData sheetId="22449" refreshError="1"/>
      <sheetData sheetId="22450" refreshError="1"/>
      <sheetData sheetId="22451" refreshError="1"/>
      <sheetData sheetId="22452" refreshError="1"/>
      <sheetData sheetId="22453" refreshError="1"/>
      <sheetData sheetId="22454" refreshError="1"/>
      <sheetData sheetId="22455" refreshError="1"/>
      <sheetData sheetId="22456"/>
      <sheetData sheetId="22457"/>
      <sheetData sheetId="22458" refreshError="1"/>
      <sheetData sheetId="22459" refreshError="1"/>
      <sheetData sheetId="22460" refreshError="1"/>
      <sheetData sheetId="22461" refreshError="1"/>
      <sheetData sheetId="22462" refreshError="1"/>
      <sheetData sheetId="22463" refreshError="1"/>
      <sheetData sheetId="22464" refreshError="1"/>
      <sheetData sheetId="22465" refreshError="1"/>
      <sheetData sheetId="22466" refreshError="1"/>
      <sheetData sheetId="22467" refreshError="1"/>
      <sheetData sheetId="22468" refreshError="1"/>
      <sheetData sheetId="22469" refreshError="1"/>
      <sheetData sheetId="22470" refreshError="1"/>
      <sheetData sheetId="22471">
        <row r="1">
          <cell r="A1" t="str">
            <v>ASSET_NUMBER</v>
          </cell>
        </row>
      </sheetData>
      <sheetData sheetId="22472" refreshError="1"/>
      <sheetData sheetId="22473"/>
      <sheetData sheetId="22474"/>
      <sheetData sheetId="22475"/>
      <sheetData sheetId="22476"/>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Unit Rate"/>
    </sheetNames>
    <sheetDataSet>
      <sheetData sheetId="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
      <sheetName val="1"/>
      <sheetName val="2"/>
      <sheetName val="3"/>
      <sheetName val="4 (f)"/>
      <sheetName val="8"/>
      <sheetName val="9"/>
      <sheetName val="10"/>
      <sheetName val="11"/>
      <sheetName val="Provisional"/>
      <sheetName val="Tru. &amp; bus layby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ORM7"/>
    </sheetNames>
    <sheetDataSet>
      <sheetData sheetId="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OSUM"/>
    </sheetNames>
    <sheetDataSet>
      <sheetData sheetId="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ion Rate"/>
      <sheetName val="SUMMARY"/>
      <sheetName val="INPUT"/>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RE Wall RA"/>
      <sheetName val="Friction Slab"/>
      <sheetName val="SUB-ANALYSIS OF CONCRETE"/>
      <sheetName val="New Items"/>
      <sheetName val="Sheet1"/>
      <sheetName val="Density"/>
      <sheetName val="B Wall"/>
      <sheetName val="LC"/>
      <sheetName val="LS"/>
      <sheetName val="Lead Cal (Don't print)"/>
    </sheetNames>
    <sheetDataSet>
      <sheetData sheetId="0"/>
      <sheetData sheetId="1"/>
      <sheetData sheetId="2">
        <row r="29">
          <cell r="A29" t="str">
            <v>P&amp;M-11003</v>
          </cell>
        </row>
        <row r="154">
          <cell r="A154" t="str">
            <v>L-12</v>
          </cell>
        </row>
        <row r="155">
          <cell r="A155" t="str">
            <v>L-13</v>
          </cell>
        </row>
        <row r="272">
          <cell r="A272" t="str">
            <v>M-100</v>
          </cell>
        </row>
        <row r="307">
          <cell r="A307" t="str">
            <v>M-135</v>
          </cell>
        </row>
        <row r="333">
          <cell r="A333" t="str">
            <v>M-161</v>
          </cell>
        </row>
        <row r="339">
          <cell r="A339" t="str">
            <v>M-167</v>
          </cell>
        </row>
        <row r="340">
          <cell r="A340" t="str">
            <v>M-168</v>
          </cell>
        </row>
        <row r="363">
          <cell r="A363" t="str">
            <v>M-191</v>
          </cell>
        </row>
        <row r="485">
          <cell r="C485" t="str">
            <v>8%</v>
          </cell>
          <cell r="D485" t="str">
            <v>10%</v>
          </cell>
          <cell r="E485" t="str">
            <v>12%</v>
          </cell>
        </row>
        <row r="486">
          <cell r="C486" t="str">
            <v>10%</v>
          </cell>
          <cell r="D486" t="str">
            <v>10%</v>
          </cell>
          <cell r="E486" t="str">
            <v>10%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K15"/>
  <sheetViews>
    <sheetView showZeros="0" tabSelected="1" view="pageBreakPreview" topLeftCell="A6" zoomScale="70" zoomScaleNormal="90" zoomScaleSheetLayoutView="70" workbookViewId="0">
      <selection activeCell="A13" sqref="A13:F15"/>
    </sheetView>
  </sheetViews>
  <sheetFormatPr defaultColWidth="6.42578125" defaultRowHeight="21.5"/>
  <cols>
    <col min="1" max="1" width="6.42578125" style="255"/>
    <col min="2" max="2" width="5.42578125" style="279" customWidth="1"/>
    <col min="3" max="3" width="63.28515625" style="255" customWidth="1"/>
    <col min="4" max="4" width="6.28515625" style="280" customWidth="1"/>
    <col min="5" max="5" width="10.42578125" style="280" customWidth="1"/>
    <col min="6" max="6" width="12.42578125" style="281" customWidth="1"/>
    <col min="7" max="7" width="13.28515625" style="280" customWidth="1"/>
    <col min="8" max="8" width="12.42578125" style="283" customWidth="1"/>
    <col min="9" max="9" width="6.2109375" style="255" customWidth="1"/>
    <col min="10" max="10" width="16" style="255" customWidth="1"/>
    <col min="11" max="11" width="15.42578125" style="255" bestFit="1" customWidth="1"/>
    <col min="12" max="16384" width="6.42578125" style="255"/>
  </cols>
  <sheetData>
    <row r="1" spans="1:11" ht="41.25" customHeight="1" thickBot="1">
      <c r="B1" s="301" t="e">
        <f>+#REF!</f>
        <v>#REF!</v>
      </c>
      <c r="C1" s="302"/>
      <c r="D1" s="302"/>
      <c r="E1" s="302"/>
      <c r="F1" s="302"/>
      <c r="G1" s="302"/>
      <c r="H1" s="302"/>
    </row>
    <row r="2" spans="1:11" s="256" customFormat="1" ht="20.25" customHeight="1" thickBot="1">
      <c r="B2" s="303" t="s">
        <v>129</v>
      </c>
      <c r="C2" s="304"/>
      <c r="D2" s="304"/>
      <c r="E2" s="304"/>
      <c r="F2" s="304"/>
      <c r="G2" s="304"/>
      <c r="H2" s="305"/>
    </row>
    <row r="3" spans="1:11" s="256" customFormat="1" ht="43">
      <c r="B3" s="257" t="s">
        <v>7</v>
      </c>
      <c r="C3" s="258" t="s">
        <v>5</v>
      </c>
      <c r="D3" s="258" t="s">
        <v>8</v>
      </c>
      <c r="E3" s="258" t="s">
        <v>4</v>
      </c>
      <c r="F3" s="259" t="s">
        <v>127</v>
      </c>
      <c r="G3" s="258" t="s">
        <v>128</v>
      </c>
      <c r="H3" s="260" t="s">
        <v>303</v>
      </c>
    </row>
    <row r="4" spans="1:11" ht="22.65" customHeight="1">
      <c r="B4" s="261" t="s">
        <v>20</v>
      </c>
      <c r="C4" s="262" t="s">
        <v>169</v>
      </c>
      <c r="D4" s="262"/>
      <c r="E4" s="262"/>
      <c r="F4" s="262"/>
      <c r="G4" s="263"/>
      <c r="H4" s="264"/>
    </row>
    <row r="5" spans="1:11" ht="43.5" customHeight="1">
      <c r="B5" s="265">
        <v>1</v>
      </c>
      <c r="C5" s="266" t="s">
        <v>324</v>
      </c>
      <c r="D5" s="267" t="s">
        <v>1</v>
      </c>
      <c r="E5" s="268">
        <f>Measurments!E5</f>
        <v>23169.999999999214</v>
      </c>
      <c r="F5" s="269"/>
      <c r="G5" s="270">
        <f>E5*F5</f>
        <v>0</v>
      </c>
      <c r="H5" s="271"/>
      <c r="J5" s="284"/>
      <c r="K5" s="285"/>
    </row>
    <row r="6" spans="1:11" ht="140">
      <c r="B6" s="265">
        <v>2</v>
      </c>
      <c r="C6" s="266" t="s">
        <v>325</v>
      </c>
      <c r="D6" s="267" t="s">
        <v>1</v>
      </c>
      <c r="E6" s="268">
        <f>Measurments!E6</f>
        <v>23169.999999999214</v>
      </c>
      <c r="F6" s="269"/>
      <c r="G6" s="270">
        <f>E6*F6</f>
        <v>0</v>
      </c>
      <c r="H6" s="271"/>
      <c r="J6" s="284"/>
      <c r="K6" s="285"/>
    </row>
    <row r="7" spans="1:11" ht="140">
      <c r="B7" s="265">
        <v>3</v>
      </c>
      <c r="C7" s="266" t="s">
        <v>326</v>
      </c>
      <c r="D7" s="272" t="s">
        <v>0</v>
      </c>
      <c r="E7" s="268">
        <f>Measurments!E7</f>
        <v>1158.4999999999609</v>
      </c>
      <c r="F7" s="269"/>
      <c r="G7" s="270">
        <f t="shared" ref="G7" si="0">E7*F7</f>
        <v>0</v>
      </c>
      <c r="H7" s="273"/>
      <c r="J7" s="284"/>
      <c r="K7" s="285"/>
    </row>
    <row r="8" spans="1:11" ht="100">
      <c r="B8" s="265">
        <v>4</v>
      </c>
      <c r="C8" s="274" t="s">
        <v>327</v>
      </c>
      <c r="D8" s="272" t="s">
        <v>319</v>
      </c>
      <c r="E8" s="268">
        <f>Measurments!E8</f>
        <v>9351.9999999995343</v>
      </c>
      <c r="F8" s="269"/>
      <c r="G8" s="270">
        <f>E8*F8</f>
        <v>0</v>
      </c>
      <c r="H8" s="273"/>
      <c r="J8" s="284"/>
      <c r="K8" s="285"/>
    </row>
    <row r="9" spans="1:11" s="278" customFormat="1" ht="29.25" customHeight="1">
      <c r="B9" s="300" t="s">
        <v>130</v>
      </c>
      <c r="C9" s="300"/>
      <c r="D9" s="275"/>
      <c r="E9" s="275"/>
      <c r="F9" s="275"/>
      <c r="G9" s="276">
        <f>SUM(G5:G8)</f>
        <v>0</v>
      </c>
      <c r="H9" s="277"/>
      <c r="J9" s="286"/>
      <c r="K9" s="287"/>
    </row>
    <row r="10" spans="1:11">
      <c r="H10" s="282"/>
    </row>
    <row r="11" spans="1:11">
      <c r="A11" s="306" t="s">
        <v>328</v>
      </c>
      <c r="B11" s="306"/>
      <c r="C11" s="306"/>
      <c r="D11" s="306"/>
      <c r="E11" s="306"/>
      <c r="F11" s="306"/>
    </row>
    <row r="12" spans="1:11">
      <c r="A12" s="289"/>
      <c r="B12" s="288"/>
      <c r="C12" s="288"/>
      <c r="D12" s="288"/>
      <c r="E12" s="288"/>
      <c r="F12" s="290"/>
    </row>
    <row r="13" spans="1:11">
      <c r="A13" s="307" t="s">
        <v>329</v>
      </c>
      <c r="B13" s="307"/>
      <c r="C13" s="307"/>
      <c r="D13" s="307"/>
      <c r="E13" s="307"/>
      <c r="F13" s="307"/>
    </row>
    <row r="14" spans="1:11">
      <c r="A14" s="307"/>
      <c r="B14" s="307"/>
      <c r="C14" s="307"/>
      <c r="D14" s="307"/>
      <c r="E14" s="307"/>
      <c r="F14" s="307"/>
    </row>
    <row r="15" spans="1:11">
      <c r="A15" s="307"/>
      <c r="B15" s="307"/>
      <c r="C15" s="307"/>
      <c r="D15" s="307"/>
      <c r="E15" s="307"/>
      <c r="F15" s="307"/>
    </row>
  </sheetData>
  <mergeCells count="5">
    <mergeCell ref="B9:C9"/>
    <mergeCell ref="B1:H1"/>
    <mergeCell ref="B2:H2"/>
    <mergeCell ref="A11:F11"/>
    <mergeCell ref="A13:F15"/>
  </mergeCells>
  <printOptions horizontalCentered="1"/>
  <pageMargins left="0.43307086614173229" right="0.35433070866141736" top="0.51181102362204722" bottom="0.74803149606299213" header="0.31496062992125984" footer="0.31496062992125984"/>
  <pageSetup paperSize="9" scale="59" fitToHeight="0" orientation="portrait" r:id="rId1"/>
  <headerFooter>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H304"/>
  <sheetViews>
    <sheetView view="pageBreakPreview" zoomScale="115" zoomScaleNormal="100" zoomScaleSheetLayoutView="115" workbookViewId="0">
      <pane ySplit="3" topLeftCell="A151" activePane="bottomLeft" state="frozen"/>
      <selection pane="bottomLeft" activeCell="A4" sqref="A4"/>
    </sheetView>
  </sheetViews>
  <sheetFormatPr defaultColWidth="13.42578125" defaultRowHeight="14.5"/>
  <cols>
    <col min="1" max="1" width="13.42578125" style="137"/>
    <col min="2" max="2" width="13.42578125" style="138"/>
    <col min="3" max="3" width="13.42578125" style="139"/>
    <col min="4" max="4" width="10.42578125" style="140" customWidth="1"/>
    <col min="5" max="5" width="6.7109375" style="137" customWidth="1"/>
    <col min="6" max="16384" width="13.42578125" style="137"/>
  </cols>
  <sheetData>
    <row r="1" spans="1:8" s="141" customFormat="1">
      <c r="A1" s="142" t="s">
        <v>43</v>
      </c>
      <c r="B1" s="143" t="s">
        <v>96</v>
      </c>
      <c r="C1" s="143" t="s">
        <v>97</v>
      </c>
      <c r="D1" s="144" t="s">
        <v>98</v>
      </c>
    </row>
    <row r="2" spans="1:8" s="141" customFormat="1">
      <c r="A2" s="142"/>
      <c r="B2" s="143" t="s">
        <v>99</v>
      </c>
      <c r="C2" s="143" t="s">
        <v>100</v>
      </c>
      <c r="D2" s="144"/>
    </row>
    <row r="3" spans="1:8" s="141" customFormat="1">
      <c r="A3" s="142"/>
      <c r="B3" s="143" t="s">
        <v>20</v>
      </c>
      <c r="C3" s="143" t="s">
        <v>15</v>
      </c>
      <c r="D3" s="144" t="s">
        <v>101</v>
      </c>
      <c r="H3" s="141" t="s">
        <v>91</v>
      </c>
    </row>
    <row r="4" spans="1:8">
      <c r="A4" s="145">
        <v>267000</v>
      </c>
      <c r="B4" s="146">
        <v>505.55500000000001</v>
      </c>
      <c r="C4" s="146">
        <v>505.55500000000001</v>
      </c>
      <c r="D4" s="147">
        <f>+B4-C4</f>
        <v>0</v>
      </c>
      <c r="F4" s="141"/>
    </row>
    <row r="5" spans="1:8">
      <c r="A5" s="145">
        <v>267010</v>
      </c>
      <c r="B5" s="146">
        <v>505.51299999999998</v>
      </c>
      <c r="C5" s="146">
        <v>505.51299999999998</v>
      </c>
      <c r="D5" s="147">
        <f t="shared" ref="D5:D68" si="0">+B5-C5</f>
        <v>0</v>
      </c>
    </row>
    <row r="6" spans="1:8">
      <c r="A6" s="145">
        <v>267020</v>
      </c>
      <c r="B6" s="146">
        <v>505.46499999999997</v>
      </c>
      <c r="C6" s="146">
        <v>505.46499999999997</v>
      </c>
      <c r="D6" s="147">
        <f t="shared" si="0"/>
        <v>0</v>
      </c>
    </row>
    <row r="7" spans="1:8">
      <c r="A7" s="145">
        <v>267030</v>
      </c>
      <c r="B7" s="146">
        <v>505.40899999999999</v>
      </c>
      <c r="C7" s="146">
        <v>505.40899999999999</v>
      </c>
      <c r="D7" s="147">
        <f t="shared" si="0"/>
        <v>0</v>
      </c>
    </row>
    <row r="8" spans="1:8">
      <c r="A8" s="145">
        <v>267040</v>
      </c>
      <c r="B8" s="146">
        <v>505.346</v>
      </c>
      <c r="C8" s="146">
        <v>505.346</v>
      </c>
      <c r="D8" s="147">
        <f t="shared" si="0"/>
        <v>0</v>
      </c>
    </row>
    <row r="9" spans="1:8">
      <c r="A9" s="145">
        <v>267050</v>
      </c>
      <c r="B9" s="146">
        <v>505.27499999999998</v>
      </c>
      <c r="C9" s="146">
        <v>505.27499999999998</v>
      </c>
      <c r="D9" s="147">
        <f t="shared" si="0"/>
        <v>0</v>
      </c>
    </row>
    <row r="10" spans="1:8">
      <c r="A10" s="145">
        <v>267060</v>
      </c>
      <c r="B10" s="146">
        <v>505.197</v>
      </c>
      <c r="C10" s="146">
        <v>505.197</v>
      </c>
      <c r="D10" s="147">
        <f t="shared" si="0"/>
        <v>0</v>
      </c>
    </row>
    <row r="11" spans="1:8">
      <c r="A11" s="145">
        <v>267070</v>
      </c>
      <c r="B11" s="146">
        <v>505.11099999999999</v>
      </c>
      <c r="C11" s="146">
        <v>505.11099999999999</v>
      </c>
      <c r="D11" s="147">
        <f t="shared" si="0"/>
        <v>0</v>
      </c>
    </row>
    <row r="12" spans="1:8">
      <c r="A12" s="145">
        <v>267080</v>
      </c>
      <c r="B12" s="146">
        <v>505.01799999999997</v>
      </c>
      <c r="C12" s="146">
        <v>505.01799999999997</v>
      </c>
      <c r="D12" s="147">
        <f t="shared" si="0"/>
        <v>0</v>
      </c>
    </row>
    <row r="13" spans="1:8">
      <c r="A13" s="145">
        <v>267090</v>
      </c>
      <c r="B13" s="146">
        <v>504.91800000000001</v>
      </c>
      <c r="C13" s="146">
        <v>504.91800000000001</v>
      </c>
      <c r="D13" s="147">
        <f t="shared" si="0"/>
        <v>0</v>
      </c>
    </row>
    <row r="14" spans="1:8">
      <c r="A14" s="145">
        <v>267100</v>
      </c>
      <c r="B14" s="146">
        <v>504.81</v>
      </c>
      <c r="C14" s="146">
        <v>504.81</v>
      </c>
      <c r="D14" s="147">
        <f t="shared" si="0"/>
        <v>0</v>
      </c>
    </row>
    <row r="15" spans="1:8" s="148" customFormat="1">
      <c r="A15" s="145">
        <v>267110</v>
      </c>
      <c r="B15" s="146">
        <v>504.69400000000002</v>
      </c>
      <c r="C15" s="146">
        <v>504.69400000000002</v>
      </c>
      <c r="D15" s="147">
        <f t="shared" si="0"/>
        <v>0</v>
      </c>
      <c r="E15" s="137"/>
    </row>
    <row r="16" spans="1:8">
      <c r="A16" s="145">
        <v>267120</v>
      </c>
      <c r="B16" s="146">
        <v>504.572</v>
      </c>
      <c r="C16" s="146">
        <v>504.572</v>
      </c>
      <c r="D16" s="147">
        <f t="shared" si="0"/>
        <v>0</v>
      </c>
    </row>
    <row r="17" spans="1:4">
      <c r="A17" s="145">
        <v>267130</v>
      </c>
      <c r="B17" s="146">
        <v>504.44200000000001</v>
      </c>
      <c r="C17" s="146">
        <v>504.44200000000001</v>
      </c>
      <c r="D17" s="147">
        <f t="shared" si="0"/>
        <v>0</v>
      </c>
    </row>
    <row r="18" spans="1:4">
      <c r="A18" s="145">
        <v>267140</v>
      </c>
      <c r="B18" s="146">
        <v>504.30399999999997</v>
      </c>
      <c r="C18" s="146">
        <v>504.30399999999997</v>
      </c>
      <c r="D18" s="147">
        <f t="shared" si="0"/>
        <v>0</v>
      </c>
    </row>
    <row r="19" spans="1:4">
      <c r="A19" s="145">
        <v>267150</v>
      </c>
      <c r="B19" s="146">
        <v>504.15899999999999</v>
      </c>
      <c r="C19" s="146">
        <v>504.15899999999999</v>
      </c>
      <c r="D19" s="147">
        <f t="shared" si="0"/>
        <v>0</v>
      </c>
    </row>
    <row r="20" spans="1:4">
      <c r="A20" s="145">
        <v>267160</v>
      </c>
      <c r="B20" s="146">
        <v>504.00700000000001</v>
      </c>
      <c r="C20" s="146">
        <v>504.00700000000001</v>
      </c>
      <c r="D20" s="147">
        <f t="shared" si="0"/>
        <v>0</v>
      </c>
    </row>
    <row r="21" spans="1:4">
      <c r="A21" s="145">
        <v>267170</v>
      </c>
      <c r="B21" s="146">
        <v>503.84800000000001</v>
      </c>
      <c r="C21" s="146">
        <v>503.84800000000001</v>
      </c>
      <c r="D21" s="147">
        <f t="shared" si="0"/>
        <v>0</v>
      </c>
    </row>
    <row r="22" spans="1:4">
      <c r="A22" s="145">
        <v>267180</v>
      </c>
      <c r="B22" s="146">
        <v>503.68</v>
      </c>
      <c r="C22" s="146">
        <v>503.68</v>
      </c>
      <c r="D22" s="147">
        <f t="shared" si="0"/>
        <v>0</v>
      </c>
    </row>
    <row r="23" spans="1:4">
      <c r="A23" s="145">
        <v>267190</v>
      </c>
      <c r="B23" s="146">
        <v>503.50599999999997</v>
      </c>
      <c r="C23" s="146">
        <v>503.50599999999997</v>
      </c>
      <c r="D23" s="147">
        <f t="shared" si="0"/>
        <v>0</v>
      </c>
    </row>
    <row r="24" spans="1:4">
      <c r="A24" s="145">
        <v>267200</v>
      </c>
      <c r="B24" s="146">
        <v>503.32400000000001</v>
      </c>
      <c r="C24" s="146">
        <v>503.32400000000001</v>
      </c>
      <c r="D24" s="147">
        <f t="shared" si="0"/>
        <v>0</v>
      </c>
    </row>
    <row r="25" spans="1:4">
      <c r="A25" s="145">
        <v>267210</v>
      </c>
      <c r="B25" s="146">
        <v>503.13499999999999</v>
      </c>
      <c r="C25" s="146">
        <v>503.13499999999999</v>
      </c>
      <c r="D25" s="147">
        <f t="shared" si="0"/>
        <v>0</v>
      </c>
    </row>
    <row r="26" spans="1:4">
      <c r="A26" s="145">
        <v>267220</v>
      </c>
      <c r="B26" s="146">
        <v>502.93799999999999</v>
      </c>
      <c r="C26" s="146">
        <v>502.93799999999999</v>
      </c>
      <c r="D26" s="147">
        <f t="shared" si="0"/>
        <v>0</v>
      </c>
    </row>
    <row r="27" spans="1:4">
      <c r="A27" s="145">
        <v>267230</v>
      </c>
      <c r="B27" s="146">
        <v>502.73399999999998</v>
      </c>
      <c r="C27" s="146">
        <v>502.73399999999998</v>
      </c>
      <c r="D27" s="147">
        <f t="shared" si="0"/>
        <v>0</v>
      </c>
    </row>
    <row r="28" spans="1:4">
      <c r="A28" s="145">
        <v>267240</v>
      </c>
      <c r="B28" s="146">
        <v>502.52199999999999</v>
      </c>
      <c r="C28" s="146">
        <v>502.52199999999999</v>
      </c>
      <c r="D28" s="147">
        <f t="shared" si="0"/>
        <v>0</v>
      </c>
    </row>
    <row r="29" spans="1:4">
      <c r="A29" s="145">
        <v>267250</v>
      </c>
      <c r="B29" s="146">
        <v>502.303</v>
      </c>
      <c r="C29" s="146">
        <v>502.303</v>
      </c>
      <c r="D29" s="147">
        <f t="shared" si="0"/>
        <v>0</v>
      </c>
    </row>
    <row r="30" spans="1:4">
      <c r="A30" s="145">
        <v>267260</v>
      </c>
      <c r="B30" s="146">
        <v>502.077</v>
      </c>
      <c r="C30" s="146">
        <v>502.077</v>
      </c>
      <c r="D30" s="147">
        <f t="shared" si="0"/>
        <v>0</v>
      </c>
    </row>
    <row r="31" spans="1:4">
      <c r="A31" s="145">
        <v>267270</v>
      </c>
      <c r="B31" s="146">
        <v>501.84699999999998</v>
      </c>
      <c r="C31" s="146">
        <v>501.84699999999998</v>
      </c>
      <c r="D31" s="147">
        <f t="shared" si="0"/>
        <v>0</v>
      </c>
    </row>
    <row r="32" spans="1:4">
      <c r="A32" s="145">
        <v>267280</v>
      </c>
      <c r="B32" s="146">
        <v>501.61700000000002</v>
      </c>
      <c r="C32" s="146">
        <v>501.61700000000002</v>
      </c>
      <c r="D32" s="147">
        <f t="shared" si="0"/>
        <v>0</v>
      </c>
    </row>
    <row r="33" spans="1:4">
      <c r="A33" s="145">
        <v>267290</v>
      </c>
      <c r="B33" s="146">
        <v>501.387</v>
      </c>
      <c r="C33" s="146">
        <v>501.387</v>
      </c>
      <c r="D33" s="147">
        <f t="shared" si="0"/>
        <v>0</v>
      </c>
    </row>
    <row r="34" spans="1:4">
      <c r="A34" s="145">
        <v>267300</v>
      </c>
      <c r="B34" s="146">
        <v>501.15699999999998</v>
      </c>
      <c r="C34" s="146">
        <v>501.15699999999998</v>
      </c>
      <c r="D34" s="147">
        <f t="shared" si="0"/>
        <v>0</v>
      </c>
    </row>
    <row r="35" spans="1:4">
      <c r="A35" s="145">
        <v>267310</v>
      </c>
      <c r="B35" s="146">
        <v>500.93299999999999</v>
      </c>
      <c r="C35" s="146">
        <v>500.93299999999999</v>
      </c>
      <c r="D35" s="147">
        <f t="shared" si="0"/>
        <v>0</v>
      </c>
    </row>
    <row r="36" spans="1:4">
      <c r="A36" s="145">
        <v>267320</v>
      </c>
      <c r="B36" s="146">
        <v>500.72</v>
      </c>
      <c r="C36" s="146">
        <v>500.72</v>
      </c>
      <c r="D36" s="147">
        <f t="shared" si="0"/>
        <v>0</v>
      </c>
    </row>
    <row r="37" spans="1:4">
      <c r="A37" s="145">
        <v>267330</v>
      </c>
      <c r="B37" s="146">
        <v>500.51799999999997</v>
      </c>
      <c r="C37" s="146">
        <v>500.51799999999997</v>
      </c>
      <c r="D37" s="147">
        <f t="shared" si="0"/>
        <v>0</v>
      </c>
    </row>
    <row r="38" spans="1:4">
      <c r="A38" s="145">
        <v>267340</v>
      </c>
      <c r="B38" s="146">
        <v>500.32600000000002</v>
      </c>
      <c r="C38" s="146">
        <v>500.32600000000002</v>
      </c>
      <c r="D38" s="147">
        <f t="shared" si="0"/>
        <v>0</v>
      </c>
    </row>
    <row r="39" spans="1:4">
      <c r="A39" s="145">
        <v>267350</v>
      </c>
      <c r="B39" s="146">
        <v>500.14400000000001</v>
      </c>
      <c r="C39" s="146">
        <v>500.14400000000001</v>
      </c>
      <c r="D39" s="147">
        <f t="shared" si="0"/>
        <v>0</v>
      </c>
    </row>
    <row r="40" spans="1:4">
      <c r="A40" s="145">
        <v>267360</v>
      </c>
      <c r="B40" s="146">
        <v>499.97300000000001</v>
      </c>
      <c r="C40" s="146">
        <v>499.97300000000001</v>
      </c>
      <c r="D40" s="147">
        <f t="shared" si="0"/>
        <v>0</v>
      </c>
    </row>
    <row r="41" spans="1:4">
      <c r="A41" s="145">
        <v>267370</v>
      </c>
      <c r="B41" s="146">
        <v>499.81299999999999</v>
      </c>
      <c r="C41" s="146">
        <v>499.81299999999999</v>
      </c>
      <c r="D41" s="147">
        <f t="shared" si="0"/>
        <v>0</v>
      </c>
    </row>
    <row r="42" spans="1:4">
      <c r="A42" s="145">
        <v>267380</v>
      </c>
      <c r="B42" s="146">
        <v>499.66300000000001</v>
      </c>
      <c r="C42" s="146">
        <v>499.66300000000001</v>
      </c>
      <c r="D42" s="147">
        <f t="shared" si="0"/>
        <v>0</v>
      </c>
    </row>
    <row r="43" spans="1:4">
      <c r="A43" s="145">
        <v>267390</v>
      </c>
      <c r="B43" s="146">
        <v>499.52300000000002</v>
      </c>
      <c r="C43" s="146">
        <v>499.52300000000002</v>
      </c>
      <c r="D43" s="147">
        <f t="shared" si="0"/>
        <v>0</v>
      </c>
    </row>
    <row r="44" spans="1:4">
      <c r="A44" s="145">
        <v>267400</v>
      </c>
      <c r="B44" s="146">
        <v>499.38799999999998</v>
      </c>
      <c r="C44" s="146">
        <v>499.38799999999998</v>
      </c>
      <c r="D44" s="147">
        <f t="shared" si="0"/>
        <v>0</v>
      </c>
    </row>
    <row r="45" spans="1:4">
      <c r="A45" s="145">
        <v>267410</v>
      </c>
      <c r="B45" s="146">
        <v>499.25299999999999</v>
      </c>
      <c r="C45" s="146">
        <v>499.25299999999999</v>
      </c>
      <c r="D45" s="147">
        <f t="shared" si="0"/>
        <v>0</v>
      </c>
    </row>
    <row r="46" spans="1:4">
      <c r="A46" s="145">
        <v>267420</v>
      </c>
      <c r="B46" s="146">
        <v>499.11799999999999</v>
      </c>
      <c r="C46" s="146">
        <v>499.11799999999999</v>
      </c>
      <c r="D46" s="147">
        <f t="shared" si="0"/>
        <v>0</v>
      </c>
    </row>
    <row r="47" spans="1:4">
      <c r="A47" s="145">
        <v>267430</v>
      </c>
      <c r="B47" s="146">
        <v>498.983</v>
      </c>
      <c r="C47" s="146">
        <v>498.983</v>
      </c>
      <c r="D47" s="147">
        <f t="shared" si="0"/>
        <v>0</v>
      </c>
    </row>
    <row r="48" spans="1:4">
      <c r="A48" s="145">
        <v>267440</v>
      </c>
      <c r="B48" s="146">
        <v>498.84800000000001</v>
      </c>
      <c r="C48" s="146">
        <v>498.84800000000001</v>
      </c>
      <c r="D48" s="147">
        <f t="shared" si="0"/>
        <v>0</v>
      </c>
    </row>
    <row r="49" spans="1:4">
      <c r="A49" s="145">
        <v>267450</v>
      </c>
      <c r="B49" s="146">
        <v>498.71300000000002</v>
      </c>
      <c r="C49" s="146">
        <v>498.71300000000002</v>
      </c>
      <c r="D49" s="147">
        <f t="shared" si="0"/>
        <v>0</v>
      </c>
    </row>
    <row r="50" spans="1:4">
      <c r="A50" s="145">
        <v>267460</v>
      </c>
      <c r="B50" s="146">
        <v>498.57799999999997</v>
      </c>
      <c r="C50" s="146">
        <v>498.57799999999997</v>
      </c>
      <c r="D50" s="147">
        <f t="shared" si="0"/>
        <v>0</v>
      </c>
    </row>
    <row r="51" spans="1:4">
      <c r="A51" s="145">
        <v>267470</v>
      </c>
      <c r="B51" s="146">
        <v>498.44299999999998</v>
      </c>
      <c r="C51" s="146">
        <v>498.44299999999998</v>
      </c>
      <c r="D51" s="147">
        <f t="shared" si="0"/>
        <v>0</v>
      </c>
    </row>
    <row r="52" spans="1:4">
      <c r="A52" s="145">
        <v>267480</v>
      </c>
      <c r="B52" s="146">
        <v>498.30799999999999</v>
      </c>
      <c r="C52" s="146">
        <v>498.30799999999999</v>
      </c>
      <c r="D52" s="147">
        <f t="shared" si="0"/>
        <v>0</v>
      </c>
    </row>
    <row r="53" spans="1:4">
      <c r="A53" s="145">
        <v>267490</v>
      </c>
      <c r="B53" s="146">
        <v>498.173</v>
      </c>
      <c r="C53" s="146">
        <v>498.173</v>
      </c>
      <c r="D53" s="147">
        <f t="shared" si="0"/>
        <v>0</v>
      </c>
    </row>
    <row r="54" spans="1:4">
      <c r="A54" s="145">
        <v>267500</v>
      </c>
      <c r="B54" s="146">
        <v>498.03800000000001</v>
      </c>
      <c r="C54" s="146">
        <v>498.03800000000001</v>
      </c>
      <c r="D54" s="147">
        <f t="shared" si="0"/>
        <v>0</v>
      </c>
    </row>
    <row r="55" spans="1:4">
      <c r="A55" s="145">
        <v>267510</v>
      </c>
      <c r="B55" s="146">
        <v>497.90300000000002</v>
      </c>
      <c r="C55" s="146">
        <v>497.90300000000002</v>
      </c>
      <c r="D55" s="147">
        <f t="shared" si="0"/>
        <v>0</v>
      </c>
    </row>
    <row r="56" spans="1:4">
      <c r="A56" s="145">
        <v>267520</v>
      </c>
      <c r="B56" s="146">
        <v>497.76799999999997</v>
      </c>
      <c r="C56" s="146">
        <v>497.76799999999997</v>
      </c>
      <c r="D56" s="147">
        <f t="shared" si="0"/>
        <v>0</v>
      </c>
    </row>
    <row r="57" spans="1:4">
      <c r="A57" s="145">
        <v>267530</v>
      </c>
      <c r="B57" s="146">
        <v>497.63299999999998</v>
      </c>
      <c r="C57" s="146">
        <v>497.63299999999998</v>
      </c>
      <c r="D57" s="147">
        <f t="shared" si="0"/>
        <v>0</v>
      </c>
    </row>
    <row r="58" spans="1:4">
      <c r="A58" s="145">
        <v>267540</v>
      </c>
      <c r="B58" s="146">
        <v>497.49799999999999</v>
      </c>
      <c r="C58" s="146">
        <v>497.49799999999999</v>
      </c>
      <c r="D58" s="147">
        <f t="shared" si="0"/>
        <v>0</v>
      </c>
    </row>
    <row r="59" spans="1:4">
      <c r="A59" s="145">
        <v>267550</v>
      </c>
      <c r="B59" s="146">
        <v>497.363</v>
      </c>
      <c r="C59" s="146">
        <v>497.363</v>
      </c>
      <c r="D59" s="147">
        <f t="shared" si="0"/>
        <v>0</v>
      </c>
    </row>
    <row r="60" spans="1:4">
      <c r="A60" s="145">
        <v>267560</v>
      </c>
      <c r="B60" s="146">
        <v>497.22800000000001</v>
      </c>
      <c r="C60" s="146">
        <v>497.22800000000001</v>
      </c>
      <c r="D60" s="147">
        <f t="shared" si="0"/>
        <v>0</v>
      </c>
    </row>
    <row r="61" spans="1:4">
      <c r="A61" s="145">
        <v>267570</v>
      </c>
      <c r="B61" s="146">
        <v>497.09300000000002</v>
      </c>
      <c r="C61" s="146">
        <v>497.09300000000002</v>
      </c>
      <c r="D61" s="147">
        <f t="shared" si="0"/>
        <v>0</v>
      </c>
    </row>
    <row r="62" spans="1:4">
      <c r="A62" s="145">
        <v>267580</v>
      </c>
      <c r="B62" s="146">
        <v>496.95800000000003</v>
      </c>
      <c r="C62" s="146">
        <v>496.95800000000003</v>
      </c>
      <c r="D62" s="147">
        <f t="shared" si="0"/>
        <v>0</v>
      </c>
    </row>
    <row r="63" spans="1:4">
      <c r="A63" s="145">
        <v>267590</v>
      </c>
      <c r="B63" s="146">
        <v>496.82299999999998</v>
      </c>
      <c r="C63" s="146">
        <v>496.82299999999998</v>
      </c>
      <c r="D63" s="147">
        <f t="shared" si="0"/>
        <v>0</v>
      </c>
    </row>
    <row r="64" spans="1:4">
      <c r="A64" s="145">
        <v>267600</v>
      </c>
      <c r="B64" s="146">
        <v>496.68799999999999</v>
      </c>
      <c r="C64" s="146">
        <v>496.68799999999999</v>
      </c>
      <c r="D64" s="147">
        <f t="shared" si="0"/>
        <v>0</v>
      </c>
    </row>
    <row r="65" spans="1:4">
      <c r="A65" s="145">
        <v>267610</v>
      </c>
      <c r="B65" s="146">
        <v>496.553</v>
      </c>
      <c r="C65" s="146">
        <v>496.553</v>
      </c>
      <c r="D65" s="147">
        <f t="shared" si="0"/>
        <v>0</v>
      </c>
    </row>
    <row r="66" spans="1:4">
      <c r="A66" s="145">
        <v>267620</v>
      </c>
      <c r="B66" s="146">
        <v>496.41800000000001</v>
      </c>
      <c r="C66" s="146">
        <v>496.41800000000001</v>
      </c>
      <c r="D66" s="147">
        <f t="shared" si="0"/>
        <v>0</v>
      </c>
    </row>
    <row r="67" spans="1:4">
      <c r="A67" s="145">
        <v>267630</v>
      </c>
      <c r="B67" s="146">
        <v>496.28300000000002</v>
      </c>
      <c r="C67" s="146">
        <v>496.28300000000002</v>
      </c>
      <c r="D67" s="147">
        <f t="shared" si="0"/>
        <v>0</v>
      </c>
    </row>
    <row r="68" spans="1:4">
      <c r="A68" s="145">
        <v>267640</v>
      </c>
      <c r="B68" s="146">
        <v>496.14800000000002</v>
      </c>
      <c r="C68" s="146">
        <v>496.14800000000002</v>
      </c>
      <c r="D68" s="147">
        <f t="shared" si="0"/>
        <v>0</v>
      </c>
    </row>
    <row r="69" spans="1:4">
      <c r="A69" s="145">
        <v>267650</v>
      </c>
      <c r="B69" s="146">
        <v>496.012</v>
      </c>
      <c r="C69" s="146">
        <v>496.012</v>
      </c>
      <c r="D69" s="147">
        <f t="shared" ref="D69:D132" si="1">+B69-C69</f>
        <v>0</v>
      </c>
    </row>
    <row r="70" spans="1:4">
      <c r="A70" s="145">
        <v>267660</v>
      </c>
      <c r="B70" s="146">
        <v>495.87</v>
      </c>
      <c r="C70" s="146">
        <v>495.87</v>
      </c>
      <c r="D70" s="147">
        <f t="shared" si="1"/>
        <v>0</v>
      </c>
    </row>
    <row r="71" spans="1:4">
      <c r="A71" s="145">
        <v>267670</v>
      </c>
      <c r="B71" s="146">
        <v>495.72199999999998</v>
      </c>
      <c r="C71" s="146">
        <v>495.72199999999998</v>
      </c>
      <c r="D71" s="147">
        <f t="shared" si="1"/>
        <v>0</v>
      </c>
    </row>
    <row r="72" spans="1:4">
      <c r="A72" s="145">
        <v>267680</v>
      </c>
      <c r="B72" s="146">
        <v>495.56799999999998</v>
      </c>
      <c r="C72" s="146">
        <v>495.56799999999998</v>
      </c>
      <c r="D72" s="147">
        <f t="shared" si="1"/>
        <v>0</v>
      </c>
    </row>
    <row r="73" spans="1:4">
      <c r="A73" s="145">
        <v>267690</v>
      </c>
      <c r="B73" s="146">
        <v>495.40800000000002</v>
      </c>
      <c r="C73" s="146">
        <v>495.40800000000002</v>
      </c>
      <c r="D73" s="147">
        <f t="shared" si="1"/>
        <v>0</v>
      </c>
    </row>
    <row r="74" spans="1:4">
      <c r="A74" s="145">
        <v>267700</v>
      </c>
      <c r="B74" s="146">
        <v>495.24299999999999</v>
      </c>
      <c r="C74" s="146">
        <v>495.24299999999999</v>
      </c>
      <c r="D74" s="147">
        <f t="shared" si="1"/>
        <v>0</v>
      </c>
    </row>
    <row r="75" spans="1:4">
      <c r="A75" s="145">
        <v>267710</v>
      </c>
      <c r="B75" s="146">
        <v>495.07299999999998</v>
      </c>
      <c r="C75" s="146">
        <v>495.07299999999998</v>
      </c>
      <c r="D75" s="147">
        <f t="shared" si="1"/>
        <v>0</v>
      </c>
    </row>
    <row r="76" spans="1:4">
      <c r="A76" s="145">
        <v>267720</v>
      </c>
      <c r="B76" s="146">
        <v>494.90300000000002</v>
      </c>
      <c r="C76" s="146">
        <v>494.90300000000002</v>
      </c>
      <c r="D76" s="147">
        <f t="shared" si="1"/>
        <v>0</v>
      </c>
    </row>
    <row r="77" spans="1:4">
      <c r="A77" s="145">
        <v>267730</v>
      </c>
      <c r="B77" s="146">
        <v>494.733</v>
      </c>
      <c r="C77" s="146">
        <v>494.733</v>
      </c>
      <c r="D77" s="147">
        <f t="shared" si="1"/>
        <v>0</v>
      </c>
    </row>
    <row r="78" spans="1:4">
      <c r="A78" s="145">
        <v>267740</v>
      </c>
      <c r="B78" s="146">
        <v>494.56299999999999</v>
      </c>
      <c r="C78" s="146">
        <v>494.56299999999999</v>
      </c>
      <c r="D78" s="147">
        <f t="shared" si="1"/>
        <v>0</v>
      </c>
    </row>
    <row r="79" spans="1:4">
      <c r="A79" s="145">
        <v>267750</v>
      </c>
      <c r="B79" s="146">
        <v>494.39299999999997</v>
      </c>
      <c r="C79" s="146">
        <v>494.39299999999997</v>
      </c>
      <c r="D79" s="147">
        <f t="shared" si="1"/>
        <v>0</v>
      </c>
    </row>
    <row r="80" spans="1:4">
      <c r="A80" s="145">
        <v>267760</v>
      </c>
      <c r="B80" s="146">
        <v>494.22300000000001</v>
      </c>
      <c r="C80" s="146">
        <v>494.22300000000001</v>
      </c>
      <c r="D80" s="147">
        <f t="shared" si="1"/>
        <v>0</v>
      </c>
    </row>
    <row r="81" spans="1:4">
      <c r="A81" s="145">
        <v>267770</v>
      </c>
      <c r="B81" s="146">
        <v>494.053</v>
      </c>
      <c r="C81" s="146">
        <v>494.053</v>
      </c>
      <c r="D81" s="147">
        <f t="shared" si="1"/>
        <v>0</v>
      </c>
    </row>
    <row r="82" spans="1:4">
      <c r="A82" s="145">
        <v>267780</v>
      </c>
      <c r="B82" s="146">
        <v>493.88299999999998</v>
      </c>
      <c r="C82" s="146">
        <v>493.88299999999998</v>
      </c>
      <c r="D82" s="147">
        <f t="shared" si="1"/>
        <v>0</v>
      </c>
    </row>
    <row r="83" spans="1:4">
      <c r="A83" s="145">
        <v>267790</v>
      </c>
      <c r="B83" s="146">
        <v>493.71300000000002</v>
      </c>
      <c r="C83" s="146">
        <v>493.71300000000002</v>
      </c>
      <c r="D83" s="147">
        <f t="shared" si="1"/>
        <v>0</v>
      </c>
    </row>
    <row r="84" spans="1:4">
      <c r="A84" s="145">
        <v>267800</v>
      </c>
      <c r="B84" s="146">
        <v>493.54300000000001</v>
      </c>
      <c r="C84" s="146">
        <v>493.54300000000001</v>
      </c>
      <c r="D84" s="147">
        <f t="shared" si="1"/>
        <v>0</v>
      </c>
    </row>
    <row r="85" spans="1:4">
      <c r="A85" s="145">
        <v>267810</v>
      </c>
      <c r="B85" s="146">
        <v>493.37299999999999</v>
      </c>
      <c r="C85" s="146">
        <v>493.37299999999999</v>
      </c>
      <c r="D85" s="147">
        <f t="shared" si="1"/>
        <v>0</v>
      </c>
    </row>
    <row r="86" spans="1:4">
      <c r="A86" s="145">
        <v>267820</v>
      </c>
      <c r="B86" s="146">
        <v>493.20299999999997</v>
      </c>
      <c r="C86" s="146">
        <v>493.20299999999997</v>
      </c>
      <c r="D86" s="147">
        <f t="shared" si="1"/>
        <v>0</v>
      </c>
    </row>
    <row r="87" spans="1:4">
      <c r="A87" s="145">
        <v>267830</v>
      </c>
      <c r="B87" s="146">
        <v>493.03300000000002</v>
      </c>
      <c r="C87" s="146">
        <v>493.03300000000002</v>
      </c>
      <c r="D87" s="147">
        <f t="shared" si="1"/>
        <v>0</v>
      </c>
    </row>
    <row r="88" spans="1:4">
      <c r="A88" s="145">
        <v>267840</v>
      </c>
      <c r="B88" s="146">
        <v>492.863</v>
      </c>
      <c r="C88" s="146">
        <v>492.863</v>
      </c>
      <c r="D88" s="147">
        <f t="shared" si="1"/>
        <v>0</v>
      </c>
    </row>
    <row r="89" spans="1:4">
      <c r="A89" s="145">
        <v>267850</v>
      </c>
      <c r="B89" s="146">
        <v>492.69299999999998</v>
      </c>
      <c r="C89" s="146">
        <v>492.69299999999998</v>
      </c>
      <c r="D89" s="147">
        <f t="shared" si="1"/>
        <v>0</v>
      </c>
    </row>
    <row r="90" spans="1:4">
      <c r="A90" s="145">
        <v>267860</v>
      </c>
      <c r="B90" s="146">
        <v>492.52300000000002</v>
      </c>
      <c r="C90" s="146">
        <v>492.52300000000002</v>
      </c>
      <c r="D90" s="147">
        <f t="shared" si="1"/>
        <v>0</v>
      </c>
    </row>
    <row r="91" spans="1:4">
      <c r="A91" s="145">
        <v>267870</v>
      </c>
      <c r="B91" s="146">
        <v>492.35300000000001</v>
      </c>
      <c r="C91" s="146">
        <v>492.35300000000001</v>
      </c>
      <c r="D91" s="147">
        <f t="shared" si="1"/>
        <v>0</v>
      </c>
    </row>
    <row r="92" spans="1:4">
      <c r="A92" s="145">
        <v>267880</v>
      </c>
      <c r="B92" s="146">
        <v>492.18299999999999</v>
      </c>
      <c r="C92" s="146">
        <v>492.18299999999999</v>
      </c>
      <c r="D92" s="147">
        <f t="shared" si="1"/>
        <v>0</v>
      </c>
    </row>
    <row r="93" spans="1:4">
      <c r="A93" s="145">
        <v>267890</v>
      </c>
      <c r="B93" s="146">
        <v>492.01299999999998</v>
      </c>
      <c r="C93" s="146">
        <v>492.01299999999998</v>
      </c>
      <c r="D93" s="147">
        <f t="shared" si="1"/>
        <v>0</v>
      </c>
    </row>
    <row r="94" spans="1:4">
      <c r="A94" s="145">
        <v>267900</v>
      </c>
      <c r="B94" s="146">
        <v>491.84300000000002</v>
      </c>
      <c r="C94" s="146">
        <v>491.84300000000002</v>
      </c>
      <c r="D94" s="147">
        <f t="shared" si="1"/>
        <v>0</v>
      </c>
    </row>
    <row r="95" spans="1:4">
      <c r="A95" s="145">
        <v>267910</v>
      </c>
      <c r="B95" s="146">
        <v>491.673</v>
      </c>
      <c r="C95" s="146">
        <v>491.673</v>
      </c>
      <c r="D95" s="147">
        <f t="shared" si="1"/>
        <v>0</v>
      </c>
    </row>
    <row r="96" spans="1:4">
      <c r="A96" s="145">
        <v>267920</v>
      </c>
      <c r="B96" s="146">
        <v>491.50299999999999</v>
      </c>
      <c r="C96" s="146">
        <v>491.50299999999999</v>
      </c>
      <c r="D96" s="147">
        <f t="shared" si="1"/>
        <v>0</v>
      </c>
    </row>
    <row r="97" spans="1:4">
      <c r="A97" s="145">
        <v>267930</v>
      </c>
      <c r="B97" s="146">
        <v>491.33300000000003</v>
      </c>
      <c r="C97" s="146">
        <v>491.33300000000003</v>
      </c>
      <c r="D97" s="147">
        <f t="shared" si="1"/>
        <v>0</v>
      </c>
    </row>
    <row r="98" spans="1:4">
      <c r="A98" s="145">
        <v>267940</v>
      </c>
      <c r="B98" s="146">
        <v>491.16300000000001</v>
      </c>
      <c r="C98" s="146">
        <v>491.16300000000001</v>
      </c>
      <c r="D98" s="147">
        <f t="shared" si="1"/>
        <v>0</v>
      </c>
    </row>
    <row r="99" spans="1:4">
      <c r="A99" s="145">
        <v>267950</v>
      </c>
      <c r="B99" s="146">
        <v>490.99299999999999</v>
      </c>
      <c r="C99" s="146">
        <v>490.99299999999999</v>
      </c>
      <c r="D99" s="147">
        <f t="shared" si="1"/>
        <v>0</v>
      </c>
    </row>
    <row r="100" spans="1:4">
      <c r="A100" s="145">
        <v>267960</v>
      </c>
      <c r="B100" s="146">
        <v>490.82299999999998</v>
      </c>
      <c r="C100" s="146">
        <v>490.82299999999998</v>
      </c>
      <c r="D100" s="147">
        <f t="shared" si="1"/>
        <v>0</v>
      </c>
    </row>
    <row r="101" spans="1:4">
      <c r="A101" s="145">
        <v>267970</v>
      </c>
      <c r="B101" s="146">
        <v>490.65300000000002</v>
      </c>
      <c r="C101" s="146">
        <v>490.65300000000002</v>
      </c>
      <c r="D101" s="147">
        <f t="shared" si="1"/>
        <v>0</v>
      </c>
    </row>
    <row r="102" spans="1:4">
      <c r="A102" s="145">
        <v>267980</v>
      </c>
      <c r="B102" s="146">
        <v>490.483</v>
      </c>
      <c r="C102" s="146">
        <v>490.483</v>
      </c>
      <c r="D102" s="147">
        <f t="shared" si="1"/>
        <v>0</v>
      </c>
    </row>
    <row r="103" spans="1:4">
      <c r="A103" s="145">
        <v>267990</v>
      </c>
      <c r="B103" s="146">
        <v>490.31299999999999</v>
      </c>
      <c r="C103" s="146">
        <v>490.31299999999999</v>
      </c>
      <c r="D103" s="147">
        <f t="shared" si="1"/>
        <v>0</v>
      </c>
    </row>
    <row r="104" spans="1:4">
      <c r="A104" s="145">
        <v>268000</v>
      </c>
      <c r="B104" s="146">
        <v>490.14299999999997</v>
      </c>
      <c r="C104" s="146">
        <v>490.14299999999997</v>
      </c>
      <c r="D104" s="147">
        <f t="shared" si="1"/>
        <v>0</v>
      </c>
    </row>
    <row r="105" spans="1:4">
      <c r="A105" s="145">
        <v>268010</v>
      </c>
      <c r="B105" s="146">
        <v>489.97300000000001</v>
      </c>
      <c r="C105" s="146">
        <v>489.97300000000001</v>
      </c>
      <c r="D105" s="147">
        <f t="shared" si="1"/>
        <v>0</v>
      </c>
    </row>
    <row r="106" spans="1:4">
      <c r="A106" s="145">
        <v>268020</v>
      </c>
      <c r="B106" s="146">
        <v>489.803</v>
      </c>
      <c r="C106" s="146">
        <v>489.803</v>
      </c>
      <c r="D106" s="147">
        <f t="shared" si="1"/>
        <v>0</v>
      </c>
    </row>
    <row r="107" spans="1:4">
      <c r="A107" s="145">
        <v>268030</v>
      </c>
      <c r="B107" s="146">
        <v>489.63299999999998</v>
      </c>
      <c r="C107" s="146">
        <v>489.63299999999998</v>
      </c>
      <c r="D107" s="147">
        <f t="shared" si="1"/>
        <v>0</v>
      </c>
    </row>
    <row r="108" spans="1:4">
      <c r="A108" s="145">
        <v>268040</v>
      </c>
      <c r="B108" s="146">
        <v>489.46300000000002</v>
      </c>
      <c r="C108" s="146">
        <v>489.46300000000002</v>
      </c>
      <c r="D108" s="147">
        <f t="shared" si="1"/>
        <v>0</v>
      </c>
    </row>
    <row r="109" spans="1:4">
      <c r="A109" s="145">
        <v>268050</v>
      </c>
      <c r="B109" s="146">
        <v>489.29599999999999</v>
      </c>
      <c r="C109" s="146">
        <v>489.29599999999999</v>
      </c>
      <c r="D109" s="147">
        <f t="shared" si="1"/>
        <v>0</v>
      </c>
    </row>
    <row r="110" spans="1:4">
      <c r="A110" s="145">
        <v>268060</v>
      </c>
      <c r="B110" s="146">
        <v>489.142</v>
      </c>
      <c r="C110" s="146">
        <v>489.142</v>
      </c>
      <c r="D110" s="147">
        <f t="shared" si="1"/>
        <v>0</v>
      </c>
    </row>
    <row r="111" spans="1:4">
      <c r="A111" s="145">
        <v>268070</v>
      </c>
      <c r="B111" s="146">
        <v>489.00200000000001</v>
      </c>
      <c r="C111" s="146">
        <v>489.00200000000001</v>
      </c>
      <c r="D111" s="147">
        <f t="shared" si="1"/>
        <v>0</v>
      </c>
    </row>
    <row r="112" spans="1:4">
      <c r="A112" s="145">
        <v>268080</v>
      </c>
      <c r="B112" s="146">
        <v>488.87599999999998</v>
      </c>
      <c r="C112" s="146">
        <v>488.87599999999998</v>
      </c>
      <c r="D112" s="147">
        <f t="shared" si="1"/>
        <v>0</v>
      </c>
    </row>
    <row r="113" spans="1:4">
      <c r="A113" s="145">
        <v>268090</v>
      </c>
      <c r="B113" s="146">
        <v>488.76400000000001</v>
      </c>
      <c r="C113" s="146">
        <v>488.76400000000001</v>
      </c>
      <c r="D113" s="147">
        <f t="shared" si="1"/>
        <v>0</v>
      </c>
    </row>
    <row r="114" spans="1:4">
      <c r="A114" s="145">
        <v>268100</v>
      </c>
      <c r="B114" s="146">
        <v>488.66699999999997</v>
      </c>
      <c r="C114" s="146">
        <v>488.66699999999997</v>
      </c>
      <c r="D114" s="147">
        <f t="shared" si="1"/>
        <v>0</v>
      </c>
    </row>
    <row r="115" spans="1:4">
      <c r="A115" s="145">
        <v>268110</v>
      </c>
      <c r="B115" s="146">
        <v>488.584</v>
      </c>
      <c r="C115" s="146">
        <v>488.584</v>
      </c>
      <c r="D115" s="147">
        <f t="shared" si="1"/>
        <v>0</v>
      </c>
    </row>
    <row r="116" spans="1:4">
      <c r="A116" s="145">
        <v>268120</v>
      </c>
      <c r="B116" s="146">
        <v>488.51499999999999</v>
      </c>
      <c r="C116" s="146">
        <v>488.51499999999999</v>
      </c>
      <c r="D116" s="147">
        <f t="shared" si="1"/>
        <v>0</v>
      </c>
    </row>
    <row r="117" spans="1:4">
      <c r="A117" s="145">
        <v>268130</v>
      </c>
      <c r="B117" s="146">
        <v>488.46</v>
      </c>
      <c r="C117" s="146">
        <v>488.46</v>
      </c>
      <c r="D117" s="147">
        <f t="shared" si="1"/>
        <v>0</v>
      </c>
    </row>
    <row r="118" spans="1:4">
      <c r="A118" s="145">
        <v>268140</v>
      </c>
      <c r="B118" s="146">
        <v>488.41899999999998</v>
      </c>
      <c r="C118" s="146">
        <v>488.41899999999998</v>
      </c>
      <c r="D118" s="147">
        <f t="shared" si="1"/>
        <v>0</v>
      </c>
    </row>
    <row r="119" spans="1:4">
      <c r="A119" s="145">
        <v>268150</v>
      </c>
      <c r="B119" s="146">
        <v>488.392</v>
      </c>
      <c r="C119" s="146">
        <v>488.392</v>
      </c>
      <c r="D119" s="147">
        <f t="shared" si="1"/>
        <v>0</v>
      </c>
    </row>
    <row r="120" spans="1:4">
      <c r="A120" s="145">
        <v>268160</v>
      </c>
      <c r="B120" s="146">
        <v>488.38</v>
      </c>
      <c r="C120" s="146">
        <v>488.38</v>
      </c>
      <c r="D120" s="147">
        <f t="shared" si="1"/>
        <v>0</v>
      </c>
    </row>
    <row r="121" spans="1:4">
      <c r="A121" s="145">
        <v>268170</v>
      </c>
      <c r="B121" s="146">
        <v>488.37900000000002</v>
      </c>
      <c r="C121" s="146">
        <v>488.37900000000002</v>
      </c>
      <c r="D121" s="147">
        <f t="shared" si="1"/>
        <v>0</v>
      </c>
    </row>
    <row r="122" spans="1:4">
      <c r="A122" s="145">
        <v>268180</v>
      </c>
      <c r="B122" s="146">
        <v>488.37900000000002</v>
      </c>
      <c r="C122" s="146">
        <v>488.37900000000002</v>
      </c>
      <c r="D122" s="147">
        <f t="shared" si="1"/>
        <v>0</v>
      </c>
    </row>
    <row r="123" spans="1:4">
      <c r="A123" s="145">
        <v>268190</v>
      </c>
      <c r="B123" s="146">
        <v>488.37900000000002</v>
      </c>
      <c r="C123" s="146">
        <v>488.37900000000002</v>
      </c>
      <c r="D123" s="147">
        <f t="shared" si="1"/>
        <v>0</v>
      </c>
    </row>
    <row r="124" spans="1:4">
      <c r="A124" s="145">
        <v>268200</v>
      </c>
      <c r="B124" s="146">
        <v>488.37900000000002</v>
      </c>
      <c r="C124" s="146">
        <v>488.37900000000002</v>
      </c>
      <c r="D124" s="147">
        <f t="shared" si="1"/>
        <v>0</v>
      </c>
    </row>
    <row r="125" spans="1:4">
      <c r="A125" s="145">
        <v>268210</v>
      </c>
      <c r="B125" s="146">
        <v>488.37900000000002</v>
      </c>
      <c r="C125" s="146">
        <v>488.37900000000002</v>
      </c>
      <c r="D125" s="147">
        <f t="shared" si="1"/>
        <v>0</v>
      </c>
    </row>
    <row r="126" spans="1:4">
      <c r="A126" s="145">
        <v>268220</v>
      </c>
      <c r="B126" s="146">
        <v>488.37900000000002</v>
      </c>
      <c r="C126" s="146">
        <v>488.37900000000002</v>
      </c>
      <c r="D126" s="147">
        <f t="shared" si="1"/>
        <v>0</v>
      </c>
    </row>
    <row r="127" spans="1:4">
      <c r="A127" s="145">
        <v>268230</v>
      </c>
      <c r="B127" s="146">
        <v>488.37900000000002</v>
      </c>
      <c r="C127" s="146">
        <v>488.37900000000002</v>
      </c>
      <c r="D127" s="147">
        <f t="shared" si="1"/>
        <v>0</v>
      </c>
    </row>
    <row r="128" spans="1:4">
      <c r="A128" s="145">
        <v>268240</v>
      </c>
      <c r="B128" s="146">
        <v>488.37900000000002</v>
      </c>
      <c r="C128" s="146">
        <v>488.37900000000002</v>
      </c>
      <c r="D128" s="147">
        <f t="shared" si="1"/>
        <v>0</v>
      </c>
    </row>
    <row r="129" spans="1:4">
      <c r="A129" s="145">
        <v>268250</v>
      </c>
      <c r="B129" s="146">
        <v>488.37900000000002</v>
      </c>
      <c r="C129" s="146">
        <v>488.37900000000002</v>
      </c>
      <c r="D129" s="147">
        <f t="shared" si="1"/>
        <v>0</v>
      </c>
    </row>
    <row r="130" spans="1:4">
      <c r="A130" s="145">
        <v>268260</v>
      </c>
      <c r="B130" s="146">
        <v>488.37900000000002</v>
      </c>
      <c r="C130" s="146">
        <v>488.37900000000002</v>
      </c>
      <c r="D130" s="147">
        <f t="shared" si="1"/>
        <v>0</v>
      </c>
    </row>
    <row r="131" spans="1:4">
      <c r="A131" s="145">
        <v>268270</v>
      </c>
      <c r="B131" s="146">
        <v>488.37900000000002</v>
      </c>
      <c r="C131" s="146">
        <v>488.37900000000002</v>
      </c>
      <c r="D131" s="147">
        <f t="shared" si="1"/>
        <v>0</v>
      </c>
    </row>
    <row r="132" spans="1:4">
      <c r="A132" s="145">
        <v>268280</v>
      </c>
      <c r="B132" s="146">
        <v>488.37900000000002</v>
      </c>
      <c r="C132" s="146">
        <v>488.37900000000002</v>
      </c>
      <c r="D132" s="147">
        <f t="shared" si="1"/>
        <v>0</v>
      </c>
    </row>
    <row r="133" spans="1:4">
      <c r="A133" s="145">
        <v>268290</v>
      </c>
      <c r="B133" s="146">
        <v>488.37900000000002</v>
      </c>
      <c r="C133" s="146">
        <v>488.37900000000002</v>
      </c>
      <c r="D133" s="147">
        <f t="shared" ref="D133:D196" si="2">+B133-C133</f>
        <v>0</v>
      </c>
    </row>
    <row r="134" spans="1:4">
      <c r="A134" s="145">
        <v>268300</v>
      </c>
      <c r="B134" s="146">
        <v>488.37900000000002</v>
      </c>
      <c r="C134" s="146">
        <v>488.37900000000002</v>
      </c>
      <c r="D134" s="147">
        <f t="shared" si="2"/>
        <v>0</v>
      </c>
    </row>
    <row r="135" spans="1:4">
      <c r="A135" s="145">
        <v>268310</v>
      </c>
      <c r="B135" s="146">
        <v>488.37900000000002</v>
      </c>
      <c r="C135" s="146">
        <v>488.37900000000002</v>
      </c>
      <c r="D135" s="147">
        <f t="shared" si="2"/>
        <v>0</v>
      </c>
    </row>
    <row r="136" spans="1:4">
      <c r="A136" s="145">
        <v>268320</v>
      </c>
      <c r="B136" s="146">
        <v>488.37900000000002</v>
      </c>
      <c r="C136" s="146">
        <v>488.37900000000002</v>
      </c>
      <c r="D136" s="147">
        <f t="shared" si="2"/>
        <v>0</v>
      </c>
    </row>
    <row r="137" spans="1:4">
      <c r="A137" s="145">
        <v>268330</v>
      </c>
      <c r="B137" s="146">
        <v>488.37900000000002</v>
      </c>
      <c r="C137" s="146">
        <v>488.37900000000002</v>
      </c>
      <c r="D137" s="147">
        <f t="shared" si="2"/>
        <v>0</v>
      </c>
    </row>
    <row r="138" spans="1:4">
      <c r="A138" s="145">
        <v>268340</v>
      </c>
      <c r="B138" s="146">
        <v>488.37900000000002</v>
      </c>
      <c r="C138" s="146">
        <v>488.37900000000002</v>
      </c>
      <c r="D138" s="147">
        <f t="shared" si="2"/>
        <v>0</v>
      </c>
    </row>
    <row r="139" spans="1:4">
      <c r="A139" s="145">
        <v>268350</v>
      </c>
      <c r="B139" s="146">
        <v>488.37799999999999</v>
      </c>
      <c r="C139" s="146">
        <v>488.37799999999999</v>
      </c>
      <c r="D139" s="147">
        <f t="shared" si="2"/>
        <v>0</v>
      </c>
    </row>
    <row r="140" spans="1:4">
      <c r="A140" s="145">
        <v>268360</v>
      </c>
      <c r="B140" s="146">
        <v>488.37099999999998</v>
      </c>
      <c r="C140" s="146">
        <v>488.37099999999998</v>
      </c>
      <c r="D140" s="147">
        <f t="shared" si="2"/>
        <v>0</v>
      </c>
    </row>
    <row r="141" spans="1:4">
      <c r="A141" s="145">
        <v>268370</v>
      </c>
      <c r="B141" s="146">
        <v>488.35700000000003</v>
      </c>
      <c r="C141" s="146">
        <v>488.35700000000003</v>
      </c>
      <c r="D141" s="147">
        <f t="shared" si="2"/>
        <v>0</v>
      </c>
    </row>
    <row r="142" spans="1:4">
      <c r="A142" s="145">
        <v>268380</v>
      </c>
      <c r="B142" s="146">
        <v>488.33499999999998</v>
      </c>
      <c r="C142" s="146">
        <v>488.33499999999998</v>
      </c>
      <c r="D142" s="147">
        <f t="shared" si="2"/>
        <v>0</v>
      </c>
    </row>
    <row r="143" spans="1:4">
      <c r="A143" s="145">
        <v>268390</v>
      </c>
      <c r="B143" s="146">
        <v>488.30599999999998</v>
      </c>
      <c r="C143" s="146">
        <v>488.30599999999998</v>
      </c>
      <c r="D143" s="147">
        <f t="shared" si="2"/>
        <v>0</v>
      </c>
    </row>
    <row r="144" spans="1:4">
      <c r="A144" s="145">
        <v>268400</v>
      </c>
      <c r="B144" s="146">
        <v>488.26900000000001</v>
      </c>
      <c r="C144" s="146">
        <v>488.26900000000001</v>
      </c>
      <c r="D144" s="147">
        <f t="shared" si="2"/>
        <v>0</v>
      </c>
    </row>
    <row r="145" spans="1:4">
      <c r="A145" s="145">
        <v>268410</v>
      </c>
      <c r="B145" s="146">
        <v>488.22500000000002</v>
      </c>
      <c r="C145" s="146">
        <v>488.22500000000002</v>
      </c>
      <c r="D145" s="147">
        <f t="shared" si="2"/>
        <v>0</v>
      </c>
    </row>
    <row r="146" spans="1:4">
      <c r="A146" s="145">
        <v>268420</v>
      </c>
      <c r="B146" s="146">
        <v>488.17399999999998</v>
      </c>
      <c r="C146" s="146">
        <v>488.17399999999998</v>
      </c>
      <c r="D146" s="147">
        <f t="shared" si="2"/>
        <v>0</v>
      </c>
    </row>
    <row r="147" spans="1:4">
      <c r="A147" s="145">
        <v>268430</v>
      </c>
      <c r="B147" s="146">
        <v>488.11500000000001</v>
      </c>
      <c r="C147" s="146">
        <v>488.11500000000001</v>
      </c>
      <c r="D147" s="147">
        <f t="shared" si="2"/>
        <v>0</v>
      </c>
    </row>
    <row r="148" spans="1:4">
      <c r="A148" s="145">
        <v>268440</v>
      </c>
      <c r="B148" s="146">
        <v>488.04899999999998</v>
      </c>
      <c r="C148" s="146">
        <v>488.04899999999998</v>
      </c>
      <c r="D148" s="147">
        <f t="shared" si="2"/>
        <v>0</v>
      </c>
    </row>
    <row r="149" spans="1:4">
      <c r="A149" s="145">
        <v>268450</v>
      </c>
      <c r="B149" s="146">
        <v>487.97500000000002</v>
      </c>
      <c r="C149" s="146">
        <v>487.97500000000002</v>
      </c>
      <c r="D149" s="147">
        <f t="shared" si="2"/>
        <v>0</v>
      </c>
    </row>
    <row r="150" spans="1:4">
      <c r="A150" s="145">
        <v>268460</v>
      </c>
      <c r="B150" s="146">
        <v>487.89400000000001</v>
      </c>
      <c r="C150" s="146">
        <v>487.89400000000001</v>
      </c>
      <c r="D150" s="147">
        <f t="shared" si="2"/>
        <v>0</v>
      </c>
    </row>
    <row r="151" spans="1:4">
      <c r="A151" s="145">
        <v>268470</v>
      </c>
      <c r="B151" s="146">
        <v>487.80900000000003</v>
      </c>
      <c r="C151" s="146">
        <v>487.80900000000003</v>
      </c>
      <c r="D151" s="147">
        <f t="shared" si="2"/>
        <v>0</v>
      </c>
    </row>
    <row r="152" spans="1:4">
      <c r="A152" s="145">
        <v>268480</v>
      </c>
      <c r="B152" s="146">
        <v>487.72399999999999</v>
      </c>
      <c r="C152" s="146">
        <v>487.72399999999999</v>
      </c>
      <c r="D152" s="147">
        <f t="shared" si="2"/>
        <v>0</v>
      </c>
    </row>
    <row r="153" spans="1:4">
      <c r="A153" s="145">
        <v>268490</v>
      </c>
      <c r="B153" s="146">
        <v>487.63900000000001</v>
      </c>
      <c r="C153" s="146">
        <v>487.63900000000001</v>
      </c>
      <c r="D153" s="147">
        <f t="shared" si="2"/>
        <v>0</v>
      </c>
    </row>
    <row r="154" spans="1:4">
      <c r="A154" s="145">
        <v>268500</v>
      </c>
      <c r="B154" s="146">
        <v>487.55399999999997</v>
      </c>
      <c r="C154" s="146">
        <v>487.55399999999997</v>
      </c>
      <c r="D154" s="147">
        <f t="shared" si="2"/>
        <v>0</v>
      </c>
    </row>
    <row r="155" spans="1:4">
      <c r="A155" s="145">
        <v>268510</v>
      </c>
      <c r="B155" s="146">
        <v>487.46899999999999</v>
      </c>
      <c r="C155" s="146">
        <v>487.46899999999999</v>
      </c>
      <c r="D155" s="147">
        <f t="shared" si="2"/>
        <v>0</v>
      </c>
    </row>
    <row r="156" spans="1:4">
      <c r="A156" s="145">
        <v>268520</v>
      </c>
      <c r="B156" s="146">
        <v>487.38400000000001</v>
      </c>
      <c r="C156" s="146">
        <v>487.38400000000001</v>
      </c>
      <c r="D156" s="147">
        <f t="shared" si="2"/>
        <v>0</v>
      </c>
    </row>
    <row r="157" spans="1:4">
      <c r="A157" s="145">
        <v>268530</v>
      </c>
      <c r="B157" s="146">
        <v>487.29899999999998</v>
      </c>
      <c r="C157" s="146">
        <v>487.29899999999998</v>
      </c>
      <c r="D157" s="147">
        <f t="shared" si="2"/>
        <v>0</v>
      </c>
    </row>
    <row r="158" spans="1:4">
      <c r="A158" s="145">
        <v>268540</v>
      </c>
      <c r="B158" s="146">
        <v>487.214</v>
      </c>
      <c r="C158" s="146">
        <v>487.214</v>
      </c>
      <c r="D158" s="147">
        <f t="shared" si="2"/>
        <v>0</v>
      </c>
    </row>
    <row r="159" spans="1:4">
      <c r="A159" s="145">
        <v>268550</v>
      </c>
      <c r="B159" s="146">
        <v>487.12900000000002</v>
      </c>
      <c r="C159" s="146">
        <v>487.12900000000002</v>
      </c>
      <c r="D159" s="147">
        <f t="shared" si="2"/>
        <v>0</v>
      </c>
    </row>
    <row r="160" spans="1:4">
      <c r="A160" s="145">
        <v>268560</v>
      </c>
      <c r="B160" s="146">
        <v>487.04399999999998</v>
      </c>
      <c r="C160" s="146">
        <v>487.04399999999998</v>
      </c>
      <c r="D160" s="147">
        <f t="shared" si="2"/>
        <v>0</v>
      </c>
    </row>
    <row r="161" spans="1:4">
      <c r="A161" s="145">
        <v>268570</v>
      </c>
      <c r="B161" s="146">
        <v>486.959</v>
      </c>
      <c r="C161" s="146">
        <v>486.959</v>
      </c>
      <c r="D161" s="147">
        <f t="shared" si="2"/>
        <v>0</v>
      </c>
    </row>
    <row r="162" spans="1:4">
      <c r="A162" s="145">
        <v>268580</v>
      </c>
      <c r="B162" s="146">
        <v>486.87400000000002</v>
      </c>
      <c r="C162" s="146">
        <v>486.87400000000002</v>
      </c>
      <c r="D162" s="147">
        <f t="shared" si="2"/>
        <v>0</v>
      </c>
    </row>
    <row r="163" spans="1:4">
      <c r="A163" s="145">
        <v>268590</v>
      </c>
      <c r="B163" s="146">
        <v>486.79199999999997</v>
      </c>
      <c r="C163" s="146">
        <v>486.79199999999997</v>
      </c>
      <c r="D163" s="147">
        <f t="shared" si="2"/>
        <v>0</v>
      </c>
    </row>
    <row r="164" spans="1:4">
      <c r="A164" s="145">
        <v>268600</v>
      </c>
      <c r="B164" s="146">
        <v>486.72300000000001</v>
      </c>
      <c r="C164" s="146">
        <v>486.72300000000001</v>
      </c>
      <c r="D164" s="147">
        <f t="shared" si="2"/>
        <v>0</v>
      </c>
    </row>
    <row r="165" spans="1:4">
      <c r="A165" s="145">
        <v>268610</v>
      </c>
      <c r="B165" s="146">
        <v>486.66800000000001</v>
      </c>
      <c r="C165" s="146">
        <v>486.66800000000001</v>
      </c>
      <c r="D165" s="147">
        <f t="shared" si="2"/>
        <v>0</v>
      </c>
    </row>
    <row r="166" spans="1:4">
      <c r="A166" s="145">
        <v>268620</v>
      </c>
      <c r="B166" s="146">
        <v>486.62799999999999</v>
      </c>
      <c r="C166" s="146">
        <v>486.62799999999999</v>
      </c>
      <c r="D166" s="147">
        <f t="shared" si="2"/>
        <v>0</v>
      </c>
    </row>
    <row r="167" spans="1:4">
      <c r="A167" s="145">
        <v>268630</v>
      </c>
      <c r="B167" s="146">
        <v>486.60199999999998</v>
      </c>
      <c r="C167" s="146">
        <v>486.60199999999998</v>
      </c>
      <c r="D167" s="147">
        <f t="shared" si="2"/>
        <v>0</v>
      </c>
    </row>
    <row r="168" spans="1:4">
      <c r="A168" s="145">
        <v>268640</v>
      </c>
      <c r="B168" s="146">
        <v>486.59100000000001</v>
      </c>
      <c r="C168" s="146">
        <v>486.59100000000001</v>
      </c>
      <c r="D168" s="147">
        <f t="shared" si="2"/>
        <v>0</v>
      </c>
    </row>
    <row r="169" spans="1:4">
      <c r="A169" s="145">
        <v>268650</v>
      </c>
      <c r="B169" s="146">
        <v>486.59500000000003</v>
      </c>
      <c r="C169" s="146">
        <v>486.59500000000003</v>
      </c>
      <c r="D169" s="147">
        <f t="shared" si="2"/>
        <v>0</v>
      </c>
    </row>
    <row r="170" spans="1:4">
      <c r="A170" s="145">
        <v>268660</v>
      </c>
      <c r="B170" s="146">
        <v>486.613</v>
      </c>
      <c r="C170" s="146">
        <v>486.613</v>
      </c>
      <c r="D170" s="147">
        <f t="shared" si="2"/>
        <v>0</v>
      </c>
    </row>
    <row r="171" spans="1:4">
      <c r="A171" s="145">
        <v>268670</v>
      </c>
      <c r="B171" s="146">
        <v>486.64499999999998</v>
      </c>
      <c r="C171" s="146">
        <v>486.64499999999998</v>
      </c>
      <c r="D171" s="147">
        <f t="shared" si="2"/>
        <v>0</v>
      </c>
    </row>
    <row r="172" spans="1:4">
      <c r="A172" s="145">
        <v>268680</v>
      </c>
      <c r="B172" s="146">
        <v>486.69200000000001</v>
      </c>
      <c r="C172" s="146">
        <v>486.69200000000001</v>
      </c>
      <c r="D172" s="147">
        <f t="shared" si="2"/>
        <v>0</v>
      </c>
    </row>
    <row r="173" spans="1:4">
      <c r="A173" s="145">
        <v>268690</v>
      </c>
      <c r="B173" s="146">
        <v>486.75099999999998</v>
      </c>
      <c r="C173" s="146">
        <v>486.75099999999998</v>
      </c>
      <c r="D173" s="147">
        <f t="shared" si="2"/>
        <v>0</v>
      </c>
    </row>
    <row r="174" spans="1:4">
      <c r="A174" s="145">
        <v>268700</v>
      </c>
      <c r="B174" s="146">
        <v>486.81099999999998</v>
      </c>
      <c r="C174" s="146">
        <v>486.81099999999998</v>
      </c>
      <c r="D174" s="147">
        <f t="shared" si="2"/>
        <v>0</v>
      </c>
    </row>
    <row r="175" spans="1:4">
      <c r="A175" s="145">
        <v>268710</v>
      </c>
      <c r="B175" s="146">
        <v>486.87099999999998</v>
      </c>
      <c r="C175" s="146">
        <v>486.87099999999998</v>
      </c>
      <c r="D175" s="147">
        <f t="shared" si="2"/>
        <v>0</v>
      </c>
    </row>
    <row r="176" spans="1:4">
      <c r="A176" s="145">
        <v>268720</v>
      </c>
      <c r="B176" s="146">
        <v>486.93099999999998</v>
      </c>
      <c r="C176" s="146">
        <v>486.93099999999998</v>
      </c>
      <c r="D176" s="147">
        <f t="shared" si="2"/>
        <v>0</v>
      </c>
    </row>
    <row r="177" spans="1:4">
      <c r="A177" s="145">
        <v>268730</v>
      </c>
      <c r="B177" s="146">
        <v>486.99099999999999</v>
      </c>
      <c r="C177" s="146">
        <v>486.99099999999999</v>
      </c>
      <c r="D177" s="147">
        <f t="shared" si="2"/>
        <v>0</v>
      </c>
    </row>
    <row r="178" spans="1:4">
      <c r="A178" s="145">
        <v>268740</v>
      </c>
      <c r="B178" s="146">
        <v>487.05099999999999</v>
      </c>
      <c r="C178" s="146">
        <v>487.05099999999999</v>
      </c>
      <c r="D178" s="147">
        <f t="shared" si="2"/>
        <v>0</v>
      </c>
    </row>
    <row r="179" spans="1:4">
      <c r="A179" s="145">
        <v>268750</v>
      </c>
      <c r="B179" s="146">
        <v>487.11099999999999</v>
      </c>
      <c r="C179" s="146">
        <v>487.11099999999999</v>
      </c>
      <c r="D179" s="147">
        <f t="shared" si="2"/>
        <v>0</v>
      </c>
    </row>
    <row r="180" spans="1:4">
      <c r="A180" s="145">
        <v>268760</v>
      </c>
      <c r="B180" s="146">
        <v>487.17099999999999</v>
      </c>
      <c r="C180" s="146">
        <v>487.17099999999999</v>
      </c>
      <c r="D180" s="147">
        <f t="shared" si="2"/>
        <v>0</v>
      </c>
    </row>
    <row r="181" spans="1:4">
      <c r="A181" s="145">
        <v>268770</v>
      </c>
      <c r="B181" s="146">
        <v>487.23099999999999</v>
      </c>
      <c r="C181" s="146">
        <v>487.23099999999999</v>
      </c>
      <c r="D181" s="147">
        <f t="shared" si="2"/>
        <v>0</v>
      </c>
    </row>
    <row r="182" spans="1:4">
      <c r="A182" s="145">
        <v>268780</v>
      </c>
      <c r="B182" s="146">
        <v>487.291</v>
      </c>
      <c r="C182" s="146">
        <v>487.291</v>
      </c>
      <c r="D182" s="147">
        <f t="shared" si="2"/>
        <v>0</v>
      </c>
    </row>
    <row r="183" spans="1:4">
      <c r="A183" s="145">
        <v>268790</v>
      </c>
      <c r="B183" s="146">
        <v>487.351</v>
      </c>
      <c r="C183" s="146">
        <v>487.351</v>
      </c>
      <c r="D183" s="147">
        <f t="shared" si="2"/>
        <v>0</v>
      </c>
    </row>
    <row r="184" spans="1:4">
      <c r="A184" s="145">
        <v>268800</v>
      </c>
      <c r="B184" s="146">
        <v>487.411</v>
      </c>
      <c r="C184" s="146">
        <v>487.411</v>
      </c>
      <c r="D184" s="147">
        <f t="shared" si="2"/>
        <v>0</v>
      </c>
    </row>
    <row r="185" spans="1:4">
      <c r="A185" s="145">
        <v>268810</v>
      </c>
      <c r="B185" s="146">
        <v>487.471</v>
      </c>
      <c r="C185" s="146">
        <v>487.471</v>
      </c>
      <c r="D185" s="147">
        <f t="shared" si="2"/>
        <v>0</v>
      </c>
    </row>
    <row r="186" spans="1:4">
      <c r="A186" s="145">
        <v>268820</v>
      </c>
      <c r="B186" s="146">
        <v>487.53100000000001</v>
      </c>
      <c r="C186" s="146">
        <v>487.53100000000001</v>
      </c>
      <c r="D186" s="147">
        <f t="shared" si="2"/>
        <v>0</v>
      </c>
    </row>
    <row r="187" spans="1:4">
      <c r="A187" s="145">
        <v>268830</v>
      </c>
      <c r="B187" s="146">
        <v>487.59100000000001</v>
      </c>
      <c r="C187" s="146">
        <v>487.59100000000001</v>
      </c>
      <c r="D187" s="147">
        <f t="shared" si="2"/>
        <v>0</v>
      </c>
    </row>
    <row r="188" spans="1:4">
      <c r="A188" s="145">
        <v>268840</v>
      </c>
      <c r="B188" s="146">
        <v>487.65100000000001</v>
      </c>
      <c r="C188" s="146">
        <v>487.65100000000001</v>
      </c>
      <c r="D188" s="147">
        <f t="shared" si="2"/>
        <v>0</v>
      </c>
    </row>
    <row r="189" spans="1:4">
      <c r="A189" s="145">
        <v>268850</v>
      </c>
      <c r="B189" s="146">
        <v>487.71100000000001</v>
      </c>
      <c r="C189" s="146">
        <v>487.71100000000001</v>
      </c>
      <c r="D189" s="147">
        <f t="shared" si="2"/>
        <v>0</v>
      </c>
    </row>
    <row r="190" spans="1:4">
      <c r="A190" s="145">
        <v>268860</v>
      </c>
      <c r="B190" s="146">
        <v>487.77100000000002</v>
      </c>
      <c r="C190" s="146">
        <v>487.77100000000002</v>
      </c>
      <c r="D190" s="147">
        <f t="shared" si="2"/>
        <v>0</v>
      </c>
    </row>
    <row r="191" spans="1:4">
      <c r="A191" s="145">
        <v>268870</v>
      </c>
      <c r="B191" s="146">
        <v>487.83100000000002</v>
      </c>
      <c r="C191" s="146">
        <v>487.83100000000002</v>
      </c>
      <c r="D191" s="147">
        <f t="shared" si="2"/>
        <v>0</v>
      </c>
    </row>
    <row r="192" spans="1:4">
      <c r="A192" s="145">
        <v>268880</v>
      </c>
      <c r="B192" s="146">
        <v>487.89100000000002</v>
      </c>
      <c r="C192" s="146">
        <v>487.89100000000002</v>
      </c>
      <c r="D192" s="147">
        <f t="shared" si="2"/>
        <v>0</v>
      </c>
    </row>
    <row r="193" spans="1:6">
      <c r="A193" s="145">
        <v>268890</v>
      </c>
      <c r="B193" s="146">
        <v>487.95100000000002</v>
      </c>
      <c r="C193" s="146">
        <v>487.95100000000002</v>
      </c>
      <c r="D193" s="147">
        <f t="shared" si="2"/>
        <v>0</v>
      </c>
    </row>
    <row r="194" spans="1:6">
      <c r="A194" s="145">
        <v>268900</v>
      </c>
      <c r="B194" s="146">
        <v>488.01100000000002</v>
      </c>
      <c r="C194" s="146">
        <v>488.01100000000002</v>
      </c>
      <c r="D194" s="147">
        <f t="shared" si="2"/>
        <v>0</v>
      </c>
    </row>
    <row r="195" spans="1:6">
      <c r="A195" s="145">
        <v>268910</v>
      </c>
      <c r="B195" s="146">
        <v>488.07100000000003</v>
      </c>
      <c r="C195" s="146">
        <v>488.07100000000003</v>
      </c>
      <c r="D195" s="147">
        <f t="shared" si="2"/>
        <v>0</v>
      </c>
    </row>
    <row r="196" spans="1:6">
      <c r="A196" s="145">
        <v>268920</v>
      </c>
      <c r="B196" s="146">
        <v>488.13099999999997</v>
      </c>
      <c r="C196" s="146">
        <v>488.13099999999997</v>
      </c>
      <c r="D196" s="147">
        <f t="shared" si="2"/>
        <v>0</v>
      </c>
    </row>
    <row r="197" spans="1:6">
      <c r="A197" s="145">
        <v>268930</v>
      </c>
      <c r="B197" s="146">
        <v>488.19099999999997</v>
      </c>
      <c r="C197" s="146">
        <v>488.19099999999997</v>
      </c>
      <c r="D197" s="147">
        <f t="shared" ref="D197:D260" si="3">+B197-C197</f>
        <v>0</v>
      </c>
    </row>
    <row r="198" spans="1:6">
      <c r="A198" s="145">
        <v>268940</v>
      </c>
      <c r="B198" s="146">
        <v>488.25099999999998</v>
      </c>
      <c r="C198" s="146">
        <v>488.25099999999998</v>
      </c>
      <c r="D198" s="147">
        <f t="shared" si="3"/>
        <v>0</v>
      </c>
    </row>
    <row r="199" spans="1:6">
      <c r="A199" s="145">
        <v>268950</v>
      </c>
      <c r="B199" s="146">
        <v>488.31099999999998</v>
      </c>
      <c r="C199" s="146">
        <v>488.31099999999998</v>
      </c>
      <c r="D199" s="147">
        <f t="shared" si="3"/>
        <v>0</v>
      </c>
    </row>
    <row r="200" spans="1:6">
      <c r="A200" s="145">
        <v>268960</v>
      </c>
      <c r="B200" s="146">
        <v>488.37099999999998</v>
      </c>
      <c r="C200" s="146">
        <v>488.37099999999998</v>
      </c>
      <c r="D200" s="147">
        <f t="shared" si="3"/>
        <v>0</v>
      </c>
    </row>
    <row r="201" spans="1:6">
      <c r="A201" s="145">
        <v>268970</v>
      </c>
      <c r="B201" s="146">
        <v>488.43099999999998</v>
      </c>
      <c r="C201" s="146">
        <v>488.43099999999998</v>
      </c>
      <c r="D201" s="147">
        <f t="shared" si="3"/>
        <v>0</v>
      </c>
    </row>
    <row r="202" spans="1:6">
      <c r="A202" s="145">
        <v>268980</v>
      </c>
      <c r="B202" s="146">
        <v>488.50099999999998</v>
      </c>
      <c r="C202" s="146">
        <v>488.50099999999998</v>
      </c>
      <c r="D202" s="147">
        <f t="shared" si="3"/>
        <v>0</v>
      </c>
    </row>
    <row r="203" spans="1:6">
      <c r="A203" s="145">
        <v>268990</v>
      </c>
      <c r="B203" s="146">
        <v>488.58699999999999</v>
      </c>
      <c r="C203" s="146">
        <v>488.58699999999999</v>
      </c>
      <c r="D203" s="147">
        <f t="shared" si="3"/>
        <v>0</v>
      </c>
    </row>
    <row r="204" spans="1:6" s="149" customFormat="1">
      <c r="A204" s="145">
        <v>269000</v>
      </c>
      <c r="B204" s="146">
        <v>488.68799999999999</v>
      </c>
      <c r="C204" s="146">
        <v>488.68799999999999</v>
      </c>
      <c r="D204" s="147">
        <f t="shared" si="3"/>
        <v>0</v>
      </c>
      <c r="E204" s="137"/>
      <c r="F204" s="137"/>
    </row>
    <row r="205" spans="1:6">
      <c r="A205" s="145">
        <v>269010</v>
      </c>
      <c r="B205" s="146"/>
      <c r="C205" s="150"/>
      <c r="D205" s="147">
        <f t="shared" si="3"/>
        <v>0</v>
      </c>
    </row>
    <row r="206" spans="1:6">
      <c r="A206" s="145">
        <v>269020</v>
      </c>
      <c r="B206" s="146"/>
      <c r="C206" s="150"/>
      <c r="D206" s="147">
        <f t="shared" si="3"/>
        <v>0</v>
      </c>
    </row>
    <row r="207" spans="1:6">
      <c r="A207" s="145">
        <v>269030</v>
      </c>
      <c r="B207" s="146"/>
      <c r="C207" s="150"/>
      <c r="D207" s="147">
        <f t="shared" si="3"/>
        <v>0</v>
      </c>
    </row>
    <row r="208" spans="1:6">
      <c r="A208" s="145">
        <v>269040</v>
      </c>
      <c r="B208" s="146"/>
      <c r="C208" s="150"/>
      <c r="D208" s="147">
        <f t="shared" si="3"/>
        <v>0</v>
      </c>
    </row>
    <row r="209" spans="1:4">
      <c r="A209" s="145">
        <v>269050</v>
      </c>
      <c r="B209" s="146"/>
      <c r="C209" s="150"/>
      <c r="D209" s="147">
        <f t="shared" si="3"/>
        <v>0</v>
      </c>
    </row>
    <row r="210" spans="1:4">
      <c r="A210" s="145">
        <v>269060</v>
      </c>
      <c r="B210" s="146"/>
      <c r="C210" s="150"/>
      <c r="D210" s="147">
        <f t="shared" si="3"/>
        <v>0</v>
      </c>
    </row>
    <row r="211" spans="1:4">
      <c r="A211" s="145">
        <v>269070</v>
      </c>
      <c r="B211" s="146"/>
      <c r="C211" s="150"/>
      <c r="D211" s="147">
        <f t="shared" si="3"/>
        <v>0</v>
      </c>
    </row>
    <row r="212" spans="1:4">
      <c r="A212" s="145">
        <v>269080</v>
      </c>
      <c r="B212" s="146"/>
      <c r="C212" s="150"/>
      <c r="D212" s="147">
        <f t="shared" si="3"/>
        <v>0</v>
      </c>
    </row>
    <row r="213" spans="1:4">
      <c r="A213" s="145">
        <v>269090</v>
      </c>
      <c r="B213" s="146"/>
      <c r="C213" s="150"/>
      <c r="D213" s="147">
        <f t="shared" si="3"/>
        <v>0</v>
      </c>
    </row>
    <row r="214" spans="1:4">
      <c r="A214" s="145">
        <v>269100</v>
      </c>
      <c r="B214" s="146"/>
      <c r="C214" s="150"/>
      <c r="D214" s="147">
        <f t="shared" si="3"/>
        <v>0</v>
      </c>
    </row>
    <row r="215" spans="1:4">
      <c r="A215" s="145">
        <v>269110</v>
      </c>
      <c r="B215" s="146"/>
      <c r="C215" s="150"/>
      <c r="D215" s="147">
        <f t="shared" si="3"/>
        <v>0</v>
      </c>
    </row>
    <row r="216" spans="1:4">
      <c r="A216" s="145">
        <v>269120</v>
      </c>
      <c r="B216" s="146"/>
      <c r="C216" s="150"/>
      <c r="D216" s="147">
        <f t="shared" si="3"/>
        <v>0</v>
      </c>
    </row>
    <row r="217" spans="1:4">
      <c r="A217" s="145">
        <v>269130</v>
      </c>
      <c r="B217" s="146"/>
      <c r="C217" s="150"/>
      <c r="D217" s="147">
        <f t="shared" si="3"/>
        <v>0</v>
      </c>
    </row>
    <row r="218" spans="1:4">
      <c r="A218" s="145">
        <v>269140</v>
      </c>
      <c r="B218" s="146"/>
      <c r="C218" s="150"/>
      <c r="D218" s="147">
        <f t="shared" si="3"/>
        <v>0</v>
      </c>
    </row>
    <row r="219" spans="1:4">
      <c r="A219" s="145">
        <v>269150</v>
      </c>
      <c r="B219" s="146"/>
      <c r="C219" s="150"/>
      <c r="D219" s="147">
        <f t="shared" si="3"/>
        <v>0</v>
      </c>
    </row>
    <row r="220" spans="1:4">
      <c r="A220" s="145">
        <v>269160</v>
      </c>
      <c r="B220" s="146"/>
      <c r="C220" s="150"/>
      <c r="D220" s="147">
        <f t="shared" si="3"/>
        <v>0</v>
      </c>
    </row>
    <row r="221" spans="1:4">
      <c r="A221" s="145">
        <v>269170</v>
      </c>
      <c r="B221" s="146"/>
      <c r="C221" s="150"/>
      <c r="D221" s="147">
        <f t="shared" si="3"/>
        <v>0</v>
      </c>
    </row>
    <row r="222" spans="1:4">
      <c r="A222" s="145">
        <v>269180</v>
      </c>
      <c r="B222" s="146"/>
      <c r="C222" s="150"/>
      <c r="D222" s="147">
        <f t="shared" si="3"/>
        <v>0</v>
      </c>
    </row>
    <row r="223" spans="1:4">
      <c r="A223" s="145">
        <v>269190</v>
      </c>
      <c r="B223" s="146"/>
      <c r="C223" s="150"/>
      <c r="D223" s="147">
        <f t="shared" si="3"/>
        <v>0</v>
      </c>
    </row>
    <row r="224" spans="1:4">
      <c r="A224" s="145">
        <v>269200</v>
      </c>
      <c r="B224" s="146"/>
      <c r="C224" s="150"/>
      <c r="D224" s="147">
        <f t="shared" si="3"/>
        <v>0</v>
      </c>
    </row>
    <row r="225" spans="1:4">
      <c r="A225" s="145">
        <v>269210</v>
      </c>
      <c r="B225" s="146"/>
      <c r="C225" s="150"/>
      <c r="D225" s="147">
        <f t="shared" si="3"/>
        <v>0</v>
      </c>
    </row>
    <row r="226" spans="1:4">
      <c r="A226" s="145">
        <v>269220</v>
      </c>
      <c r="B226" s="146"/>
      <c r="C226" s="150"/>
      <c r="D226" s="147">
        <f t="shared" si="3"/>
        <v>0</v>
      </c>
    </row>
    <row r="227" spans="1:4">
      <c r="A227" s="145">
        <v>269230</v>
      </c>
      <c r="B227" s="146"/>
      <c r="C227" s="150"/>
      <c r="D227" s="147">
        <f t="shared" si="3"/>
        <v>0</v>
      </c>
    </row>
    <row r="228" spans="1:4">
      <c r="A228" s="145">
        <v>269240</v>
      </c>
      <c r="B228" s="146"/>
      <c r="C228" s="150"/>
      <c r="D228" s="147">
        <f t="shared" si="3"/>
        <v>0</v>
      </c>
    </row>
    <row r="229" spans="1:4">
      <c r="A229" s="145">
        <v>269250</v>
      </c>
      <c r="B229" s="146"/>
      <c r="C229" s="150"/>
      <c r="D229" s="147">
        <f t="shared" si="3"/>
        <v>0</v>
      </c>
    </row>
    <row r="230" spans="1:4">
      <c r="A230" s="145">
        <v>269260</v>
      </c>
      <c r="B230" s="146"/>
      <c r="C230" s="150"/>
      <c r="D230" s="147">
        <f t="shared" si="3"/>
        <v>0</v>
      </c>
    </row>
    <row r="231" spans="1:4">
      <c r="A231" s="145">
        <v>269270</v>
      </c>
      <c r="B231" s="146"/>
      <c r="C231" s="150"/>
      <c r="D231" s="147">
        <f t="shared" si="3"/>
        <v>0</v>
      </c>
    </row>
    <row r="232" spans="1:4">
      <c r="A232" s="145">
        <v>269280</v>
      </c>
      <c r="B232" s="146"/>
      <c r="C232" s="150"/>
      <c r="D232" s="147">
        <f t="shared" si="3"/>
        <v>0</v>
      </c>
    </row>
    <row r="233" spans="1:4">
      <c r="A233" s="145">
        <v>269290</v>
      </c>
      <c r="B233" s="146"/>
      <c r="C233" s="150"/>
      <c r="D233" s="147">
        <f t="shared" si="3"/>
        <v>0</v>
      </c>
    </row>
    <row r="234" spans="1:4">
      <c r="A234" s="145">
        <v>269300</v>
      </c>
      <c r="B234" s="146"/>
      <c r="C234" s="150"/>
      <c r="D234" s="147">
        <f t="shared" si="3"/>
        <v>0</v>
      </c>
    </row>
    <row r="235" spans="1:4">
      <c r="A235" s="145">
        <v>269310</v>
      </c>
      <c r="B235" s="146"/>
      <c r="C235" s="150"/>
      <c r="D235" s="147">
        <f t="shared" si="3"/>
        <v>0</v>
      </c>
    </row>
    <row r="236" spans="1:4">
      <c r="A236" s="145">
        <v>269320</v>
      </c>
      <c r="B236" s="146"/>
      <c r="C236" s="150"/>
      <c r="D236" s="147">
        <f t="shared" si="3"/>
        <v>0</v>
      </c>
    </row>
    <row r="237" spans="1:4">
      <c r="A237" s="145">
        <v>269330</v>
      </c>
      <c r="B237" s="146"/>
      <c r="C237" s="150"/>
      <c r="D237" s="147">
        <f t="shared" si="3"/>
        <v>0</v>
      </c>
    </row>
    <row r="238" spans="1:4">
      <c r="A238" s="145">
        <v>269340</v>
      </c>
      <c r="B238" s="146"/>
      <c r="C238" s="150"/>
      <c r="D238" s="147">
        <f t="shared" si="3"/>
        <v>0</v>
      </c>
    </row>
    <row r="239" spans="1:4">
      <c r="A239" s="145">
        <v>269350</v>
      </c>
      <c r="B239" s="146"/>
      <c r="C239" s="150"/>
      <c r="D239" s="147">
        <f t="shared" si="3"/>
        <v>0</v>
      </c>
    </row>
    <row r="240" spans="1:4">
      <c r="A240" s="145">
        <v>269360</v>
      </c>
      <c r="B240" s="146"/>
      <c r="C240" s="150"/>
      <c r="D240" s="147">
        <f t="shared" si="3"/>
        <v>0</v>
      </c>
    </row>
    <row r="241" spans="1:4">
      <c r="A241" s="145">
        <v>269370</v>
      </c>
      <c r="B241" s="146"/>
      <c r="C241" s="150"/>
      <c r="D241" s="147">
        <f t="shared" si="3"/>
        <v>0</v>
      </c>
    </row>
    <row r="242" spans="1:4">
      <c r="A242" s="145">
        <v>269380</v>
      </c>
      <c r="B242" s="146"/>
      <c r="C242" s="150"/>
      <c r="D242" s="147">
        <f t="shared" si="3"/>
        <v>0</v>
      </c>
    </row>
    <row r="243" spans="1:4">
      <c r="A243" s="145">
        <v>269390</v>
      </c>
      <c r="B243" s="146"/>
      <c r="C243" s="150"/>
      <c r="D243" s="147">
        <f t="shared" si="3"/>
        <v>0</v>
      </c>
    </row>
    <row r="244" spans="1:4">
      <c r="A244" s="145">
        <v>269400</v>
      </c>
      <c r="B244" s="146"/>
      <c r="C244" s="150"/>
      <c r="D244" s="147">
        <f t="shared" si="3"/>
        <v>0</v>
      </c>
    </row>
    <row r="245" spans="1:4">
      <c r="A245" s="145">
        <v>269410</v>
      </c>
      <c r="B245" s="146"/>
      <c r="C245" s="150"/>
      <c r="D245" s="147">
        <f t="shared" si="3"/>
        <v>0</v>
      </c>
    </row>
    <row r="246" spans="1:4">
      <c r="A246" s="145">
        <v>269420</v>
      </c>
      <c r="B246" s="146"/>
      <c r="C246" s="150"/>
      <c r="D246" s="147">
        <f t="shared" si="3"/>
        <v>0</v>
      </c>
    </row>
    <row r="247" spans="1:4">
      <c r="A247" s="145">
        <v>269430</v>
      </c>
      <c r="B247" s="146"/>
      <c r="C247" s="150"/>
      <c r="D247" s="147">
        <f t="shared" si="3"/>
        <v>0</v>
      </c>
    </row>
    <row r="248" spans="1:4">
      <c r="A248" s="145">
        <v>269440</v>
      </c>
      <c r="B248" s="146"/>
      <c r="C248" s="150"/>
      <c r="D248" s="147">
        <f t="shared" si="3"/>
        <v>0</v>
      </c>
    </row>
    <row r="249" spans="1:4">
      <c r="A249" s="145">
        <v>269450</v>
      </c>
      <c r="B249" s="146"/>
      <c r="C249" s="150"/>
      <c r="D249" s="147">
        <f t="shared" si="3"/>
        <v>0</v>
      </c>
    </row>
    <row r="250" spans="1:4">
      <c r="A250" s="145">
        <v>269460</v>
      </c>
      <c r="B250" s="146"/>
      <c r="C250" s="150"/>
      <c r="D250" s="147">
        <f t="shared" si="3"/>
        <v>0</v>
      </c>
    </row>
    <row r="251" spans="1:4">
      <c r="A251" s="145">
        <v>269470</v>
      </c>
      <c r="B251" s="146"/>
      <c r="C251" s="150"/>
      <c r="D251" s="147">
        <f t="shared" si="3"/>
        <v>0</v>
      </c>
    </row>
    <row r="252" spans="1:4">
      <c r="A252" s="145">
        <v>269480</v>
      </c>
      <c r="B252" s="146"/>
      <c r="C252" s="150"/>
      <c r="D252" s="147">
        <f t="shared" si="3"/>
        <v>0</v>
      </c>
    </row>
    <row r="253" spans="1:4">
      <c r="A253" s="145">
        <v>269490</v>
      </c>
      <c r="B253" s="146"/>
      <c r="C253" s="150"/>
      <c r="D253" s="147">
        <f t="shared" si="3"/>
        <v>0</v>
      </c>
    </row>
    <row r="254" spans="1:4">
      <c r="A254" s="145">
        <v>269500</v>
      </c>
      <c r="B254" s="146"/>
      <c r="C254" s="150"/>
      <c r="D254" s="147">
        <f t="shared" si="3"/>
        <v>0</v>
      </c>
    </row>
    <row r="255" spans="1:4">
      <c r="A255" s="145">
        <v>269510</v>
      </c>
      <c r="B255" s="146"/>
      <c r="C255" s="150"/>
      <c r="D255" s="147">
        <f t="shared" si="3"/>
        <v>0</v>
      </c>
    </row>
    <row r="256" spans="1:4">
      <c r="A256" s="145">
        <v>269520</v>
      </c>
      <c r="B256" s="146"/>
      <c r="C256" s="150"/>
      <c r="D256" s="147">
        <f t="shared" si="3"/>
        <v>0</v>
      </c>
    </row>
    <row r="257" spans="1:4">
      <c r="A257" s="145">
        <v>269530</v>
      </c>
      <c r="B257" s="146"/>
      <c r="C257" s="150"/>
      <c r="D257" s="147">
        <f t="shared" si="3"/>
        <v>0</v>
      </c>
    </row>
    <row r="258" spans="1:4">
      <c r="A258" s="145">
        <v>269540</v>
      </c>
      <c r="B258" s="146"/>
      <c r="C258" s="150"/>
      <c r="D258" s="147">
        <f t="shared" si="3"/>
        <v>0</v>
      </c>
    </row>
    <row r="259" spans="1:4">
      <c r="A259" s="145">
        <v>269550</v>
      </c>
      <c r="B259" s="146"/>
      <c r="C259" s="150"/>
      <c r="D259" s="147">
        <f t="shared" si="3"/>
        <v>0</v>
      </c>
    </row>
    <row r="260" spans="1:4">
      <c r="A260" s="145">
        <v>269560</v>
      </c>
      <c r="B260" s="146"/>
      <c r="C260" s="150"/>
      <c r="D260" s="147">
        <f t="shared" si="3"/>
        <v>0</v>
      </c>
    </row>
    <row r="261" spans="1:4">
      <c r="A261" s="145">
        <v>269570</v>
      </c>
      <c r="B261" s="146"/>
      <c r="C261" s="150"/>
      <c r="D261" s="147">
        <f t="shared" ref="D261:D304" si="4">+B261-C261</f>
        <v>0</v>
      </c>
    </row>
    <row r="262" spans="1:4">
      <c r="A262" s="145">
        <v>269580</v>
      </c>
      <c r="B262" s="146"/>
      <c r="C262" s="150"/>
      <c r="D262" s="147">
        <f t="shared" si="4"/>
        <v>0</v>
      </c>
    </row>
    <row r="263" spans="1:4">
      <c r="A263" s="145">
        <v>269590</v>
      </c>
      <c r="B263" s="146"/>
      <c r="C263" s="150"/>
      <c r="D263" s="147">
        <f t="shared" si="4"/>
        <v>0</v>
      </c>
    </row>
    <row r="264" spans="1:4">
      <c r="A264" s="145">
        <v>269600</v>
      </c>
      <c r="B264" s="146"/>
      <c r="C264" s="150"/>
      <c r="D264" s="147">
        <f t="shared" si="4"/>
        <v>0</v>
      </c>
    </row>
    <row r="265" spans="1:4">
      <c r="A265" s="145">
        <v>269610</v>
      </c>
      <c r="B265" s="146"/>
      <c r="C265" s="150"/>
      <c r="D265" s="147">
        <f t="shared" si="4"/>
        <v>0</v>
      </c>
    </row>
    <row r="266" spans="1:4">
      <c r="A266" s="145">
        <v>269620</v>
      </c>
      <c r="B266" s="146"/>
      <c r="C266" s="150"/>
      <c r="D266" s="147">
        <f t="shared" si="4"/>
        <v>0</v>
      </c>
    </row>
    <row r="267" spans="1:4">
      <c r="A267" s="145">
        <v>269630</v>
      </c>
      <c r="B267" s="146"/>
      <c r="C267" s="150"/>
      <c r="D267" s="147">
        <f t="shared" si="4"/>
        <v>0</v>
      </c>
    </row>
    <row r="268" spans="1:4">
      <c r="A268" s="145">
        <v>269640</v>
      </c>
      <c r="B268" s="146"/>
      <c r="C268" s="150"/>
      <c r="D268" s="147">
        <f t="shared" si="4"/>
        <v>0</v>
      </c>
    </row>
    <row r="269" spans="1:4">
      <c r="A269" s="145">
        <v>269650</v>
      </c>
      <c r="B269" s="146"/>
      <c r="C269" s="150"/>
      <c r="D269" s="147">
        <f t="shared" si="4"/>
        <v>0</v>
      </c>
    </row>
    <row r="270" spans="1:4">
      <c r="A270" s="145">
        <v>269660</v>
      </c>
      <c r="B270" s="146"/>
      <c r="C270" s="150"/>
      <c r="D270" s="147">
        <f t="shared" si="4"/>
        <v>0</v>
      </c>
    </row>
    <row r="271" spans="1:4">
      <c r="A271" s="145">
        <v>269670</v>
      </c>
      <c r="B271" s="146"/>
      <c r="C271" s="150"/>
      <c r="D271" s="147">
        <f t="shared" si="4"/>
        <v>0</v>
      </c>
    </row>
    <row r="272" spans="1:4">
      <c r="A272" s="145">
        <v>269680</v>
      </c>
      <c r="B272" s="146"/>
      <c r="C272" s="150"/>
      <c r="D272" s="147">
        <f t="shared" si="4"/>
        <v>0</v>
      </c>
    </row>
    <row r="273" spans="1:4">
      <c r="A273" s="145">
        <v>269690</v>
      </c>
      <c r="B273" s="146"/>
      <c r="C273" s="150"/>
      <c r="D273" s="147">
        <f t="shared" si="4"/>
        <v>0</v>
      </c>
    </row>
    <row r="274" spans="1:4">
      <c r="A274" s="145">
        <v>269700</v>
      </c>
      <c r="B274" s="146"/>
      <c r="C274" s="150"/>
      <c r="D274" s="147">
        <f t="shared" si="4"/>
        <v>0</v>
      </c>
    </row>
    <row r="275" spans="1:4">
      <c r="A275" s="145">
        <v>269710</v>
      </c>
      <c r="B275" s="146"/>
      <c r="C275" s="150"/>
      <c r="D275" s="147">
        <f t="shared" si="4"/>
        <v>0</v>
      </c>
    </row>
    <row r="276" spans="1:4">
      <c r="A276" s="145">
        <v>269720</v>
      </c>
      <c r="B276" s="146"/>
      <c r="C276" s="150"/>
      <c r="D276" s="147">
        <f t="shared" si="4"/>
        <v>0</v>
      </c>
    </row>
    <row r="277" spans="1:4">
      <c r="A277" s="145">
        <v>269730</v>
      </c>
      <c r="B277" s="146"/>
      <c r="C277" s="150"/>
      <c r="D277" s="147">
        <f t="shared" si="4"/>
        <v>0</v>
      </c>
    </row>
    <row r="278" spans="1:4">
      <c r="A278" s="145">
        <v>269740</v>
      </c>
      <c r="B278" s="146"/>
      <c r="C278" s="150"/>
      <c r="D278" s="147">
        <f t="shared" si="4"/>
        <v>0</v>
      </c>
    </row>
    <row r="279" spans="1:4">
      <c r="A279" s="145">
        <v>269750</v>
      </c>
      <c r="B279" s="146"/>
      <c r="C279" s="150"/>
      <c r="D279" s="147">
        <f t="shared" si="4"/>
        <v>0</v>
      </c>
    </row>
    <row r="280" spans="1:4">
      <c r="A280" s="145">
        <v>269760</v>
      </c>
      <c r="B280" s="146"/>
      <c r="C280" s="150"/>
      <c r="D280" s="147">
        <f t="shared" si="4"/>
        <v>0</v>
      </c>
    </row>
    <row r="281" spans="1:4">
      <c r="A281" s="145">
        <v>269770</v>
      </c>
      <c r="B281" s="146"/>
      <c r="C281" s="150"/>
      <c r="D281" s="147">
        <f t="shared" si="4"/>
        <v>0</v>
      </c>
    </row>
    <row r="282" spans="1:4">
      <c r="A282" s="145">
        <v>269780</v>
      </c>
      <c r="B282" s="146"/>
      <c r="C282" s="150"/>
      <c r="D282" s="147">
        <f t="shared" si="4"/>
        <v>0</v>
      </c>
    </row>
    <row r="283" spans="1:4">
      <c r="A283" s="145">
        <v>269790</v>
      </c>
      <c r="B283" s="146"/>
      <c r="C283" s="150"/>
      <c r="D283" s="147">
        <f t="shared" si="4"/>
        <v>0</v>
      </c>
    </row>
    <row r="284" spans="1:4">
      <c r="A284" s="145">
        <v>269800</v>
      </c>
      <c r="B284" s="146"/>
      <c r="C284" s="150"/>
      <c r="D284" s="147">
        <f t="shared" si="4"/>
        <v>0</v>
      </c>
    </row>
    <row r="285" spans="1:4">
      <c r="A285" s="145">
        <v>269810</v>
      </c>
      <c r="B285" s="146"/>
      <c r="C285" s="150"/>
      <c r="D285" s="147">
        <f t="shared" si="4"/>
        <v>0</v>
      </c>
    </row>
    <row r="286" spans="1:4">
      <c r="A286" s="145">
        <v>269820</v>
      </c>
      <c r="B286" s="146"/>
      <c r="C286" s="150"/>
      <c r="D286" s="147">
        <f t="shared" si="4"/>
        <v>0</v>
      </c>
    </row>
    <row r="287" spans="1:4">
      <c r="A287" s="145">
        <v>269830</v>
      </c>
      <c r="B287" s="146"/>
      <c r="C287" s="150"/>
      <c r="D287" s="147">
        <f t="shared" si="4"/>
        <v>0</v>
      </c>
    </row>
    <row r="288" spans="1:4">
      <c r="A288" s="145">
        <v>269840</v>
      </c>
      <c r="B288" s="146"/>
      <c r="C288" s="150"/>
      <c r="D288" s="147">
        <f t="shared" si="4"/>
        <v>0</v>
      </c>
    </row>
    <row r="289" spans="1:4">
      <c r="A289" s="145">
        <v>269850</v>
      </c>
      <c r="B289" s="146"/>
      <c r="C289" s="150"/>
      <c r="D289" s="147">
        <f t="shared" si="4"/>
        <v>0</v>
      </c>
    </row>
    <row r="290" spans="1:4">
      <c r="A290" s="145">
        <v>269860</v>
      </c>
      <c r="B290" s="146"/>
      <c r="C290" s="150"/>
      <c r="D290" s="147">
        <f t="shared" si="4"/>
        <v>0</v>
      </c>
    </row>
    <row r="291" spans="1:4">
      <c r="A291" s="145">
        <v>269870</v>
      </c>
      <c r="B291" s="146"/>
      <c r="C291" s="150"/>
      <c r="D291" s="147">
        <f t="shared" si="4"/>
        <v>0</v>
      </c>
    </row>
    <row r="292" spans="1:4">
      <c r="A292" s="145">
        <v>269880</v>
      </c>
      <c r="B292" s="146"/>
      <c r="C292" s="150"/>
      <c r="D292" s="147">
        <f t="shared" si="4"/>
        <v>0</v>
      </c>
    </row>
    <row r="293" spans="1:4">
      <c r="A293" s="145">
        <v>269890</v>
      </c>
      <c r="B293" s="146"/>
      <c r="C293" s="150"/>
      <c r="D293" s="147">
        <f t="shared" si="4"/>
        <v>0</v>
      </c>
    </row>
    <row r="294" spans="1:4">
      <c r="A294" s="145">
        <v>269900</v>
      </c>
      <c r="B294" s="146"/>
      <c r="C294" s="150"/>
      <c r="D294" s="147">
        <f t="shared" si="4"/>
        <v>0</v>
      </c>
    </row>
    <row r="295" spans="1:4">
      <c r="A295" s="145">
        <v>269910</v>
      </c>
      <c r="B295" s="146"/>
      <c r="C295" s="150"/>
      <c r="D295" s="147">
        <f t="shared" si="4"/>
        <v>0</v>
      </c>
    </row>
    <row r="296" spans="1:4">
      <c r="A296" s="145">
        <v>269920</v>
      </c>
      <c r="B296" s="146"/>
      <c r="C296" s="150"/>
      <c r="D296" s="147">
        <f t="shared" si="4"/>
        <v>0</v>
      </c>
    </row>
    <row r="297" spans="1:4">
      <c r="A297" s="145">
        <v>269930</v>
      </c>
      <c r="B297" s="146"/>
      <c r="C297" s="150"/>
      <c r="D297" s="147">
        <f t="shared" si="4"/>
        <v>0</v>
      </c>
    </row>
    <row r="298" spans="1:4">
      <c r="A298" s="145">
        <v>269940</v>
      </c>
      <c r="B298" s="146"/>
      <c r="C298" s="150"/>
      <c r="D298" s="147">
        <f t="shared" si="4"/>
        <v>0</v>
      </c>
    </row>
    <row r="299" spans="1:4">
      <c r="A299" s="145">
        <v>269950</v>
      </c>
      <c r="B299" s="146"/>
      <c r="C299" s="150"/>
      <c r="D299" s="147">
        <f t="shared" si="4"/>
        <v>0</v>
      </c>
    </row>
    <row r="300" spans="1:4">
      <c r="A300" s="145">
        <v>269960</v>
      </c>
      <c r="B300" s="146"/>
      <c r="C300" s="150"/>
      <c r="D300" s="147">
        <f t="shared" si="4"/>
        <v>0</v>
      </c>
    </row>
    <row r="301" spans="1:4">
      <c r="A301" s="145">
        <v>269970</v>
      </c>
      <c r="B301" s="146"/>
      <c r="C301" s="150"/>
      <c r="D301" s="147">
        <f t="shared" si="4"/>
        <v>0</v>
      </c>
    </row>
    <row r="302" spans="1:4">
      <c r="A302" s="145">
        <v>269980</v>
      </c>
      <c r="B302" s="146"/>
      <c r="C302" s="150"/>
      <c r="D302" s="147">
        <f t="shared" si="4"/>
        <v>0</v>
      </c>
    </row>
    <row r="303" spans="1:4">
      <c r="A303" s="145">
        <v>269990</v>
      </c>
      <c r="B303" s="146"/>
      <c r="C303" s="150"/>
      <c r="D303" s="147">
        <f t="shared" si="4"/>
        <v>0</v>
      </c>
    </row>
    <row r="304" spans="1:4">
      <c r="A304" s="145">
        <v>270000</v>
      </c>
      <c r="B304" s="146"/>
      <c r="C304" s="150"/>
      <c r="D304" s="147">
        <f t="shared" si="4"/>
        <v>0</v>
      </c>
    </row>
  </sheetData>
  <autoFilter ref="A3:H304" xr:uid="{00000000-0009-0000-0000-000010000000}"/>
  <printOptions horizontalCentered="1"/>
  <pageMargins left="0.70866141732283472" right="0.70866141732283472" top="0.74803149606299213" bottom="0.74803149606299213" header="0.31496062992125984" footer="0.31496062992125984"/>
  <pageSetup paperSize="9" fitToHeight="8" orientation="portrait" r:id="rId1"/>
  <headerFooter>
    <oddHeader>&amp;A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568FD4"/>
    <pageSetUpPr fitToPage="1"/>
  </sheetPr>
  <dimension ref="A2:AG310"/>
  <sheetViews>
    <sheetView showZeros="0" view="pageBreakPreview" zoomScale="82" zoomScaleNormal="70" zoomScaleSheetLayoutView="82" workbookViewId="0">
      <pane ySplit="5" topLeftCell="A128" activePane="bottomLeft" state="frozen"/>
      <selection pane="bottomLeft" activeCell="U317" sqref="U317"/>
    </sheetView>
  </sheetViews>
  <sheetFormatPr defaultColWidth="7" defaultRowHeight="15.5"/>
  <cols>
    <col min="1" max="1" width="5.5703125" style="94" bestFit="1" customWidth="1"/>
    <col min="2" max="3" width="6.78515625" style="94" customWidth="1"/>
    <col min="4" max="4" width="5.7109375" style="94" customWidth="1"/>
    <col min="5" max="5" width="5.42578125" style="95" customWidth="1"/>
    <col min="6" max="6" width="8" style="94" bestFit="1" customWidth="1"/>
    <col min="7" max="7" width="6.78515625" style="94" bestFit="1" customWidth="1"/>
    <col min="8" max="8" width="7.42578125" style="94" customWidth="1"/>
    <col min="9" max="14" width="7.2109375" style="94" customWidth="1"/>
    <col min="15" max="15" width="8.28515625" style="94" customWidth="1"/>
    <col min="16" max="17" width="6.78515625" style="94" customWidth="1"/>
    <col min="18" max="18" width="5.5703125" style="94" bestFit="1" customWidth="1"/>
    <col min="19" max="19" width="6.2109375" style="94" customWidth="1"/>
    <col min="20" max="20" width="5.28515625" style="94" customWidth="1"/>
    <col min="21" max="21" width="6.2109375" style="94" customWidth="1"/>
    <col min="22" max="22" width="6.28515625" style="94" bestFit="1" customWidth="1"/>
    <col min="23" max="23" width="6.7109375" style="94" customWidth="1"/>
    <col min="24" max="25" width="7.78515625" style="94" bestFit="1" customWidth="1"/>
    <col min="26" max="26" width="10.92578125" style="94" bestFit="1" customWidth="1"/>
    <col min="27" max="27" width="6.42578125" style="94" bestFit="1" customWidth="1"/>
    <col min="28" max="28" width="7.2109375" style="94" bestFit="1" customWidth="1"/>
    <col min="29" max="29" width="10.5703125" style="94" bestFit="1" customWidth="1"/>
    <col min="30" max="30" width="7.42578125" style="94" bestFit="1" customWidth="1"/>
    <col min="31" max="31" width="1" style="94" customWidth="1"/>
    <col min="32" max="33" width="8.7109375" style="94" bestFit="1" customWidth="1"/>
    <col min="34" max="16384" width="7" style="94"/>
  </cols>
  <sheetData>
    <row r="2" spans="1:33" ht="30" customHeight="1">
      <c r="A2" s="345" t="s">
        <v>102</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G2" s="96"/>
    </row>
    <row r="3" spans="1:33" s="97" customFormat="1" ht="15.75" customHeight="1">
      <c r="A3" s="338" t="s">
        <v>7</v>
      </c>
      <c r="B3" s="337" t="s">
        <v>43</v>
      </c>
      <c r="C3" s="337" t="s">
        <v>19</v>
      </c>
      <c r="D3" s="337" t="s">
        <v>57</v>
      </c>
      <c r="E3" s="340" t="s">
        <v>58</v>
      </c>
      <c r="F3" s="337" t="s">
        <v>59</v>
      </c>
      <c r="G3" s="337" t="s">
        <v>60</v>
      </c>
      <c r="H3" s="337" t="s">
        <v>61</v>
      </c>
      <c r="I3" s="337" t="s">
        <v>62</v>
      </c>
      <c r="J3" s="337"/>
      <c r="K3" s="337"/>
      <c r="L3" s="337" t="s">
        <v>63</v>
      </c>
      <c r="M3" s="337"/>
      <c r="N3" s="337"/>
      <c r="O3" s="338" t="s">
        <v>64</v>
      </c>
      <c r="P3" s="338" t="s">
        <v>65</v>
      </c>
      <c r="Q3" s="338" t="s">
        <v>66</v>
      </c>
      <c r="R3" s="337" t="s">
        <v>2</v>
      </c>
      <c r="S3" s="337" t="s">
        <v>67</v>
      </c>
      <c r="T3" s="337" t="s">
        <v>68</v>
      </c>
      <c r="U3" s="341" t="s">
        <v>3</v>
      </c>
      <c r="V3" s="341"/>
      <c r="W3" s="341"/>
      <c r="X3" s="342" t="s">
        <v>69</v>
      </c>
      <c r="Y3" s="343"/>
      <c r="Z3" s="344"/>
      <c r="AA3" s="342" t="s">
        <v>70</v>
      </c>
      <c r="AB3" s="343"/>
      <c r="AC3" s="344"/>
      <c r="AD3" s="337" t="s">
        <v>71</v>
      </c>
      <c r="AF3" s="337" t="s">
        <v>49</v>
      </c>
      <c r="AG3" s="96"/>
    </row>
    <row r="4" spans="1:33" s="97" customFormat="1" ht="52.5" customHeight="1">
      <c r="A4" s="339"/>
      <c r="B4" s="337"/>
      <c r="C4" s="337"/>
      <c r="D4" s="337"/>
      <c r="E4" s="340"/>
      <c r="F4" s="337"/>
      <c r="G4" s="337"/>
      <c r="H4" s="337"/>
      <c r="I4" s="99" t="s">
        <v>72</v>
      </c>
      <c r="J4" s="99" t="s">
        <v>73</v>
      </c>
      <c r="K4" s="99" t="s">
        <v>74</v>
      </c>
      <c r="L4" s="99" t="s">
        <v>72</v>
      </c>
      <c r="M4" s="99" t="s">
        <v>75</v>
      </c>
      <c r="N4" s="99" t="s">
        <v>76</v>
      </c>
      <c r="O4" s="339"/>
      <c r="P4" s="339"/>
      <c r="Q4" s="339"/>
      <c r="R4" s="337"/>
      <c r="S4" s="337"/>
      <c r="T4" s="337"/>
      <c r="U4" s="100" t="s">
        <v>77</v>
      </c>
      <c r="V4" s="100" t="s">
        <v>78</v>
      </c>
      <c r="W4" s="100" t="s">
        <v>79</v>
      </c>
      <c r="X4" s="98" t="s">
        <v>80</v>
      </c>
      <c r="Y4" s="98" t="s">
        <v>81</v>
      </c>
      <c r="Z4" s="101" t="s">
        <v>82</v>
      </c>
      <c r="AA4" s="98" t="s">
        <v>80</v>
      </c>
      <c r="AB4" s="98" t="s">
        <v>81</v>
      </c>
      <c r="AC4" s="101" t="s">
        <v>82</v>
      </c>
      <c r="AD4" s="337"/>
      <c r="AF4" s="337"/>
      <c r="AG4" s="96"/>
    </row>
    <row r="5" spans="1:33" s="102" customFormat="1" ht="20" customHeight="1">
      <c r="A5" s="103"/>
      <c r="B5" s="104"/>
      <c r="C5" s="104"/>
      <c r="D5" s="104"/>
      <c r="E5" s="105"/>
      <c r="F5" s="104"/>
      <c r="G5" s="104"/>
      <c r="H5" s="104"/>
      <c r="I5" s="104"/>
      <c r="J5" s="104"/>
      <c r="K5" s="104"/>
      <c r="L5" s="104"/>
      <c r="M5" s="104"/>
      <c r="N5" s="104"/>
      <c r="O5" s="104"/>
      <c r="P5" s="104"/>
      <c r="Q5" s="103"/>
      <c r="R5" s="104"/>
      <c r="S5" s="104"/>
      <c r="T5" s="104"/>
      <c r="U5" s="106"/>
      <c r="V5" s="106"/>
      <c r="W5" s="106"/>
      <c r="X5" s="104"/>
      <c r="Y5" s="104"/>
      <c r="Z5" s="104"/>
      <c r="AA5" s="107"/>
      <c r="AB5" s="107"/>
      <c r="AC5" s="107"/>
      <c r="AD5" s="104"/>
      <c r="AF5" s="108"/>
      <c r="AG5" s="96"/>
    </row>
    <row r="6" spans="1:33" ht="20" customHeight="1">
      <c r="A6" s="109">
        <f t="shared" ref="A6:A69" si="0">+A5+1</f>
        <v>1</v>
      </c>
      <c r="B6" s="109">
        <v>267000</v>
      </c>
      <c r="C6" s="110">
        <v>505.55500000000001</v>
      </c>
      <c r="D6" s="110">
        <f t="shared" ref="D6:D69" si="1">1.065-0.5</f>
        <v>0.56499999999999995</v>
      </c>
      <c r="E6" s="111">
        <v>2.5000000000000001E-2</v>
      </c>
      <c r="F6" s="112" t="str">
        <f>VLOOKUP(B6,'TCS Chainage As PER COS'!$B$4:$J$14,8,TRUE)</f>
        <v>MCW</v>
      </c>
      <c r="G6" s="112" t="str">
        <f>VLOOKUP(B6,'TCS Chainage As PER COS'!$B$4:$J$14,4,TRUE)</f>
        <v>TCS - 01</v>
      </c>
      <c r="H6" s="110">
        <f>VLOOKUP(B6,'TCS Chainage As PER COS'!$B$4:$J$14,6,TRUE)</f>
        <v>13</v>
      </c>
      <c r="I6" s="110">
        <f t="shared" ref="I6:I69" si="2">C6-D6</f>
        <v>504.99</v>
      </c>
      <c r="J6" s="110">
        <f t="shared" ref="J6:J69" si="3">I6+(($H6-2.5)*E6)</f>
        <v>505.2525</v>
      </c>
      <c r="K6" s="110">
        <f t="shared" ref="K6:K69" si="4">(I6+J6)/2</f>
        <v>505.12125000000003</v>
      </c>
      <c r="L6" s="110">
        <v>505.59699999999998</v>
      </c>
      <c r="M6" s="110"/>
      <c r="N6" s="110">
        <f t="shared" ref="N6:N69" si="5">(L6+M6)/2</f>
        <v>252.79849999999999</v>
      </c>
      <c r="O6" s="110">
        <f t="shared" ref="O6:O69" si="6">K6-N6</f>
        <v>252.32275000000004</v>
      </c>
      <c r="P6" s="110">
        <f t="shared" ref="P6:P69" si="7">+IF(O6&gt;0,O6,0)</f>
        <v>252.32275000000004</v>
      </c>
      <c r="Q6" s="110">
        <f t="shared" ref="Q6:Q69" si="8">+IF(O6&lt;0,O6,0)</f>
        <v>0</v>
      </c>
      <c r="R6" s="109"/>
      <c r="S6" s="109">
        <f>VLOOKUP(B6,'TCS Chainage As PER COS'!$B$4:$J$14,7,TRUE)</f>
        <v>0</v>
      </c>
      <c r="T6" s="113">
        <f t="shared" ref="T6:T69" si="9">IF(S6&gt;0,(CONCATENATE(S6," : 1")),0)</f>
        <v>0</v>
      </c>
      <c r="U6" s="110">
        <f t="shared" ref="U6:U69" si="10">+H6+1</f>
        <v>14</v>
      </c>
      <c r="V6" s="110">
        <f>U6+O6*S6</f>
        <v>14</v>
      </c>
      <c r="W6" s="110">
        <f t="shared" ref="W6:W69" si="11">(U6+V6)/2</f>
        <v>14</v>
      </c>
      <c r="X6" s="110">
        <f t="shared" ref="X6:X69" si="12">P6*W6</f>
        <v>3532.5185000000006</v>
      </c>
      <c r="Y6" s="110"/>
      <c r="Z6" s="114">
        <f t="shared" ref="Z6:Z69" si="13">Y6*R6</f>
        <v>0</v>
      </c>
      <c r="AA6" s="110">
        <f t="shared" ref="AA6:AA69" si="14">Q6*W6*-1</f>
        <v>0</v>
      </c>
      <c r="AB6" s="110"/>
      <c r="AC6" s="114">
        <f t="shared" ref="AC6:AC69" si="15">AB6*R6</f>
        <v>0</v>
      </c>
      <c r="AD6" s="109"/>
      <c r="AF6" s="94">
        <f>+IF(F6="RE Wall",((O6+O5+2+D6*2)/2*R6),0)</f>
        <v>0</v>
      </c>
      <c r="AG6" s="96"/>
    </row>
    <row r="7" spans="1:33" ht="20" customHeight="1">
      <c r="A7" s="109">
        <f t="shared" si="0"/>
        <v>2</v>
      </c>
      <c r="B7" s="109">
        <v>267010</v>
      </c>
      <c r="C7" s="110">
        <v>505.51299999999998</v>
      </c>
      <c r="D7" s="110">
        <f t="shared" si="1"/>
        <v>0.56499999999999995</v>
      </c>
      <c r="E7" s="111">
        <v>2.5000000000000001E-2</v>
      </c>
      <c r="F7" s="112" t="str">
        <f>VLOOKUP(B7,'TCS Chainage As PER COS'!$B$4:$J$14,8,TRUE)</f>
        <v>MCW</v>
      </c>
      <c r="G7" s="112" t="str">
        <f>VLOOKUP(B7,'TCS Chainage As PER COS'!$B$4:$J$14,4,TRUE)</f>
        <v>TCS - 01</v>
      </c>
      <c r="H7" s="110">
        <f>VLOOKUP(B7,'TCS Chainage As PER COS'!$B$4:$J$14,6,TRUE)</f>
        <v>13</v>
      </c>
      <c r="I7" s="110">
        <f t="shared" si="2"/>
        <v>504.94799999999998</v>
      </c>
      <c r="J7" s="110">
        <f t="shared" si="3"/>
        <v>505.21049999999997</v>
      </c>
      <c r="K7" s="110">
        <f t="shared" si="4"/>
        <v>505.07925</v>
      </c>
      <c r="L7" s="110">
        <v>505.55799999999999</v>
      </c>
      <c r="M7" s="110"/>
      <c r="N7" s="110">
        <f t="shared" si="5"/>
        <v>252.779</v>
      </c>
      <c r="O7" s="110">
        <f t="shared" si="6"/>
        <v>252.30025000000001</v>
      </c>
      <c r="P7" s="110">
        <f t="shared" si="7"/>
        <v>252.30025000000001</v>
      </c>
      <c r="Q7" s="110">
        <f t="shared" si="8"/>
        <v>0</v>
      </c>
      <c r="R7" s="109">
        <f t="shared" ref="R7:R70" si="16">+B7-B6</f>
        <v>10</v>
      </c>
      <c r="S7" s="109">
        <f>VLOOKUP(B7,'TCS Chainage As PER COS'!$B$4:$J$14,7,TRUE)</f>
        <v>0</v>
      </c>
      <c r="T7" s="113">
        <f t="shared" si="9"/>
        <v>0</v>
      </c>
      <c r="U7" s="110">
        <f t="shared" si="10"/>
        <v>14</v>
      </c>
      <c r="V7" s="110">
        <f t="shared" ref="V7:V70" si="17">U7+O7*S7</f>
        <v>14</v>
      </c>
      <c r="W7" s="110">
        <f t="shared" si="11"/>
        <v>14</v>
      </c>
      <c r="X7" s="110">
        <f t="shared" si="12"/>
        <v>3532.2035000000001</v>
      </c>
      <c r="Y7" s="110">
        <f t="shared" ref="Y7:Y70" si="18">(X7+X6)/2</f>
        <v>3532.3610000000003</v>
      </c>
      <c r="Z7" s="114">
        <f t="shared" si="13"/>
        <v>35323.61</v>
      </c>
      <c r="AA7" s="110">
        <f t="shared" si="14"/>
        <v>0</v>
      </c>
      <c r="AB7" s="110">
        <f t="shared" ref="AB7:AB70" si="19">(AA7+AA6)/2</f>
        <v>0</v>
      </c>
      <c r="AC7" s="114">
        <f t="shared" si="15"/>
        <v>0</v>
      </c>
      <c r="AD7" s="109"/>
      <c r="AF7" s="94">
        <f t="shared" ref="AF7:AF70" si="20">+IF(F7="RE Wall",((O7+O6+2+D7*2)/2*R7),0)</f>
        <v>0</v>
      </c>
      <c r="AG7" s="96"/>
    </row>
    <row r="8" spans="1:33" ht="20" customHeight="1">
      <c r="A8" s="109">
        <f t="shared" si="0"/>
        <v>3</v>
      </c>
      <c r="B8" s="109">
        <v>267020</v>
      </c>
      <c r="C8" s="110">
        <v>505.46499999999997</v>
      </c>
      <c r="D8" s="110">
        <f t="shared" si="1"/>
        <v>0.56499999999999995</v>
      </c>
      <c r="E8" s="111">
        <v>2.5000000000000001E-2</v>
      </c>
      <c r="F8" s="112" t="str">
        <f>VLOOKUP(B8,'TCS Chainage As PER COS'!$B$4:$J$14,8,TRUE)</f>
        <v>MCW</v>
      </c>
      <c r="G8" s="112" t="str">
        <f>VLOOKUP(B8,'TCS Chainage As PER COS'!$B$4:$J$14,4,TRUE)</f>
        <v>TCS - 01</v>
      </c>
      <c r="H8" s="110">
        <f>VLOOKUP(B8,'TCS Chainage As PER COS'!$B$4:$J$14,6,TRUE)</f>
        <v>13</v>
      </c>
      <c r="I8" s="110">
        <f t="shared" si="2"/>
        <v>504.9</v>
      </c>
      <c r="J8" s="110">
        <f t="shared" si="3"/>
        <v>505.16249999999997</v>
      </c>
      <c r="K8" s="110">
        <f t="shared" si="4"/>
        <v>505.03125</v>
      </c>
      <c r="L8" s="110">
        <v>505.50900000000001</v>
      </c>
      <c r="M8" s="110"/>
      <c r="N8" s="110">
        <f t="shared" si="5"/>
        <v>252.75450000000001</v>
      </c>
      <c r="O8" s="110">
        <f t="shared" si="6"/>
        <v>252.27674999999999</v>
      </c>
      <c r="P8" s="110">
        <f t="shared" si="7"/>
        <v>252.27674999999999</v>
      </c>
      <c r="Q8" s="110">
        <f t="shared" si="8"/>
        <v>0</v>
      </c>
      <c r="R8" s="109">
        <f t="shared" si="16"/>
        <v>10</v>
      </c>
      <c r="S8" s="109">
        <f>VLOOKUP(B8,'TCS Chainage As PER COS'!$B$4:$J$14,7,TRUE)</f>
        <v>0</v>
      </c>
      <c r="T8" s="113">
        <f t="shared" si="9"/>
        <v>0</v>
      </c>
      <c r="U8" s="110">
        <f t="shared" si="10"/>
        <v>14</v>
      </c>
      <c r="V8" s="110">
        <f t="shared" si="17"/>
        <v>14</v>
      </c>
      <c r="W8" s="110">
        <f t="shared" si="11"/>
        <v>14</v>
      </c>
      <c r="X8" s="110">
        <f t="shared" si="12"/>
        <v>3531.8744999999999</v>
      </c>
      <c r="Y8" s="110">
        <f t="shared" si="18"/>
        <v>3532.0389999999998</v>
      </c>
      <c r="Z8" s="114">
        <f t="shared" si="13"/>
        <v>35320.39</v>
      </c>
      <c r="AA8" s="110">
        <f t="shared" si="14"/>
        <v>0</v>
      </c>
      <c r="AB8" s="110">
        <f t="shared" si="19"/>
        <v>0</v>
      </c>
      <c r="AC8" s="114">
        <f t="shared" si="15"/>
        <v>0</v>
      </c>
      <c r="AD8" s="109"/>
      <c r="AF8" s="94">
        <f t="shared" si="20"/>
        <v>0</v>
      </c>
      <c r="AG8" s="96"/>
    </row>
    <row r="9" spans="1:33" ht="20" customHeight="1">
      <c r="A9" s="109">
        <f t="shared" si="0"/>
        <v>4</v>
      </c>
      <c r="B9" s="109">
        <v>267030</v>
      </c>
      <c r="C9" s="110">
        <v>505.40899999999999</v>
      </c>
      <c r="D9" s="110">
        <f t="shared" si="1"/>
        <v>0.56499999999999995</v>
      </c>
      <c r="E9" s="111">
        <v>2.5000000000000001E-2</v>
      </c>
      <c r="F9" s="112" t="str">
        <f>VLOOKUP(B9,'TCS Chainage As PER COS'!$B$4:$J$14,8,TRUE)</f>
        <v>MCW</v>
      </c>
      <c r="G9" s="112" t="str">
        <f>VLOOKUP(B9,'TCS Chainage As PER COS'!$B$4:$J$14,4,TRUE)</f>
        <v>TCS - 01</v>
      </c>
      <c r="H9" s="110">
        <f>VLOOKUP(B9,'TCS Chainage As PER COS'!$B$4:$J$14,6,TRUE)</f>
        <v>13</v>
      </c>
      <c r="I9" s="110">
        <f t="shared" si="2"/>
        <v>504.84399999999999</v>
      </c>
      <c r="J9" s="110">
        <f t="shared" si="3"/>
        <v>505.10649999999998</v>
      </c>
      <c r="K9" s="110">
        <f t="shared" si="4"/>
        <v>504.97524999999996</v>
      </c>
      <c r="L9" s="110">
        <v>505.471</v>
      </c>
      <c r="M9" s="110"/>
      <c r="N9" s="110">
        <f t="shared" si="5"/>
        <v>252.7355</v>
      </c>
      <c r="O9" s="110">
        <f t="shared" si="6"/>
        <v>252.23974999999996</v>
      </c>
      <c r="P9" s="110">
        <f t="shared" si="7"/>
        <v>252.23974999999996</v>
      </c>
      <c r="Q9" s="110">
        <f t="shared" si="8"/>
        <v>0</v>
      </c>
      <c r="R9" s="109">
        <f t="shared" si="16"/>
        <v>10</v>
      </c>
      <c r="S9" s="109">
        <f>VLOOKUP(B9,'TCS Chainage As PER COS'!$B$4:$J$14,7,TRUE)</f>
        <v>0</v>
      </c>
      <c r="T9" s="113">
        <f t="shared" si="9"/>
        <v>0</v>
      </c>
      <c r="U9" s="110">
        <f t="shared" si="10"/>
        <v>14</v>
      </c>
      <c r="V9" s="110">
        <f t="shared" si="17"/>
        <v>14</v>
      </c>
      <c r="W9" s="110">
        <f t="shared" si="11"/>
        <v>14</v>
      </c>
      <c r="X9" s="110">
        <f t="shared" si="12"/>
        <v>3531.3564999999994</v>
      </c>
      <c r="Y9" s="110">
        <f t="shared" si="18"/>
        <v>3531.6154999999999</v>
      </c>
      <c r="Z9" s="114">
        <f t="shared" si="13"/>
        <v>35316.154999999999</v>
      </c>
      <c r="AA9" s="110">
        <f t="shared" si="14"/>
        <v>0</v>
      </c>
      <c r="AB9" s="110">
        <f t="shared" si="19"/>
        <v>0</v>
      </c>
      <c r="AC9" s="114">
        <f t="shared" si="15"/>
        <v>0</v>
      </c>
      <c r="AD9" s="109"/>
      <c r="AF9" s="94">
        <f t="shared" si="20"/>
        <v>0</v>
      </c>
      <c r="AG9" s="96"/>
    </row>
    <row r="10" spans="1:33" ht="20" customHeight="1">
      <c r="A10" s="109">
        <f t="shared" si="0"/>
        <v>5</v>
      </c>
      <c r="B10" s="109">
        <v>267040</v>
      </c>
      <c r="C10" s="110">
        <v>505.346</v>
      </c>
      <c r="D10" s="110">
        <f t="shared" si="1"/>
        <v>0.56499999999999995</v>
      </c>
      <c r="E10" s="111">
        <v>2.5000000000000001E-2</v>
      </c>
      <c r="F10" s="112" t="str">
        <f>VLOOKUP(B10,'TCS Chainage As PER COS'!$B$4:$J$14,8,TRUE)</f>
        <v>MCW</v>
      </c>
      <c r="G10" s="112" t="str">
        <f>VLOOKUP(B10,'TCS Chainage As PER COS'!$B$4:$J$14,4,TRUE)</f>
        <v>TCS - 01</v>
      </c>
      <c r="H10" s="110">
        <f>VLOOKUP(B10,'TCS Chainage As PER COS'!$B$4:$J$14,6,TRUE)</f>
        <v>13</v>
      </c>
      <c r="I10" s="110">
        <f t="shared" si="2"/>
        <v>504.78100000000001</v>
      </c>
      <c r="J10" s="110">
        <f t="shared" si="3"/>
        <v>505.04349999999999</v>
      </c>
      <c r="K10" s="110">
        <f t="shared" si="4"/>
        <v>504.91224999999997</v>
      </c>
      <c r="L10" s="110">
        <v>505.42099999999999</v>
      </c>
      <c r="M10" s="110"/>
      <c r="N10" s="110">
        <f t="shared" si="5"/>
        <v>252.7105</v>
      </c>
      <c r="O10" s="110">
        <f t="shared" si="6"/>
        <v>252.20174999999998</v>
      </c>
      <c r="P10" s="110">
        <f t="shared" si="7"/>
        <v>252.20174999999998</v>
      </c>
      <c r="Q10" s="110">
        <f t="shared" si="8"/>
        <v>0</v>
      </c>
      <c r="R10" s="109">
        <f t="shared" si="16"/>
        <v>10</v>
      </c>
      <c r="S10" s="109">
        <f>VLOOKUP(B10,'TCS Chainage As PER COS'!$B$4:$J$14,7,TRUE)</f>
        <v>0</v>
      </c>
      <c r="T10" s="113">
        <f t="shared" si="9"/>
        <v>0</v>
      </c>
      <c r="U10" s="110">
        <f t="shared" si="10"/>
        <v>14</v>
      </c>
      <c r="V10" s="110">
        <f t="shared" si="17"/>
        <v>14</v>
      </c>
      <c r="W10" s="110">
        <f t="shared" si="11"/>
        <v>14</v>
      </c>
      <c r="X10" s="110">
        <f t="shared" si="12"/>
        <v>3530.8244999999997</v>
      </c>
      <c r="Y10" s="110">
        <f t="shared" si="18"/>
        <v>3531.0904999999993</v>
      </c>
      <c r="Z10" s="114">
        <f t="shared" si="13"/>
        <v>35310.904999999992</v>
      </c>
      <c r="AA10" s="110">
        <f t="shared" si="14"/>
        <v>0</v>
      </c>
      <c r="AB10" s="110">
        <f t="shared" si="19"/>
        <v>0</v>
      </c>
      <c r="AC10" s="114">
        <f t="shared" si="15"/>
        <v>0</v>
      </c>
      <c r="AD10" s="109"/>
      <c r="AF10" s="94">
        <f t="shared" si="20"/>
        <v>0</v>
      </c>
      <c r="AG10" s="96"/>
    </row>
    <row r="11" spans="1:33" ht="20" customHeight="1">
      <c r="A11" s="109">
        <f t="shared" si="0"/>
        <v>6</v>
      </c>
      <c r="B11" s="109">
        <v>267050</v>
      </c>
      <c r="C11" s="110">
        <v>505.27499999999998</v>
      </c>
      <c r="D11" s="110">
        <f t="shared" si="1"/>
        <v>0.56499999999999995</v>
      </c>
      <c r="E11" s="111">
        <v>2.5000000000000001E-2</v>
      </c>
      <c r="F11" s="112" t="str">
        <f>VLOOKUP(B11,'TCS Chainage As PER COS'!$B$4:$J$14,8,TRUE)</f>
        <v>MCW</v>
      </c>
      <c r="G11" s="112" t="str">
        <f>VLOOKUP(B11,'TCS Chainage As PER COS'!$B$4:$J$14,4,TRUE)</f>
        <v>TCS - 01</v>
      </c>
      <c r="H11" s="110">
        <f>VLOOKUP(B11,'TCS Chainage As PER COS'!$B$4:$J$14,6,TRUE)</f>
        <v>13</v>
      </c>
      <c r="I11" s="110">
        <f t="shared" si="2"/>
        <v>504.71</v>
      </c>
      <c r="J11" s="110">
        <f t="shared" si="3"/>
        <v>504.97249999999997</v>
      </c>
      <c r="K11" s="110">
        <f t="shared" si="4"/>
        <v>504.84124999999995</v>
      </c>
      <c r="L11" s="110">
        <v>505.34</v>
      </c>
      <c r="M11" s="110"/>
      <c r="N11" s="110">
        <f t="shared" si="5"/>
        <v>252.67</v>
      </c>
      <c r="O11" s="110">
        <f t="shared" si="6"/>
        <v>252.17124999999996</v>
      </c>
      <c r="P11" s="110">
        <f t="shared" si="7"/>
        <v>252.17124999999996</v>
      </c>
      <c r="Q11" s="110">
        <f t="shared" si="8"/>
        <v>0</v>
      </c>
      <c r="R11" s="109">
        <f t="shared" si="16"/>
        <v>10</v>
      </c>
      <c r="S11" s="109">
        <f>VLOOKUP(B11,'TCS Chainage As PER COS'!$B$4:$J$14,7,TRUE)</f>
        <v>0</v>
      </c>
      <c r="T11" s="113">
        <f t="shared" si="9"/>
        <v>0</v>
      </c>
      <c r="U11" s="110">
        <f t="shared" si="10"/>
        <v>14</v>
      </c>
      <c r="V11" s="110">
        <f t="shared" si="17"/>
        <v>14</v>
      </c>
      <c r="W11" s="110">
        <f t="shared" si="11"/>
        <v>14</v>
      </c>
      <c r="X11" s="110">
        <f t="shared" si="12"/>
        <v>3530.3974999999996</v>
      </c>
      <c r="Y11" s="110">
        <f t="shared" si="18"/>
        <v>3530.6109999999999</v>
      </c>
      <c r="Z11" s="114">
        <f t="shared" si="13"/>
        <v>35306.11</v>
      </c>
      <c r="AA11" s="110">
        <f t="shared" si="14"/>
        <v>0</v>
      </c>
      <c r="AB11" s="110">
        <f t="shared" si="19"/>
        <v>0</v>
      </c>
      <c r="AC11" s="114">
        <f t="shared" si="15"/>
        <v>0</v>
      </c>
      <c r="AD11" s="109"/>
      <c r="AF11" s="94">
        <f t="shared" si="20"/>
        <v>0</v>
      </c>
    </row>
    <row r="12" spans="1:33" ht="20" customHeight="1">
      <c r="A12" s="109">
        <f t="shared" si="0"/>
        <v>7</v>
      </c>
      <c r="B12" s="109">
        <v>267060</v>
      </c>
      <c r="C12" s="110">
        <v>505.197</v>
      </c>
      <c r="D12" s="110">
        <f t="shared" si="1"/>
        <v>0.56499999999999995</v>
      </c>
      <c r="E12" s="111">
        <v>2.5000000000000001E-2</v>
      </c>
      <c r="F12" s="112" t="str">
        <f>VLOOKUP(B12,'TCS Chainage As PER COS'!$B$4:$J$14,8,TRUE)</f>
        <v>MCW</v>
      </c>
      <c r="G12" s="112" t="str">
        <f>VLOOKUP(B12,'TCS Chainage As PER COS'!$B$4:$J$14,4,TRUE)</f>
        <v>TCS - 01</v>
      </c>
      <c r="H12" s="110">
        <f>VLOOKUP(B12,'TCS Chainage As PER COS'!$B$4:$J$14,6,TRUE)</f>
        <v>13</v>
      </c>
      <c r="I12" s="110">
        <f t="shared" si="2"/>
        <v>504.63200000000001</v>
      </c>
      <c r="J12" s="110">
        <f t="shared" si="3"/>
        <v>504.89449999999999</v>
      </c>
      <c r="K12" s="110">
        <f t="shared" si="4"/>
        <v>504.76324999999997</v>
      </c>
      <c r="L12" s="110">
        <v>505.25299999999999</v>
      </c>
      <c r="M12" s="110"/>
      <c r="N12" s="110">
        <f t="shared" si="5"/>
        <v>252.62649999999999</v>
      </c>
      <c r="O12" s="110">
        <f t="shared" si="6"/>
        <v>252.13674999999998</v>
      </c>
      <c r="P12" s="110">
        <f t="shared" si="7"/>
        <v>252.13674999999998</v>
      </c>
      <c r="Q12" s="110">
        <f t="shared" si="8"/>
        <v>0</v>
      </c>
      <c r="R12" s="109">
        <f t="shared" si="16"/>
        <v>10</v>
      </c>
      <c r="S12" s="109">
        <f>VLOOKUP(B12,'TCS Chainage As PER COS'!$B$4:$J$14,7,TRUE)</f>
        <v>0</v>
      </c>
      <c r="T12" s="113">
        <f t="shared" si="9"/>
        <v>0</v>
      </c>
      <c r="U12" s="110">
        <f t="shared" si="10"/>
        <v>14</v>
      </c>
      <c r="V12" s="110">
        <f t="shared" si="17"/>
        <v>14</v>
      </c>
      <c r="W12" s="110">
        <f t="shared" si="11"/>
        <v>14</v>
      </c>
      <c r="X12" s="110">
        <f t="shared" si="12"/>
        <v>3529.9144999999999</v>
      </c>
      <c r="Y12" s="110">
        <f t="shared" si="18"/>
        <v>3530.1559999999999</v>
      </c>
      <c r="Z12" s="114">
        <f t="shared" si="13"/>
        <v>35301.56</v>
      </c>
      <c r="AA12" s="110">
        <f t="shared" si="14"/>
        <v>0</v>
      </c>
      <c r="AB12" s="110">
        <f t="shared" si="19"/>
        <v>0</v>
      </c>
      <c r="AC12" s="114">
        <f t="shared" si="15"/>
        <v>0</v>
      </c>
      <c r="AD12" s="109"/>
      <c r="AF12" s="94">
        <f t="shared" si="20"/>
        <v>0</v>
      </c>
    </row>
    <row r="13" spans="1:33" ht="20" customHeight="1">
      <c r="A13" s="109">
        <f t="shared" si="0"/>
        <v>8</v>
      </c>
      <c r="B13" s="109">
        <v>267070</v>
      </c>
      <c r="C13" s="110">
        <v>505.11099999999999</v>
      </c>
      <c r="D13" s="110">
        <f t="shared" si="1"/>
        <v>0.56499999999999995</v>
      </c>
      <c r="E13" s="111">
        <v>2.5000000000000001E-2</v>
      </c>
      <c r="F13" s="112" t="str">
        <f>VLOOKUP(B13,'TCS Chainage As PER COS'!$B$4:$J$14,8,TRUE)</f>
        <v>MCW</v>
      </c>
      <c r="G13" s="112" t="str">
        <f>VLOOKUP(B13,'TCS Chainage As PER COS'!$B$4:$J$14,4,TRUE)</f>
        <v>TCS - 01</v>
      </c>
      <c r="H13" s="110">
        <f>VLOOKUP(B13,'TCS Chainage As PER COS'!$B$4:$J$14,6,TRUE)</f>
        <v>13</v>
      </c>
      <c r="I13" s="110">
        <f t="shared" si="2"/>
        <v>504.54599999999999</v>
      </c>
      <c r="J13" s="110">
        <f t="shared" si="3"/>
        <v>504.80849999999998</v>
      </c>
      <c r="K13" s="110">
        <f t="shared" si="4"/>
        <v>504.67724999999996</v>
      </c>
      <c r="L13" s="110">
        <v>505.072</v>
      </c>
      <c r="M13" s="110"/>
      <c r="N13" s="110">
        <f t="shared" si="5"/>
        <v>252.536</v>
      </c>
      <c r="O13" s="110">
        <f t="shared" si="6"/>
        <v>252.14124999999996</v>
      </c>
      <c r="P13" s="110">
        <f t="shared" si="7"/>
        <v>252.14124999999996</v>
      </c>
      <c r="Q13" s="110">
        <f t="shared" si="8"/>
        <v>0</v>
      </c>
      <c r="R13" s="109">
        <f t="shared" si="16"/>
        <v>10</v>
      </c>
      <c r="S13" s="109">
        <f>VLOOKUP(B13,'TCS Chainage As PER COS'!$B$4:$J$14,7,TRUE)</f>
        <v>0</v>
      </c>
      <c r="T13" s="113">
        <f t="shared" si="9"/>
        <v>0</v>
      </c>
      <c r="U13" s="110">
        <f t="shared" si="10"/>
        <v>14</v>
      </c>
      <c r="V13" s="110">
        <f t="shared" si="17"/>
        <v>14</v>
      </c>
      <c r="W13" s="110">
        <f t="shared" si="11"/>
        <v>14</v>
      </c>
      <c r="X13" s="110">
        <f t="shared" si="12"/>
        <v>3529.9774999999995</v>
      </c>
      <c r="Y13" s="110">
        <f t="shared" si="18"/>
        <v>3529.9459999999999</v>
      </c>
      <c r="Z13" s="114">
        <f t="shared" si="13"/>
        <v>35299.46</v>
      </c>
      <c r="AA13" s="110">
        <f t="shared" si="14"/>
        <v>0</v>
      </c>
      <c r="AB13" s="110">
        <f t="shared" si="19"/>
        <v>0</v>
      </c>
      <c r="AC13" s="114">
        <f t="shared" si="15"/>
        <v>0</v>
      </c>
      <c r="AD13" s="109"/>
      <c r="AF13" s="94">
        <f t="shared" si="20"/>
        <v>0</v>
      </c>
    </row>
    <row r="14" spans="1:33" ht="20" customHeight="1">
      <c r="A14" s="109">
        <f t="shared" si="0"/>
        <v>9</v>
      </c>
      <c r="B14" s="109">
        <v>267080</v>
      </c>
      <c r="C14" s="110">
        <v>505.01799999999997</v>
      </c>
      <c r="D14" s="110">
        <f t="shared" si="1"/>
        <v>0.56499999999999995</v>
      </c>
      <c r="E14" s="111">
        <v>2.5000000000000001E-2</v>
      </c>
      <c r="F14" s="112" t="str">
        <f>VLOOKUP(B14,'TCS Chainage As PER COS'!$B$4:$J$14,8,TRUE)</f>
        <v>MCW</v>
      </c>
      <c r="G14" s="112" t="str">
        <f>VLOOKUP(B14,'TCS Chainage As PER COS'!$B$4:$J$14,4,TRUE)</f>
        <v>TCS - 01</v>
      </c>
      <c r="H14" s="110">
        <f>VLOOKUP(B14,'TCS Chainage As PER COS'!$B$4:$J$14,6,TRUE)</f>
        <v>13</v>
      </c>
      <c r="I14" s="110">
        <f t="shared" si="2"/>
        <v>504.45299999999997</v>
      </c>
      <c r="J14" s="110">
        <f t="shared" si="3"/>
        <v>504.71549999999996</v>
      </c>
      <c r="K14" s="110">
        <f t="shared" si="4"/>
        <v>504.58425</v>
      </c>
      <c r="L14" s="110">
        <v>505.089</v>
      </c>
      <c r="M14" s="110"/>
      <c r="N14" s="110">
        <f t="shared" si="5"/>
        <v>252.5445</v>
      </c>
      <c r="O14" s="110">
        <f t="shared" si="6"/>
        <v>252.03975</v>
      </c>
      <c r="P14" s="110">
        <f t="shared" si="7"/>
        <v>252.03975</v>
      </c>
      <c r="Q14" s="110">
        <f t="shared" si="8"/>
        <v>0</v>
      </c>
      <c r="R14" s="109">
        <f t="shared" si="16"/>
        <v>10</v>
      </c>
      <c r="S14" s="109">
        <f>VLOOKUP(B14,'TCS Chainage As PER COS'!$B$4:$J$14,7,TRUE)</f>
        <v>0</v>
      </c>
      <c r="T14" s="113">
        <f t="shared" si="9"/>
        <v>0</v>
      </c>
      <c r="U14" s="110">
        <f t="shared" si="10"/>
        <v>14</v>
      </c>
      <c r="V14" s="110">
        <f t="shared" si="17"/>
        <v>14</v>
      </c>
      <c r="W14" s="110">
        <f t="shared" si="11"/>
        <v>14</v>
      </c>
      <c r="X14" s="110">
        <f t="shared" si="12"/>
        <v>3528.5565000000001</v>
      </c>
      <c r="Y14" s="110">
        <f t="shared" si="18"/>
        <v>3529.2669999999998</v>
      </c>
      <c r="Z14" s="114">
        <f t="shared" si="13"/>
        <v>35292.67</v>
      </c>
      <c r="AA14" s="110">
        <f t="shared" si="14"/>
        <v>0</v>
      </c>
      <c r="AB14" s="110">
        <f t="shared" si="19"/>
        <v>0</v>
      </c>
      <c r="AC14" s="114">
        <f t="shared" si="15"/>
        <v>0</v>
      </c>
      <c r="AD14" s="109"/>
      <c r="AF14" s="94">
        <f t="shared" si="20"/>
        <v>0</v>
      </c>
    </row>
    <row r="15" spans="1:33" ht="20" customHeight="1">
      <c r="A15" s="109">
        <f t="shared" si="0"/>
        <v>10</v>
      </c>
      <c r="B15" s="109">
        <v>267090</v>
      </c>
      <c r="C15" s="110">
        <v>504.91800000000001</v>
      </c>
      <c r="D15" s="110">
        <f t="shared" si="1"/>
        <v>0.56499999999999995</v>
      </c>
      <c r="E15" s="111">
        <v>2.5000000000000001E-2</v>
      </c>
      <c r="F15" s="112" t="str">
        <f>VLOOKUP(B15,'TCS Chainage As PER COS'!$B$4:$J$14,8,TRUE)</f>
        <v>MCW</v>
      </c>
      <c r="G15" s="112" t="str">
        <f>VLOOKUP(B15,'TCS Chainage As PER COS'!$B$4:$J$14,4,TRUE)</f>
        <v>TCS - 01</v>
      </c>
      <c r="H15" s="110">
        <f>VLOOKUP(B15,'TCS Chainage As PER COS'!$B$4:$J$14,6,TRUE)</f>
        <v>13</v>
      </c>
      <c r="I15" s="110">
        <f t="shared" si="2"/>
        <v>504.35300000000001</v>
      </c>
      <c r="J15" s="110">
        <f t="shared" si="3"/>
        <v>504.6155</v>
      </c>
      <c r="K15" s="110">
        <f t="shared" si="4"/>
        <v>504.48424999999997</v>
      </c>
      <c r="L15" s="110">
        <v>504.959</v>
      </c>
      <c r="M15" s="110"/>
      <c r="N15" s="110">
        <f t="shared" si="5"/>
        <v>252.4795</v>
      </c>
      <c r="O15" s="110">
        <f t="shared" si="6"/>
        <v>252.00474999999997</v>
      </c>
      <c r="P15" s="110">
        <f t="shared" si="7"/>
        <v>252.00474999999997</v>
      </c>
      <c r="Q15" s="110">
        <f t="shared" si="8"/>
        <v>0</v>
      </c>
      <c r="R15" s="109">
        <f t="shared" si="16"/>
        <v>10</v>
      </c>
      <c r="S15" s="109">
        <f>VLOOKUP(B15,'TCS Chainage As PER COS'!$B$4:$J$14,7,TRUE)</f>
        <v>0</v>
      </c>
      <c r="T15" s="113">
        <f t="shared" si="9"/>
        <v>0</v>
      </c>
      <c r="U15" s="110">
        <f t="shared" si="10"/>
        <v>14</v>
      </c>
      <c r="V15" s="110">
        <f t="shared" si="17"/>
        <v>14</v>
      </c>
      <c r="W15" s="110">
        <f t="shared" si="11"/>
        <v>14</v>
      </c>
      <c r="X15" s="110">
        <f t="shared" si="12"/>
        <v>3528.0664999999995</v>
      </c>
      <c r="Y15" s="110">
        <f t="shared" si="18"/>
        <v>3528.3114999999998</v>
      </c>
      <c r="Z15" s="114">
        <f t="shared" si="13"/>
        <v>35283.114999999998</v>
      </c>
      <c r="AA15" s="110">
        <f t="shared" si="14"/>
        <v>0</v>
      </c>
      <c r="AB15" s="110">
        <f t="shared" si="19"/>
        <v>0</v>
      </c>
      <c r="AC15" s="114">
        <f t="shared" si="15"/>
        <v>0</v>
      </c>
      <c r="AD15" s="109"/>
      <c r="AF15" s="94">
        <f t="shared" si="20"/>
        <v>0</v>
      </c>
    </row>
    <row r="16" spans="1:33" ht="20" customHeight="1">
      <c r="A16" s="109">
        <f t="shared" si="0"/>
        <v>11</v>
      </c>
      <c r="B16" s="109">
        <v>267100</v>
      </c>
      <c r="C16" s="110">
        <v>504.81</v>
      </c>
      <c r="D16" s="110">
        <f t="shared" si="1"/>
        <v>0.56499999999999995</v>
      </c>
      <c r="E16" s="111">
        <v>2.5000000000000001E-2</v>
      </c>
      <c r="F16" s="112" t="str">
        <f>VLOOKUP(B16,'TCS Chainage As PER COS'!$B$4:$J$14,8,TRUE)</f>
        <v>MCW</v>
      </c>
      <c r="G16" s="112" t="str">
        <f>VLOOKUP(B16,'TCS Chainage As PER COS'!$B$4:$J$14,4,TRUE)</f>
        <v>TCS - 01</v>
      </c>
      <c r="H16" s="110">
        <f>VLOOKUP(B16,'TCS Chainage As PER COS'!$B$4:$J$14,6,TRUE)</f>
        <v>13</v>
      </c>
      <c r="I16" s="110">
        <f t="shared" si="2"/>
        <v>504.245</v>
      </c>
      <c r="J16" s="110">
        <f t="shared" si="3"/>
        <v>504.50749999999999</v>
      </c>
      <c r="K16" s="110">
        <f t="shared" si="4"/>
        <v>504.37625000000003</v>
      </c>
      <c r="L16" s="110">
        <v>504.82400000000001</v>
      </c>
      <c r="M16" s="110"/>
      <c r="N16" s="110">
        <f t="shared" si="5"/>
        <v>252.41200000000001</v>
      </c>
      <c r="O16" s="110">
        <f t="shared" si="6"/>
        <v>251.96425000000002</v>
      </c>
      <c r="P16" s="110">
        <f t="shared" si="7"/>
        <v>251.96425000000002</v>
      </c>
      <c r="Q16" s="110">
        <f t="shared" si="8"/>
        <v>0</v>
      </c>
      <c r="R16" s="109">
        <f t="shared" si="16"/>
        <v>10</v>
      </c>
      <c r="S16" s="109">
        <f>VLOOKUP(B16,'TCS Chainage As PER COS'!$B$4:$J$14,7,TRUE)</f>
        <v>0</v>
      </c>
      <c r="T16" s="113">
        <f t="shared" si="9"/>
        <v>0</v>
      </c>
      <c r="U16" s="110">
        <f t="shared" si="10"/>
        <v>14</v>
      </c>
      <c r="V16" s="110">
        <f t="shared" si="17"/>
        <v>14</v>
      </c>
      <c r="W16" s="110">
        <f t="shared" si="11"/>
        <v>14</v>
      </c>
      <c r="X16" s="110">
        <f t="shared" si="12"/>
        <v>3527.4995000000004</v>
      </c>
      <c r="Y16" s="110">
        <f t="shared" si="18"/>
        <v>3527.7829999999999</v>
      </c>
      <c r="Z16" s="114">
        <f t="shared" si="13"/>
        <v>35277.83</v>
      </c>
      <c r="AA16" s="110">
        <f t="shared" si="14"/>
        <v>0</v>
      </c>
      <c r="AB16" s="110">
        <f t="shared" si="19"/>
        <v>0</v>
      </c>
      <c r="AC16" s="114">
        <f t="shared" si="15"/>
        <v>0</v>
      </c>
      <c r="AD16" s="109"/>
      <c r="AF16" s="94">
        <f t="shared" si="20"/>
        <v>0</v>
      </c>
    </row>
    <row r="17" spans="1:32" ht="20" customHeight="1">
      <c r="A17" s="109">
        <f t="shared" si="0"/>
        <v>12</v>
      </c>
      <c r="B17" s="109">
        <v>267110</v>
      </c>
      <c r="C17" s="110">
        <v>504.69400000000002</v>
      </c>
      <c r="D17" s="110">
        <f t="shared" si="1"/>
        <v>0.56499999999999995</v>
      </c>
      <c r="E17" s="111">
        <v>2.5000000000000001E-2</v>
      </c>
      <c r="F17" s="112" t="str">
        <f>VLOOKUP(B17,'TCS Chainage As PER COS'!$B$4:$J$14,8,TRUE)</f>
        <v>MCW</v>
      </c>
      <c r="G17" s="112" t="str">
        <f>VLOOKUP(B17,'TCS Chainage As PER COS'!$B$4:$J$14,4,TRUE)</f>
        <v>TCS - 01</v>
      </c>
      <c r="H17" s="110">
        <f>VLOOKUP(B17,'TCS Chainage As PER COS'!$B$4:$J$14,6,TRUE)</f>
        <v>13</v>
      </c>
      <c r="I17" s="110">
        <f t="shared" si="2"/>
        <v>504.12900000000002</v>
      </c>
      <c r="J17" s="110">
        <f t="shared" si="3"/>
        <v>504.39150000000001</v>
      </c>
      <c r="K17" s="110">
        <f t="shared" si="4"/>
        <v>504.26025000000004</v>
      </c>
      <c r="L17" s="110">
        <v>504.649</v>
      </c>
      <c r="M17" s="110"/>
      <c r="N17" s="110">
        <f t="shared" si="5"/>
        <v>252.3245</v>
      </c>
      <c r="O17" s="110">
        <f t="shared" si="6"/>
        <v>251.93575000000004</v>
      </c>
      <c r="P17" s="110">
        <f t="shared" si="7"/>
        <v>251.93575000000004</v>
      </c>
      <c r="Q17" s="110">
        <f t="shared" si="8"/>
        <v>0</v>
      </c>
      <c r="R17" s="109">
        <f t="shared" si="16"/>
        <v>10</v>
      </c>
      <c r="S17" s="109">
        <f>VLOOKUP(B17,'TCS Chainage As PER COS'!$B$4:$J$14,7,TRUE)</f>
        <v>0</v>
      </c>
      <c r="T17" s="113">
        <f t="shared" si="9"/>
        <v>0</v>
      </c>
      <c r="U17" s="110">
        <f t="shared" si="10"/>
        <v>14</v>
      </c>
      <c r="V17" s="110">
        <f t="shared" si="17"/>
        <v>14</v>
      </c>
      <c r="W17" s="110">
        <f t="shared" si="11"/>
        <v>14</v>
      </c>
      <c r="X17" s="110">
        <f t="shared" si="12"/>
        <v>3527.1005000000005</v>
      </c>
      <c r="Y17" s="110">
        <f t="shared" si="18"/>
        <v>3527.3</v>
      </c>
      <c r="Z17" s="114">
        <f t="shared" si="13"/>
        <v>35273</v>
      </c>
      <c r="AA17" s="110">
        <f t="shared" si="14"/>
        <v>0</v>
      </c>
      <c r="AB17" s="110">
        <f t="shared" si="19"/>
        <v>0</v>
      </c>
      <c r="AC17" s="114">
        <f t="shared" si="15"/>
        <v>0</v>
      </c>
      <c r="AD17" s="109"/>
      <c r="AF17" s="94">
        <f t="shared" si="20"/>
        <v>0</v>
      </c>
    </row>
    <row r="18" spans="1:32" ht="20" customHeight="1">
      <c r="A18" s="109">
        <f t="shared" si="0"/>
        <v>13</v>
      </c>
      <c r="B18" s="109">
        <v>267120</v>
      </c>
      <c r="C18" s="110">
        <v>504.572</v>
      </c>
      <c r="D18" s="110">
        <f t="shared" si="1"/>
        <v>0.56499999999999995</v>
      </c>
      <c r="E18" s="111">
        <v>2.5000000000000001E-2</v>
      </c>
      <c r="F18" s="112" t="str">
        <f>VLOOKUP(B18,'TCS Chainage As PER COS'!$B$4:$J$14,8,TRUE)</f>
        <v>MCW</v>
      </c>
      <c r="G18" s="112" t="str">
        <f>VLOOKUP(B18,'TCS Chainage As PER COS'!$B$4:$J$14,4,TRUE)</f>
        <v>TCS - 01</v>
      </c>
      <c r="H18" s="110">
        <f>VLOOKUP(B18,'TCS Chainage As PER COS'!$B$4:$J$14,6,TRUE)</f>
        <v>13</v>
      </c>
      <c r="I18" s="110">
        <f t="shared" si="2"/>
        <v>504.00700000000001</v>
      </c>
      <c r="J18" s="110">
        <f t="shared" si="3"/>
        <v>504.26949999999999</v>
      </c>
      <c r="K18" s="110">
        <f t="shared" si="4"/>
        <v>504.13824999999997</v>
      </c>
      <c r="L18" s="110">
        <v>504.53800000000001</v>
      </c>
      <c r="M18" s="110"/>
      <c r="N18" s="110">
        <f t="shared" si="5"/>
        <v>252.26900000000001</v>
      </c>
      <c r="O18" s="110">
        <f t="shared" si="6"/>
        <v>251.86924999999997</v>
      </c>
      <c r="P18" s="110">
        <f t="shared" si="7"/>
        <v>251.86924999999997</v>
      </c>
      <c r="Q18" s="110">
        <f t="shared" si="8"/>
        <v>0</v>
      </c>
      <c r="R18" s="109">
        <f t="shared" si="16"/>
        <v>10</v>
      </c>
      <c r="S18" s="109">
        <f>VLOOKUP(B18,'TCS Chainage As PER COS'!$B$4:$J$14,7,TRUE)</f>
        <v>0</v>
      </c>
      <c r="T18" s="113">
        <f t="shared" si="9"/>
        <v>0</v>
      </c>
      <c r="U18" s="110">
        <f t="shared" si="10"/>
        <v>14</v>
      </c>
      <c r="V18" s="110">
        <f t="shared" si="17"/>
        <v>14</v>
      </c>
      <c r="W18" s="110">
        <f t="shared" si="11"/>
        <v>14</v>
      </c>
      <c r="X18" s="110">
        <f t="shared" si="12"/>
        <v>3526.1694999999995</v>
      </c>
      <c r="Y18" s="110">
        <f t="shared" si="18"/>
        <v>3526.6350000000002</v>
      </c>
      <c r="Z18" s="114">
        <f t="shared" si="13"/>
        <v>35266.350000000006</v>
      </c>
      <c r="AA18" s="110">
        <f t="shared" si="14"/>
        <v>0</v>
      </c>
      <c r="AB18" s="110">
        <f t="shared" si="19"/>
        <v>0</v>
      </c>
      <c r="AC18" s="114">
        <f t="shared" si="15"/>
        <v>0</v>
      </c>
      <c r="AD18" s="109"/>
      <c r="AF18" s="94">
        <f t="shared" si="20"/>
        <v>0</v>
      </c>
    </row>
    <row r="19" spans="1:32" ht="20" customHeight="1">
      <c r="A19" s="109">
        <f t="shared" si="0"/>
        <v>14</v>
      </c>
      <c r="B19" s="109">
        <v>267130</v>
      </c>
      <c r="C19" s="110">
        <v>504.44200000000001</v>
      </c>
      <c r="D19" s="110">
        <f t="shared" si="1"/>
        <v>0.56499999999999995</v>
      </c>
      <c r="E19" s="111">
        <v>2.5000000000000001E-2</v>
      </c>
      <c r="F19" s="112" t="str">
        <f>VLOOKUP(B19,'TCS Chainage As PER COS'!$B$4:$J$14,8,TRUE)</f>
        <v>MCW</v>
      </c>
      <c r="G19" s="112" t="str">
        <f>VLOOKUP(B19,'TCS Chainage As PER COS'!$B$4:$J$14,4,TRUE)</f>
        <v>TCS - 01</v>
      </c>
      <c r="H19" s="110">
        <f>VLOOKUP(B19,'TCS Chainage As PER COS'!$B$4:$J$14,6,TRUE)</f>
        <v>13</v>
      </c>
      <c r="I19" s="110">
        <f t="shared" si="2"/>
        <v>503.87700000000001</v>
      </c>
      <c r="J19" s="110">
        <f t="shared" si="3"/>
        <v>504.1395</v>
      </c>
      <c r="K19" s="110">
        <f t="shared" si="4"/>
        <v>504.00824999999998</v>
      </c>
      <c r="L19" s="110">
        <v>504.416</v>
      </c>
      <c r="M19" s="110"/>
      <c r="N19" s="110">
        <f t="shared" si="5"/>
        <v>252.208</v>
      </c>
      <c r="O19" s="110">
        <f t="shared" si="6"/>
        <v>251.80024999999998</v>
      </c>
      <c r="P19" s="110">
        <f t="shared" si="7"/>
        <v>251.80024999999998</v>
      </c>
      <c r="Q19" s="110">
        <f t="shared" si="8"/>
        <v>0</v>
      </c>
      <c r="R19" s="109">
        <f t="shared" si="16"/>
        <v>10</v>
      </c>
      <c r="S19" s="109">
        <f>VLOOKUP(B19,'TCS Chainage As PER COS'!$B$4:$J$14,7,TRUE)</f>
        <v>0</v>
      </c>
      <c r="T19" s="113">
        <f t="shared" si="9"/>
        <v>0</v>
      </c>
      <c r="U19" s="110">
        <f t="shared" si="10"/>
        <v>14</v>
      </c>
      <c r="V19" s="110">
        <f t="shared" si="17"/>
        <v>14</v>
      </c>
      <c r="W19" s="110">
        <f t="shared" si="11"/>
        <v>14</v>
      </c>
      <c r="X19" s="110">
        <f t="shared" si="12"/>
        <v>3525.2034999999996</v>
      </c>
      <c r="Y19" s="110">
        <f t="shared" si="18"/>
        <v>3525.6864999999998</v>
      </c>
      <c r="Z19" s="114">
        <f t="shared" si="13"/>
        <v>35256.864999999998</v>
      </c>
      <c r="AA19" s="110">
        <f t="shared" si="14"/>
        <v>0</v>
      </c>
      <c r="AB19" s="110">
        <f t="shared" si="19"/>
        <v>0</v>
      </c>
      <c r="AC19" s="114">
        <f t="shared" si="15"/>
        <v>0</v>
      </c>
      <c r="AD19" s="109"/>
      <c r="AF19" s="94">
        <f t="shared" si="20"/>
        <v>0</v>
      </c>
    </row>
    <row r="20" spans="1:32" ht="20" customHeight="1">
      <c r="A20" s="109">
        <f t="shared" si="0"/>
        <v>15</v>
      </c>
      <c r="B20" s="109">
        <v>267140</v>
      </c>
      <c r="C20" s="110">
        <v>504.30399999999997</v>
      </c>
      <c r="D20" s="110">
        <f t="shared" si="1"/>
        <v>0.56499999999999995</v>
      </c>
      <c r="E20" s="111">
        <v>2.5000000000000001E-2</v>
      </c>
      <c r="F20" s="112" t="str">
        <f>VLOOKUP(B20,'TCS Chainage As PER COS'!$B$4:$J$14,8,TRUE)</f>
        <v>MCW</v>
      </c>
      <c r="G20" s="112" t="str">
        <f>VLOOKUP(B20,'TCS Chainage As PER COS'!$B$4:$J$14,4,TRUE)</f>
        <v>TCS - 01</v>
      </c>
      <c r="H20" s="110">
        <f>VLOOKUP(B20,'TCS Chainage As PER COS'!$B$4:$J$14,6,TRUE)</f>
        <v>13</v>
      </c>
      <c r="I20" s="110">
        <f t="shared" si="2"/>
        <v>503.73899999999998</v>
      </c>
      <c r="J20" s="110">
        <f t="shared" si="3"/>
        <v>504.00149999999996</v>
      </c>
      <c r="K20" s="110">
        <f t="shared" si="4"/>
        <v>503.87024999999994</v>
      </c>
      <c r="L20" s="110">
        <v>504.26400000000001</v>
      </c>
      <c r="M20" s="110"/>
      <c r="N20" s="110">
        <f t="shared" si="5"/>
        <v>252.13200000000001</v>
      </c>
      <c r="O20" s="110">
        <f t="shared" si="6"/>
        <v>251.73824999999994</v>
      </c>
      <c r="P20" s="110">
        <f t="shared" si="7"/>
        <v>251.73824999999994</v>
      </c>
      <c r="Q20" s="110">
        <f t="shared" si="8"/>
        <v>0</v>
      </c>
      <c r="R20" s="109">
        <f t="shared" si="16"/>
        <v>10</v>
      </c>
      <c r="S20" s="109">
        <f>VLOOKUP(B20,'TCS Chainage As PER COS'!$B$4:$J$14,7,TRUE)</f>
        <v>0</v>
      </c>
      <c r="T20" s="113">
        <f t="shared" si="9"/>
        <v>0</v>
      </c>
      <c r="U20" s="110">
        <f t="shared" si="10"/>
        <v>14</v>
      </c>
      <c r="V20" s="110">
        <f t="shared" si="17"/>
        <v>14</v>
      </c>
      <c r="W20" s="110">
        <f t="shared" si="11"/>
        <v>14</v>
      </c>
      <c r="X20" s="110">
        <f t="shared" si="12"/>
        <v>3524.3354999999992</v>
      </c>
      <c r="Y20" s="110">
        <f t="shared" si="18"/>
        <v>3524.7694999999994</v>
      </c>
      <c r="Z20" s="114">
        <f t="shared" si="13"/>
        <v>35247.694999999992</v>
      </c>
      <c r="AA20" s="110">
        <f t="shared" si="14"/>
        <v>0</v>
      </c>
      <c r="AB20" s="110">
        <f t="shared" si="19"/>
        <v>0</v>
      </c>
      <c r="AC20" s="114">
        <f t="shared" si="15"/>
        <v>0</v>
      </c>
      <c r="AD20" s="109"/>
      <c r="AF20" s="94">
        <f t="shared" si="20"/>
        <v>0</v>
      </c>
    </row>
    <row r="21" spans="1:32" ht="20" customHeight="1">
      <c r="A21" s="109">
        <f t="shared" si="0"/>
        <v>16</v>
      </c>
      <c r="B21" s="109">
        <v>267150</v>
      </c>
      <c r="C21" s="110">
        <v>504.15899999999999</v>
      </c>
      <c r="D21" s="110">
        <f t="shared" si="1"/>
        <v>0.56499999999999995</v>
      </c>
      <c r="E21" s="111">
        <v>2.5000000000000001E-2</v>
      </c>
      <c r="F21" s="112" t="str">
        <f>VLOOKUP(B21,'TCS Chainage As PER COS'!$B$4:$J$14,8,TRUE)</f>
        <v>MCW</v>
      </c>
      <c r="G21" s="112" t="str">
        <f>VLOOKUP(B21,'TCS Chainage As PER COS'!$B$4:$J$14,4,TRUE)</f>
        <v>TCS - 01</v>
      </c>
      <c r="H21" s="110">
        <f>VLOOKUP(B21,'TCS Chainage As PER COS'!$B$4:$J$14,6,TRUE)</f>
        <v>13</v>
      </c>
      <c r="I21" s="110">
        <f t="shared" si="2"/>
        <v>503.59399999999999</v>
      </c>
      <c r="J21" s="110">
        <f t="shared" si="3"/>
        <v>503.85649999999998</v>
      </c>
      <c r="K21" s="110">
        <f t="shared" si="4"/>
        <v>503.72524999999996</v>
      </c>
      <c r="L21" s="110">
        <v>504.11</v>
      </c>
      <c r="M21" s="110"/>
      <c r="N21" s="110">
        <f t="shared" si="5"/>
        <v>252.05500000000001</v>
      </c>
      <c r="O21" s="110">
        <f t="shared" si="6"/>
        <v>251.67024999999995</v>
      </c>
      <c r="P21" s="110">
        <f t="shared" si="7"/>
        <v>251.67024999999995</v>
      </c>
      <c r="Q21" s="110">
        <f t="shared" si="8"/>
        <v>0</v>
      </c>
      <c r="R21" s="109">
        <f t="shared" si="16"/>
        <v>10</v>
      </c>
      <c r="S21" s="109">
        <f>VLOOKUP(B21,'TCS Chainage As PER COS'!$B$4:$J$14,7,TRUE)</f>
        <v>0</v>
      </c>
      <c r="T21" s="113">
        <f t="shared" si="9"/>
        <v>0</v>
      </c>
      <c r="U21" s="110">
        <f t="shared" si="10"/>
        <v>14</v>
      </c>
      <c r="V21" s="110">
        <f t="shared" si="17"/>
        <v>14</v>
      </c>
      <c r="W21" s="110">
        <f t="shared" si="11"/>
        <v>14</v>
      </c>
      <c r="X21" s="110">
        <f t="shared" si="12"/>
        <v>3523.3834999999995</v>
      </c>
      <c r="Y21" s="110">
        <f t="shared" si="18"/>
        <v>3523.8594999999996</v>
      </c>
      <c r="Z21" s="114">
        <f t="shared" si="13"/>
        <v>35238.594999999994</v>
      </c>
      <c r="AA21" s="110">
        <f t="shared" si="14"/>
        <v>0</v>
      </c>
      <c r="AB21" s="110">
        <f t="shared" si="19"/>
        <v>0</v>
      </c>
      <c r="AC21" s="114">
        <f t="shared" si="15"/>
        <v>0</v>
      </c>
      <c r="AD21" s="109"/>
      <c r="AF21" s="94">
        <f t="shared" si="20"/>
        <v>0</v>
      </c>
    </row>
    <row r="22" spans="1:32" ht="20" customHeight="1">
      <c r="A22" s="109">
        <f t="shared" si="0"/>
        <v>17</v>
      </c>
      <c r="B22" s="109">
        <v>267160</v>
      </c>
      <c r="C22" s="110">
        <v>504.00700000000001</v>
      </c>
      <c r="D22" s="110">
        <f t="shared" si="1"/>
        <v>0.56499999999999995</v>
      </c>
      <c r="E22" s="111">
        <v>2.5000000000000001E-2</v>
      </c>
      <c r="F22" s="112" t="str">
        <f>VLOOKUP(B22,'TCS Chainage As PER COS'!$B$4:$J$14,8,TRUE)</f>
        <v>MCW</v>
      </c>
      <c r="G22" s="112" t="str">
        <f>VLOOKUP(B22,'TCS Chainage As PER COS'!$B$4:$J$14,4,TRUE)</f>
        <v>TCS - 01</v>
      </c>
      <c r="H22" s="110">
        <f>VLOOKUP(B22,'TCS Chainage As PER COS'!$B$4:$J$14,6,TRUE)</f>
        <v>13</v>
      </c>
      <c r="I22" s="110">
        <f t="shared" si="2"/>
        <v>503.44200000000001</v>
      </c>
      <c r="J22" s="110">
        <f t="shared" si="3"/>
        <v>503.7045</v>
      </c>
      <c r="K22" s="110">
        <f t="shared" si="4"/>
        <v>503.57325000000003</v>
      </c>
      <c r="L22" s="110">
        <v>503.94</v>
      </c>
      <c r="M22" s="110"/>
      <c r="N22" s="110">
        <f t="shared" si="5"/>
        <v>251.97</v>
      </c>
      <c r="O22" s="110">
        <f t="shared" si="6"/>
        <v>251.60325000000003</v>
      </c>
      <c r="P22" s="110">
        <f t="shared" si="7"/>
        <v>251.60325000000003</v>
      </c>
      <c r="Q22" s="110">
        <f t="shared" si="8"/>
        <v>0</v>
      </c>
      <c r="R22" s="109">
        <f t="shared" si="16"/>
        <v>10</v>
      </c>
      <c r="S22" s="109">
        <f>VLOOKUP(B22,'TCS Chainage As PER COS'!$B$4:$J$14,7,TRUE)</f>
        <v>0</v>
      </c>
      <c r="T22" s="113">
        <f t="shared" si="9"/>
        <v>0</v>
      </c>
      <c r="U22" s="110">
        <f t="shared" si="10"/>
        <v>14</v>
      </c>
      <c r="V22" s="110">
        <f t="shared" si="17"/>
        <v>14</v>
      </c>
      <c r="W22" s="110">
        <f t="shared" si="11"/>
        <v>14</v>
      </c>
      <c r="X22" s="110">
        <f t="shared" si="12"/>
        <v>3522.4455000000003</v>
      </c>
      <c r="Y22" s="110">
        <f t="shared" si="18"/>
        <v>3522.9144999999999</v>
      </c>
      <c r="Z22" s="114">
        <f t="shared" si="13"/>
        <v>35229.144999999997</v>
      </c>
      <c r="AA22" s="110">
        <f t="shared" si="14"/>
        <v>0</v>
      </c>
      <c r="AB22" s="110">
        <f t="shared" si="19"/>
        <v>0</v>
      </c>
      <c r="AC22" s="114">
        <f t="shared" si="15"/>
        <v>0</v>
      </c>
      <c r="AD22" s="109"/>
      <c r="AF22" s="94">
        <f t="shared" si="20"/>
        <v>0</v>
      </c>
    </row>
    <row r="23" spans="1:32" ht="20" customHeight="1">
      <c r="A23" s="109">
        <f t="shared" si="0"/>
        <v>18</v>
      </c>
      <c r="B23" s="109">
        <v>267170</v>
      </c>
      <c r="C23" s="110">
        <v>503.84800000000001</v>
      </c>
      <c r="D23" s="110">
        <f t="shared" si="1"/>
        <v>0.56499999999999995</v>
      </c>
      <c r="E23" s="111">
        <v>2.5000000000000001E-2</v>
      </c>
      <c r="F23" s="112" t="str">
        <f>VLOOKUP(B23,'TCS Chainage As PER COS'!$B$4:$J$14,8,TRUE)</f>
        <v>MCW</v>
      </c>
      <c r="G23" s="112" t="str">
        <f>VLOOKUP(B23,'TCS Chainage As PER COS'!$B$4:$J$14,4,TRUE)</f>
        <v>TCS - 01</v>
      </c>
      <c r="H23" s="110">
        <f>VLOOKUP(B23,'TCS Chainage As PER COS'!$B$4:$J$14,6,TRUE)</f>
        <v>13</v>
      </c>
      <c r="I23" s="110">
        <f t="shared" si="2"/>
        <v>503.28300000000002</v>
      </c>
      <c r="J23" s="110">
        <f t="shared" si="3"/>
        <v>503.5455</v>
      </c>
      <c r="K23" s="110">
        <f t="shared" si="4"/>
        <v>503.41425000000004</v>
      </c>
      <c r="L23" s="110">
        <v>503.74099999999999</v>
      </c>
      <c r="M23" s="110"/>
      <c r="N23" s="110">
        <f t="shared" si="5"/>
        <v>251.87049999999999</v>
      </c>
      <c r="O23" s="110">
        <f t="shared" si="6"/>
        <v>251.54375000000005</v>
      </c>
      <c r="P23" s="110">
        <f t="shared" si="7"/>
        <v>251.54375000000005</v>
      </c>
      <c r="Q23" s="110">
        <f t="shared" si="8"/>
        <v>0</v>
      </c>
      <c r="R23" s="109">
        <f t="shared" si="16"/>
        <v>10</v>
      </c>
      <c r="S23" s="109">
        <f>VLOOKUP(B23,'TCS Chainage As PER COS'!$B$4:$J$14,7,TRUE)</f>
        <v>0</v>
      </c>
      <c r="T23" s="113">
        <f t="shared" si="9"/>
        <v>0</v>
      </c>
      <c r="U23" s="110">
        <f t="shared" si="10"/>
        <v>14</v>
      </c>
      <c r="V23" s="110">
        <f t="shared" si="17"/>
        <v>14</v>
      </c>
      <c r="W23" s="110">
        <f t="shared" si="11"/>
        <v>14</v>
      </c>
      <c r="X23" s="110">
        <f t="shared" si="12"/>
        <v>3521.6125000000006</v>
      </c>
      <c r="Y23" s="110">
        <f t="shared" si="18"/>
        <v>3522.0290000000005</v>
      </c>
      <c r="Z23" s="114">
        <f t="shared" si="13"/>
        <v>35220.290000000008</v>
      </c>
      <c r="AA23" s="110">
        <f t="shared" si="14"/>
        <v>0</v>
      </c>
      <c r="AB23" s="110">
        <f t="shared" si="19"/>
        <v>0</v>
      </c>
      <c r="AC23" s="114">
        <f t="shared" si="15"/>
        <v>0</v>
      </c>
      <c r="AD23" s="109"/>
      <c r="AF23" s="94">
        <f t="shared" si="20"/>
        <v>0</v>
      </c>
    </row>
    <row r="24" spans="1:32" ht="20" customHeight="1">
      <c r="A24" s="109">
        <f t="shared" si="0"/>
        <v>19</v>
      </c>
      <c r="B24" s="109">
        <v>267180</v>
      </c>
      <c r="C24" s="110">
        <v>503.68</v>
      </c>
      <c r="D24" s="110">
        <f t="shared" si="1"/>
        <v>0.56499999999999995</v>
      </c>
      <c r="E24" s="111">
        <v>2.5000000000000001E-2</v>
      </c>
      <c r="F24" s="112" t="str">
        <f>VLOOKUP(B24,'TCS Chainage As PER COS'!$B$4:$J$14,8,TRUE)</f>
        <v>MCW</v>
      </c>
      <c r="G24" s="112" t="str">
        <f>VLOOKUP(B24,'TCS Chainage As PER COS'!$B$4:$J$14,4,TRUE)</f>
        <v>TCS - 01</v>
      </c>
      <c r="H24" s="110">
        <f>VLOOKUP(B24,'TCS Chainage As PER COS'!$B$4:$J$14,6,TRUE)</f>
        <v>13</v>
      </c>
      <c r="I24" s="110">
        <f t="shared" si="2"/>
        <v>503.11500000000001</v>
      </c>
      <c r="J24" s="110">
        <f t="shared" si="3"/>
        <v>503.3775</v>
      </c>
      <c r="K24" s="110">
        <f t="shared" si="4"/>
        <v>503.24625000000003</v>
      </c>
      <c r="L24" s="110">
        <v>503.51299999999998</v>
      </c>
      <c r="M24" s="110"/>
      <c r="N24" s="110">
        <f t="shared" si="5"/>
        <v>251.75649999999999</v>
      </c>
      <c r="O24" s="110">
        <f t="shared" si="6"/>
        <v>251.48975000000004</v>
      </c>
      <c r="P24" s="110">
        <f t="shared" si="7"/>
        <v>251.48975000000004</v>
      </c>
      <c r="Q24" s="110">
        <f t="shared" si="8"/>
        <v>0</v>
      </c>
      <c r="R24" s="109">
        <f t="shared" si="16"/>
        <v>10</v>
      </c>
      <c r="S24" s="109">
        <f>VLOOKUP(B24,'TCS Chainage As PER COS'!$B$4:$J$14,7,TRUE)</f>
        <v>0</v>
      </c>
      <c r="T24" s="113">
        <f t="shared" si="9"/>
        <v>0</v>
      </c>
      <c r="U24" s="110">
        <f t="shared" si="10"/>
        <v>14</v>
      </c>
      <c r="V24" s="110">
        <f t="shared" si="17"/>
        <v>14</v>
      </c>
      <c r="W24" s="110">
        <f t="shared" si="11"/>
        <v>14</v>
      </c>
      <c r="X24" s="110">
        <f t="shared" si="12"/>
        <v>3520.8565000000008</v>
      </c>
      <c r="Y24" s="110">
        <f t="shared" si="18"/>
        <v>3521.2345000000005</v>
      </c>
      <c r="Z24" s="114">
        <f t="shared" si="13"/>
        <v>35212.345000000001</v>
      </c>
      <c r="AA24" s="110">
        <f t="shared" si="14"/>
        <v>0</v>
      </c>
      <c r="AB24" s="110">
        <f t="shared" si="19"/>
        <v>0</v>
      </c>
      <c r="AC24" s="114">
        <f t="shared" si="15"/>
        <v>0</v>
      </c>
      <c r="AD24" s="109"/>
      <c r="AF24" s="94">
        <f t="shared" si="20"/>
        <v>0</v>
      </c>
    </row>
    <row r="25" spans="1:32" ht="20" customHeight="1">
      <c r="A25" s="109">
        <f t="shared" si="0"/>
        <v>20</v>
      </c>
      <c r="B25" s="109">
        <v>267190</v>
      </c>
      <c r="C25" s="110">
        <v>503.50599999999997</v>
      </c>
      <c r="D25" s="110">
        <f t="shared" si="1"/>
        <v>0.56499999999999995</v>
      </c>
      <c r="E25" s="111">
        <v>2.5000000000000001E-2</v>
      </c>
      <c r="F25" s="112" t="str">
        <f>VLOOKUP(B25,'TCS Chainage As PER COS'!$B$4:$J$14,8,TRUE)</f>
        <v>MCW</v>
      </c>
      <c r="G25" s="112" t="str">
        <f>VLOOKUP(B25,'TCS Chainage As PER COS'!$B$4:$J$14,4,TRUE)</f>
        <v>TCS - 01</v>
      </c>
      <c r="H25" s="110">
        <f>VLOOKUP(B25,'TCS Chainage As PER COS'!$B$4:$J$14,6,TRUE)</f>
        <v>13</v>
      </c>
      <c r="I25" s="110">
        <f t="shared" si="2"/>
        <v>502.94099999999997</v>
      </c>
      <c r="J25" s="110">
        <f t="shared" si="3"/>
        <v>503.20349999999996</v>
      </c>
      <c r="K25" s="110">
        <f t="shared" si="4"/>
        <v>503.07224999999994</v>
      </c>
      <c r="L25" s="110">
        <v>503.30500000000001</v>
      </c>
      <c r="M25" s="110"/>
      <c r="N25" s="110">
        <f t="shared" si="5"/>
        <v>251.6525</v>
      </c>
      <c r="O25" s="110">
        <f t="shared" si="6"/>
        <v>251.41974999999994</v>
      </c>
      <c r="P25" s="110">
        <f t="shared" si="7"/>
        <v>251.41974999999994</v>
      </c>
      <c r="Q25" s="110">
        <f t="shared" si="8"/>
        <v>0</v>
      </c>
      <c r="R25" s="109">
        <f t="shared" si="16"/>
        <v>10</v>
      </c>
      <c r="S25" s="109">
        <f>VLOOKUP(B25,'TCS Chainage As PER COS'!$B$4:$J$14,7,TRUE)</f>
        <v>0</v>
      </c>
      <c r="T25" s="113">
        <f t="shared" si="9"/>
        <v>0</v>
      </c>
      <c r="U25" s="110">
        <f t="shared" si="10"/>
        <v>14</v>
      </c>
      <c r="V25" s="110">
        <f t="shared" si="17"/>
        <v>14</v>
      </c>
      <c r="W25" s="110">
        <f t="shared" si="11"/>
        <v>14</v>
      </c>
      <c r="X25" s="110">
        <f t="shared" si="12"/>
        <v>3519.8764999999989</v>
      </c>
      <c r="Y25" s="110">
        <f t="shared" si="18"/>
        <v>3520.3665000000001</v>
      </c>
      <c r="Z25" s="114">
        <f t="shared" si="13"/>
        <v>35203.665000000001</v>
      </c>
      <c r="AA25" s="110">
        <f t="shared" si="14"/>
        <v>0</v>
      </c>
      <c r="AB25" s="110">
        <f t="shared" si="19"/>
        <v>0</v>
      </c>
      <c r="AC25" s="114">
        <f t="shared" si="15"/>
        <v>0</v>
      </c>
      <c r="AD25" s="109"/>
      <c r="AF25" s="94">
        <f t="shared" si="20"/>
        <v>0</v>
      </c>
    </row>
    <row r="26" spans="1:32" ht="20" customHeight="1">
      <c r="A26" s="109">
        <f t="shared" si="0"/>
        <v>21</v>
      </c>
      <c r="B26" s="109">
        <v>267200</v>
      </c>
      <c r="C26" s="110">
        <v>503.32400000000001</v>
      </c>
      <c r="D26" s="110">
        <f t="shared" si="1"/>
        <v>0.56499999999999995</v>
      </c>
      <c r="E26" s="111">
        <v>2.5000000000000001E-2</v>
      </c>
      <c r="F26" s="112" t="str">
        <f>VLOOKUP(B26,'TCS Chainage As PER COS'!$B$4:$J$14,8,TRUE)</f>
        <v>MCW</v>
      </c>
      <c r="G26" s="112" t="str">
        <f>VLOOKUP(B26,'TCS Chainage As PER COS'!$B$4:$J$14,4,TRUE)</f>
        <v>TCS - 01</v>
      </c>
      <c r="H26" s="110">
        <f>VLOOKUP(B26,'TCS Chainage As PER COS'!$B$4:$J$14,6,TRUE)</f>
        <v>13</v>
      </c>
      <c r="I26" s="110">
        <f t="shared" si="2"/>
        <v>502.75900000000001</v>
      </c>
      <c r="J26" s="110">
        <f t="shared" si="3"/>
        <v>503.0215</v>
      </c>
      <c r="K26" s="110">
        <f t="shared" si="4"/>
        <v>502.89025000000004</v>
      </c>
      <c r="L26" s="110">
        <v>503.02800000000002</v>
      </c>
      <c r="M26" s="110"/>
      <c r="N26" s="110">
        <f t="shared" si="5"/>
        <v>251.51400000000001</v>
      </c>
      <c r="O26" s="110">
        <f t="shared" si="6"/>
        <v>251.37625000000003</v>
      </c>
      <c r="P26" s="110">
        <f t="shared" si="7"/>
        <v>251.37625000000003</v>
      </c>
      <c r="Q26" s="110">
        <f t="shared" si="8"/>
        <v>0</v>
      </c>
      <c r="R26" s="109">
        <f t="shared" si="16"/>
        <v>10</v>
      </c>
      <c r="S26" s="109">
        <f>VLOOKUP(B26,'TCS Chainage As PER COS'!$B$4:$J$14,7,TRUE)</f>
        <v>0</v>
      </c>
      <c r="T26" s="113">
        <f t="shared" si="9"/>
        <v>0</v>
      </c>
      <c r="U26" s="110">
        <f t="shared" si="10"/>
        <v>14</v>
      </c>
      <c r="V26" s="110">
        <f t="shared" si="17"/>
        <v>14</v>
      </c>
      <c r="W26" s="110">
        <f t="shared" si="11"/>
        <v>14</v>
      </c>
      <c r="X26" s="110">
        <f t="shared" si="12"/>
        <v>3519.2675000000004</v>
      </c>
      <c r="Y26" s="110">
        <f t="shared" si="18"/>
        <v>3519.5719999999997</v>
      </c>
      <c r="Z26" s="114">
        <f t="shared" si="13"/>
        <v>35195.719999999994</v>
      </c>
      <c r="AA26" s="110">
        <f t="shared" si="14"/>
        <v>0</v>
      </c>
      <c r="AB26" s="110">
        <f t="shared" si="19"/>
        <v>0</v>
      </c>
      <c r="AC26" s="114">
        <f t="shared" si="15"/>
        <v>0</v>
      </c>
      <c r="AD26" s="109"/>
      <c r="AF26" s="94">
        <f t="shared" si="20"/>
        <v>0</v>
      </c>
    </row>
    <row r="27" spans="1:32" ht="20" customHeight="1">
      <c r="A27" s="109">
        <f t="shared" si="0"/>
        <v>22</v>
      </c>
      <c r="B27" s="109">
        <v>267210</v>
      </c>
      <c r="C27" s="110">
        <v>503.13499999999999</v>
      </c>
      <c r="D27" s="110">
        <f t="shared" si="1"/>
        <v>0.56499999999999995</v>
      </c>
      <c r="E27" s="111">
        <v>2.5000000000000001E-2</v>
      </c>
      <c r="F27" s="112" t="str">
        <f>VLOOKUP(B27,'TCS Chainage As PER COS'!$B$4:$J$14,8,TRUE)</f>
        <v>MCW</v>
      </c>
      <c r="G27" s="112" t="str">
        <f>VLOOKUP(B27,'TCS Chainage As PER COS'!$B$4:$J$14,4,TRUE)</f>
        <v>TCS - 01</v>
      </c>
      <c r="H27" s="110">
        <f>VLOOKUP(B27,'TCS Chainage As PER COS'!$B$4:$J$14,6,TRUE)</f>
        <v>13</v>
      </c>
      <c r="I27" s="110">
        <f t="shared" si="2"/>
        <v>502.57</v>
      </c>
      <c r="J27" s="110">
        <f t="shared" si="3"/>
        <v>502.83249999999998</v>
      </c>
      <c r="K27" s="110">
        <f t="shared" si="4"/>
        <v>502.70124999999996</v>
      </c>
      <c r="L27" s="110">
        <v>502.70400000000001</v>
      </c>
      <c r="M27" s="110"/>
      <c r="N27" s="110">
        <f t="shared" si="5"/>
        <v>251.352</v>
      </c>
      <c r="O27" s="110">
        <f t="shared" si="6"/>
        <v>251.34924999999996</v>
      </c>
      <c r="P27" s="110">
        <f t="shared" si="7"/>
        <v>251.34924999999996</v>
      </c>
      <c r="Q27" s="110">
        <f t="shared" si="8"/>
        <v>0</v>
      </c>
      <c r="R27" s="109">
        <f t="shared" si="16"/>
        <v>10</v>
      </c>
      <c r="S27" s="109">
        <f>VLOOKUP(B27,'TCS Chainage As PER COS'!$B$4:$J$14,7,TRUE)</f>
        <v>0</v>
      </c>
      <c r="T27" s="113">
        <f t="shared" si="9"/>
        <v>0</v>
      </c>
      <c r="U27" s="110">
        <f t="shared" si="10"/>
        <v>14</v>
      </c>
      <c r="V27" s="110">
        <f t="shared" si="17"/>
        <v>14</v>
      </c>
      <c r="W27" s="110">
        <f t="shared" si="11"/>
        <v>14</v>
      </c>
      <c r="X27" s="110">
        <f t="shared" si="12"/>
        <v>3518.8894999999993</v>
      </c>
      <c r="Y27" s="110">
        <f t="shared" si="18"/>
        <v>3519.0784999999996</v>
      </c>
      <c r="Z27" s="114">
        <f t="shared" si="13"/>
        <v>35190.784999999996</v>
      </c>
      <c r="AA27" s="110">
        <f t="shared" si="14"/>
        <v>0</v>
      </c>
      <c r="AB27" s="110">
        <f t="shared" si="19"/>
        <v>0</v>
      </c>
      <c r="AC27" s="114">
        <f t="shared" si="15"/>
        <v>0</v>
      </c>
      <c r="AD27" s="109"/>
      <c r="AF27" s="94">
        <f t="shared" si="20"/>
        <v>0</v>
      </c>
    </row>
    <row r="28" spans="1:32" ht="20" customHeight="1">
      <c r="A28" s="109">
        <f t="shared" si="0"/>
        <v>23</v>
      </c>
      <c r="B28" s="109">
        <v>267220</v>
      </c>
      <c r="C28" s="110">
        <v>502.93799999999999</v>
      </c>
      <c r="D28" s="110">
        <f t="shared" si="1"/>
        <v>0.56499999999999995</v>
      </c>
      <c r="E28" s="111">
        <v>2.5000000000000001E-2</v>
      </c>
      <c r="F28" s="112" t="str">
        <f>VLOOKUP(B28,'TCS Chainage As PER COS'!$B$4:$J$14,8,TRUE)</f>
        <v>MCW</v>
      </c>
      <c r="G28" s="112" t="str">
        <f>VLOOKUP(B28,'TCS Chainage As PER COS'!$B$4:$J$14,4,TRUE)</f>
        <v>TCS - 01</v>
      </c>
      <c r="H28" s="110">
        <f>VLOOKUP(B28,'TCS Chainage As PER COS'!$B$4:$J$14,6,TRUE)</f>
        <v>13</v>
      </c>
      <c r="I28" s="110">
        <f t="shared" si="2"/>
        <v>502.37299999999999</v>
      </c>
      <c r="J28" s="110">
        <f t="shared" si="3"/>
        <v>502.63549999999998</v>
      </c>
      <c r="K28" s="110">
        <f t="shared" si="4"/>
        <v>502.50424999999996</v>
      </c>
      <c r="L28" s="110">
        <v>502.52499999999998</v>
      </c>
      <c r="M28" s="110"/>
      <c r="N28" s="110">
        <f t="shared" si="5"/>
        <v>251.26249999999999</v>
      </c>
      <c r="O28" s="110">
        <f t="shared" si="6"/>
        <v>251.24174999999997</v>
      </c>
      <c r="P28" s="110">
        <f t="shared" si="7"/>
        <v>251.24174999999997</v>
      </c>
      <c r="Q28" s="110">
        <f t="shared" si="8"/>
        <v>0</v>
      </c>
      <c r="R28" s="109">
        <f t="shared" si="16"/>
        <v>10</v>
      </c>
      <c r="S28" s="109">
        <f>VLOOKUP(B28,'TCS Chainage As PER COS'!$B$4:$J$14,7,TRUE)</f>
        <v>0</v>
      </c>
      <c r="T28" s="113">
        <f t="shared" si="9"/>
        <v>0</v>
      </c>
      <c r="U28" s="110">
        <f t="shared" si="10"/>
        <v>14</v>
      </c>
      <c r="V28" s="110">
        <f t="shared" si="17"/>
        <v>14</v>
      </c>
      <c r="W28" s="110">
        <f t="shared" si="11"/>
        <v>14</v>
      </c>
      <c r="X28" s="110">
        <f t="shared" si="12"/>
        <v>3517.3844999999997</v>
      </c>
      <c r="Y28" s="110">
        <f t="shared" si="18"/>
        <v>3518.1369999999997</v>
      </c>
      <c r="Z28" s="114">
        <f t="shared" si="13"/>
        <v>35181.369999999995</v>
      </c>
      <c r="AA28" s="110">
        <f t="shared" si="14"/>
        <v>0</v>
      </c>
      <c r="AB28" s="110">
        <f t="shared" si="19"/>
        <v>0</v>
      </c>
      <c r="AC28" s="114">
        <f t="shared" si="15"/>
        <v>0</v>
      </c>
      <c r="AD28" s="109"/>
      <c r="AF28" s="94">
        <f t="shared" si="20"/>
        <v>0</v>
      </c>
    </row>
    <row r="29" spans="1:32" ht="20" customHeight="1">
      <c r="A29" s="109">
        <f t="shared" si="0"/>
        <v>24</v>
      </c>
      <c r="B29" s="109">
        <v>267230</v>
      </c>
      <c r="C29" s="110">
        <v>502.73399999999998</v>
      </c>
      <c r="D29" s="110">
        <f t="shared" si="1"/>
        <v>0.56499999999999995</v>
      </c>
      <c r="E29" s="111">
        <v>2.5000000000000001E-2</v>
      </c>
      <c r="F29" s="112" t="str">
        <f>VLOOKUP(B29,'TCS Chainage As PER COS'!$B$4:$J$14,8,TRUE)</f>
        <v>MCW</v>
      </c>
      <c r="G29" s="112" t="str">
        <f>VLOOKUP(B29,'TCS Chainage As PER COS'!$B$4:$J$14,4,TRUE)</f>
        <v>TCS - 01</v>
      </c>
      <c r="H29" s="110">
        <f>VLOOKUP(B29,'TCS Chainage As PER COS'!$B$4:$J$14,6,TRUE)</f>
        <v>13</v>
      </c>
      <c r="I29" s="110">
        <f t="shared" si="2"/>
        <v>502.16899999999998</v>
      </c>
      <c r="J29" s="110">
        <f t="shared" si="3"/>
        <v>502.43149999999997</v>
      </c>
      <c r="K29" s="110">
        <f t="shared" si="4"/>
        <v>502.30025000000001</v>
      </c>
      <c r="L29" s="110">
        <v>502.30399999999997</v>
      </c>
      <c r="M29" s="110"/>
      <c r="N29" s="110">
        <f t="shared" si="5"/>
        <v>251.15199999999999</v>
      </c>
      <c r="O29" s="110">
        <f t="shared" si="6"/>
        <v>251.14825000000002</v>
      </c>
      <c r="P29" s="110">
        <f t="shared" si="7"/>
        <v>251.14825000000002</v>
      </c>
      <c r="Q29" s="110">
        <f t="shared" si="8"/>
        <v>0</v>
      </c>
      <c r="R29" s="109">
        <f t="shared" si="16"/>
        <v>10</v>
      </c>
      <c r="S29" s="109">
        <f>VLOOKUP(B29,'TCS Chainage As PER COS'!$B$4:$J$14,7,TRUE)</f>
        <v>0</v>
      </c>
      <c r="T29" s="113">
        <f t="shared" si="9"/>
        <v>0</v>
      </c>
      <c r="U29" s="110">
        <f t="shared" si="10"/>
        <v>14</v>
      </c>
      <c r="V29" s="110">
        <f t="shared" si="17"/>
        <v>14</v>
      </c>
      <c r="W29" s="110">
        <f t="shared" si="11"/>
        <v>14</v>
      </c>
      <c r="X29" s="110">
        <f t="shared" si="12"/>
        <v>3516.0755000000004</v>
      </c>
      <c r="Y29" s="110">
        <f t="shared" si="18"/>
        <v>3516.73</v>
      </c>
      <c r="Z29" s="114">
        <f t="shared" si="13"/>
        <v>35167.300000000003</v>
      </c>
      <c r="AA29" s="110">
        <f t="shared" si="14"/>
        <v>0</v>
      </c>
      <c r="AB29" s="110">
        <f t="shared" si="19"/>
        <v>0</v>
      </c>
      <c r="AC29" s="114">
        <f t="shared" si="15"/>
        <v>0</v>
      </c>
      <c r="AD29" s="109"/>
      <c r="AF29" s="94">
        <f t="shared" si="20"/>
        <v>0</v>
      </c>
    </row>
    <row r="30" spans="1:32" ht="20" customHeight="1">
      <c r="A30" s="109">
        <f t="shared" si="0"/>
        <v>25</v>
      </c>
      <c r="B30" s="109">
        <v>267240</v>
      </c>
      <c r="C30" s="110">
        <v>502.52199999999999</v>
      </c>
      <c r="D30" s="110">
        <f t="shared" si="1"/>
        <v>0.56499999999999995</v>
      </c>
      <c r="E30" s="111">
        <v>2.5000000000000001E-2</v>
      </c>
      <c r="F30" s="112" t="str">
        <f>VLOOKUP(B30,'TCS Chainage As PER COS'!$B$4:$J$14,8,TRUE)</f>
        <v>MCW</v>
      </c>
      <c r="G30" s="112" t="str">
        <f>VLOOKUP(B30,'TCS Chainage As PER COS'!$B$4:$J$14,4,TRUE)</f>
        <v>TCS - 01</v>
      </c>
      <c r="H30" s="110">
        <f>VLOOKUP(B30,'TCS Chainage As PER COS'!$B$4:$J$14,6,TRUE)</f>
        <v>13</v>
      </c>
      <c r="I30" s="110">
        <f t="shared" si="2"/>
        <v>501.95699999999999</v>
      </c>
      <c r="J30" s="110">
        <f t="shared" si="3"/>
        <v>502.21949999999998</v>
      </c>
      <c r="K30" s="110">
        <f t="shared" si="4"/>
        <v>502.08825000000002</v>
      </c>
      <c r="L30" s="110">
        <v>502.1</v>
      </c>
      <c r="M30" s="110"/>
      <c r="N30" s="110">
        <f t="shared" si="5"/>
        <v>251.05</v>
      </c>
      <c r="O30" s="110">
        <f t="shared" si="6"/>
        <v>251.03825000000001</v>
      </c>
      <c r="P30" s="110">
        <f t="shared" si="7"/>
        <v>251.03825000000001</v>
      </c>
      <c r="Q30" s="110">
        <f t="shared" si="8"/>
        <v>0</v>
      </c>
      <c r="R30" s="109">
        <f t="shared" si="16"/>
        <v>10</v>
      </c>
      <c r="S30" s="109">
        <f>VLOOKUP(B30,'TCS Chainage As PER COS'!$B$4:$J$14,7,TRUE)</f>
        <v>0</v>
      </c>
      <c r="T30" s="113">
        <f t="shared" si="9"/>
        <v>0</v>
      </c>
      <c r="U30" s="110">
        <f t="shared" si="10"/>
        <v>14</v>
      </c>
      <c r="V30" s="110">
        <f t="shared" si="17"/>
        <v>14</v>
      </c>
      <c r="W30" s="110">
        <f t="shared" si="11"/>
        <v>14</v>
      </c>
      <c r="X30" s="110">
        <f t="shared" si="12"/>
        <v>3514.5355</v>
      </c>
      <c r="Y30" s="110">
        <f t="shared" si="18"/>
        <v>3515.3055000000004</v>
      </c>
      <c r="Z30" s="114">
        <f t="shared" si="13"/>
        <v>35153.055000000008</v>
      </c>
      <c r="AA30" s="110">
        <f t="shared" si="14"/>
        <v>0</v>
      </c>
      <c r="AB30" s="110">
        <f t="shared" si="19"/>
        <v>0</v>
      </c>
      <c r="AC30" s="114">
        <f t="shared" si="15"/>
        <v>0</v>
      </c>
      <c r="AD30" s="109"/>
      <c r="AF30" s="94">
        <f t="shared" si="20"/>
        <v>0</v>
      </c>
    </row>
    <row r="31" spans="1:32" ht="20" customHeight="1">
      <c r="A31" s="109">
        <f t="shared" si="0"/>
        <v>26</v>
      </c>
      <c r="B31" s="109">
        <v>267250</v>
      </c>
      <c r="C31" s="110">
        <v>502.303</v>
      </c>
      <c r="D31" s="110">
        <f t="shared" si="1"/>
        <v>0.56499999999999995</v>
      </c>
      <c r="E31" s="111">
        <v>2.5000000000000001E-2</v>
      </c>
      <c r="F31" s="112" t="str">
        <f>VLOOKUP(B31,'TCS Chainage As PER COS'!$B$4:$J$14,8,TRUE)</f>
        <v>MCW</v>
      </c>
      <c r="G31" s="112" t="str">
        <f>VLOOKUP(B31,'TCS Chainage As PER COS'!$B$4:$J$14,4,TRUE)</f>
        <v>TCS - 01</v>
      </c>
      <c r="H31" s="110">
        <f>VLOOKUP(B31,'TCS Chainage As PER COS'!$B$4:$J$14,6,TRUE)</f>
        <v>13</v>
      </c>
      <c r="I31" s="110">
        <f t="shared" si="2"/>
        <v>501.738</v>
      </c>
      <c r="J31" s="110">
        <f t="shared" si="3"/>
        <v>502.00049999999999</v>
      </c>
      <c r="K31" s="110">
        <f t="shared" si="4"/>
        <v>501.86924999999997</v>
      </c>
      <c r="L31" s="110">
        <v>501.83499999999998</v>
      </c>
      <c r="M31" s="110"/>
      <c r="N31" s="110">
        <f t="shared" si="5"/>
        <v>250.91749999999999</v>
      </c>
      <c r="O31" s="110">
        <f t="shared" si="6"/>
        <v>250.95174999999998</v>
      </c>
      <c r="P31" s="110">
        <f t="shared" si="7"/>
        <v>250.95174999999998</v>
      </c>
      <c r="Q31" s="110">
        <f t="shared" si="8"/>
        <v>0</v>
      </c>
      <c r="R31" s="109">
        <f t="shared" si="16"/>
        <v>10</v>
      </c>
      <c r="S31" s="109">
        <f>VLOOKUP(B31,'TCS Chainage As PER COS'!$B$4:$J$14,7,TRUE)</f>
        <v>0</v>
      </c>
      <c r="T31" s="113">
        <f t="shared" si="9"/>
        <v>0</v>
      </c>
      <c r="U31" s="110">
        <f t="shared" si="10"/>
        <v>14</v>
      </c>
      <c r="V31" s="110">
        <f t="shared" si="17"/>
        <v>14</v>
      </c>
      <c r="W31" s="110">
        <f t="shared" si="11"/>
        <v>14</v>
      </c>
      <c r="X31" s="110">
        <f t="shared" si="12"/>
        <v>3513.3244999999997</v>
      </c>
      <c r="Y31" s="110">
        <f t="shared" si="18"/>
        <v>3513.93</v>
      </c>
      <c r="Z31" s="114">
        <f t="shared" si="13"/>
        <v>35139.299999999996</v>
      </c>
      <c r="AA31" s="110">
        <f t="shared" si="14"/>
        <v>0</v>
      </c>
      <c r="AB31" s="110">
        <f t="shared" si="19"/>
        <v>0</v>
      </c>
      <c r="AC31" s="114">
        <f t="shared" si="15"/>
        <v>0</v>
      </c>
      <c r="AD31" s="109"/>
      <c r="AF31" s="94">
        <f t="shared" si="20"/>
        <v>0</v>
      </c>
    </row>
    <row r="32" spans="1:32" ht="20" customHeight="1">
      <c r="A32" s="109">
        <f t="shared" si="0"/>
        <v>27</v>
      </c>
      <c r="B32" s="109">
        <v>267260</v>
      </c>
      <c r="C32" s="110">
        <v>502.077</v>
      </c>
      <c r="D32" s="110">
        <f t="shared" si="1"/>
        <v>0.56499999999999995</v>
      </c>
      <c r="E32" s="111">
        <v>2.5000000000000001E-2</v>
      </c>
      <c r="F32" s="112" t="str">
        <f>VLOOKUP(B32,'TCS Chainage As PER COS'!$B$4:$J$14,8,TRUE)</f>
        <v>MCW</v>
      </c>
      <c r="G32" s="112" t="str">
        <f>VLOOKUP(B32,'TCS Chainage As PER COS'!$B$4:$J$14,4,TRUE)</f>
        <v>TCS - 01</v>
      </c>
      <c r="H32" s="110">
        <f>VLOOKUP(B32,'TCS Chainage As PER COS'!$B$4:$J$14,6,TRUE)</f>
        <v>13</v>
      </c>
      <c r="I32" s="110">
        <f t="shared" si="2"/>
        <v>501.512</v>
      </c>
      <c r="J32" s="110">
        <f t="shared" si="3"/>
        <v>501.77449999999999</v>
      </c>
      <c r="K32" s="110">
        <f t="shared" si="4"/>
        <v>501.64324999999997</v>
      </c>
      <c r="L32" s="110">
        <v>501.59399999999999</v>
      </c>
      <c r="M32" s="110"/>
      <c r="N32" s="110">
        <f t="shared" si="5"/>
        <v>250.797</v>
      </c>
      <c r="O32" s="110">
        <f t="shared" si="6"/>
        <v>250.84624999999997</v>
      </c>
      <c r="P32" s="110">
        <f t="shared" si="7"/>
        <v>250.84624999999997</v>
      </c>
      <c r="Q32" s="110">
        <f t="shared" si="8"/>
        <v>0</v>
      </c>
      <c r="R32" s="109">
        <f t="shared" si="16"/>
        <v>10</v>
      </c>
      <c r="S32" s="109">
        <f>VLOOKUP(B32,'TCS Chainage As PER COS'!$B$4:$J$14,7,TRUE)</f>
        <v>0</v>
      </c>
      <c r="T32" s="113">
        <f t="shared" si="9"/>
        <v>0</v>
      </c>
      <c r="U32" s="110">
        <f t="shared" si="10"/>
        <v>14</v>
      </c>
      <c r="V32" s="110">
        <f t="shared" si="17"/>
        <v>14</v>
      </c>
      <c r="W32" s="110">
        <f t="shared" si="11"/>
        <v>14</v>
      </c>
      <c r="X32" s="110">
        <f t="shared" si="12"/>
        <v>3511.8474999999994</v>
      </c>
      <c r="Y32" s="110">
        <f t="shared" si="18"/>
        <v>3512.5859999999993</v>
      </c>
      <c r="Z32" s="114">
        <f t="shared" si="13"/>
        <v>35125.859999999993</v>
      </c>
      <c r="AA32" s="110">
        <f t="shared" si="14"/>
        <v>0</v>
      </c>
      <c r="AB32" s="110">
        <f t="shared" si="19"/>
        <v>0</v>
      </c>
      <c r="AC32" s="114">
        <f t="shared" si="15"/>
        <v>0</v>
      </c>
      <c r="AD32" s="109"/>
      <c r="AF32" s="94">
        <f t="shared" si="20"/>
        <v>0</v>
      </c>
    </row>
    <row r="33" spans="1:32" ht="20" customHeight="1">
      <c r="A33" s="109">
        <f t="shared" si="0"/>
        <v>28</v>
      </c>
      <c r="B33" s="109">
        <v>267270</v>
      </c>
      <c r="C33" s="110">
        <v>501.84699999999998</v>
      </c>
      <c r="D33" s="110">
        <f t="shared" si="1"/>
        <v>0.56499999999999995</v>
      </c>
      <c r="E33" s="111">
        <v>2.5000000000000001E-2</v>
      </c>
      <c r="F33" s="112" t="str">
        <f>VLOOKUP(B33,'TCS Chainage As PER COS'!$B$4:$J$14,8,TRUE)</f>
        <v>MCW</v>
      </c>
      <c r="G33" s="112" t="str">
        <f>VLOOKUP(B33,'TCS Chainage As PER COS'!$B$4:$J$14,4,TRUE)</f>
        <v>TCS - 01</v>
      </c>
      <c r="H33" s="110">
        <f>VLOOKUP(B33,'TCS Chainage As PER COS'!$B$4:$J$14,6,TRUE)</f>
        <v>13</v>
      </c>
      <c r="I33" s="110">
        <f t="shared" si="2"/>
        <v>501.28199999999998</v>
      </c>
      <c r="J33" s="110">
        <f t="shared" si="3"/>
        <v>501.54449999999997</v>
      </c>
      <c r="K33" s="110">
        <f t="shared" si="4"/>
        <v>501.41324999999995</v>
      </c>
      <c r="L33" s="110">
        <v>501.37</v>
      </c>
      <c r="M33" s="110"/>
      <c r="N33" s="110">
        <f t="shared" si="5"/>
        <v>250.685</v>
      </c>
      <c r="O33" s="110">
        <f t="shared" si="6"/>
        <v>250.72824999999995</v>
      </c>
      <c r="P33" s="110">
        <f t="shared" si="7"/>
        <v>250.72824999999995</v>
      </c>
      <c r="Q33" s="110">
        <f t="shared" si="8"/>
        <v>0</v>
      </c>
      <c r="R33" s="109">
        <f t="shared" si="16"/>
        <v>10</v>
      </c>
      <c r="S33" s="109">
        <f>VLOOKUP(B33,'TCS Chainage As PER COS'!$B$4:$J$14,7,TRUE)</f>
        <v>0</v>
      </c>
      <c r="T33" s="113">
        <f t="shared" si="9"/>
        <v>0</v>
      </c>
      <c r="U33" s="110">
        <f t="shared" si="10"/>
        <v>14</v>
      </c>
      <c r="V33" s="110">
        <f t="shared" si="17"/>
        <v>14</v>
      </c>
      <c r="W33" s="110">
        <f t="shared" si="11"/>
        <v>14</v>
      </c>
      <c r="X33" s="110">
        <f t="shared" si="12"/>
        <v>3510.1954999999994</v>
      </c>
      <c r="Y33" s="110">
        <f t="shared" si="18"/>
        <v>3511.0214999999994</v>
      </c>
      <c r="Z33" s="114">
        <f t="shared" si="13"/>
        <v>35110.214999999997</v>
      </c>
      <c r="AA33" s="110">
        <f t="shared" si="14"/>
        <v>0</v>
      </c>
      <c r="AB33" s="110">
        <f t="shared" si="19"/>
        <v>0</v>
      </c>
      <c r="AC33" s="114">
        <f t="shared" si="15"/>
        <v>0</v>
      </c>
      <c r="AD33" s="109"/>
      <c r="AF33" s="94">
        <f t="shared" si="20"/>
        <v>0</v>
      </c>
    </row>
    <row r="34" spans="1:32" ht="20" customHeight="1">
      <c r="A34" s="109">
        <f t="shared" si="0"/>
        <v>29</v>
      </c>
      <c r="B34" s="109">
        <v>267280</v>
      </c>
      <c r="C34" s="110">
        <v>501.61700000000002</v>
      </c>
      <c r="D34" s="110">
        <f t="shared" si="1"/>
        <v>0.56499999999999995</v>
      </c>
      <c r="E34" s="111">
        <v>2.5000000000000001E-2</v>
      </c>
      <c r="F34" s="112" t="str">
        <f>VLOOKUP(B34,'TCS Chainage As PER COS'!$B$4:$J$14,8,TRUE)</f>
        <v>MCW</v>
      </c>
      <c r="G34" s="112" t="str">
        <f>VLOOKUP(B34,'TCS Chainage As PER COS'!$B$4:$J$14,4,TRUE)</f>
        <v>TCS - 01</v>
      </c>
      <c r="H34" s="110">
        <f>VLOOKUP(B34,'TCS Chainage As PER COS'!$B$4:$J$14,6,TRUE)</f>
        <v>13</v>
      </c>
      <c r="I34" s="110">
        <f t="shared" si="2"/>
        <v>501.05200000000002</v>
      </c>
      <c r="J34" s="110">
        <f t="shared" si="3"/>
        <v>501.31450000000001</v>
      </c>
      <c r="K34" s="110">
        <f t="shared" si="4"/>
        <v>501.18325000000004</v>
      </c>
      <c r="L34" s="110">
        <v>501.16399999999999</v>
      </c>
      <c r="M34" s="110"/>
      <c r="N34" s="110">
        <f t="shared" si="5"/>
        <v>250.58199999999999</v>
      </c>
      <c r="O34" s="110">
        <f t="shared" si="6"/>
        <v>250.60125000000005</v>
      </c>
      <c r="P34" s="110">
        <f t="shared" si="7"/>
        <v>250.60125000000005</v>
      </c>
      <c r="Q34" s="110">
        <f t="shared" si="8"/>
        <v>0</v>
      </c>
      <c r="R34" s="109">
        <f t="shared" si="16"/>
        <v>10</v>
      </c>
      <c r="S34" s="109">
        <f>VLOOKUP(B34,'TCS Chainage As PER COS'!$B$4:$J$14,7,TRUE)</f>
        <v>0</v>
      </c>
      <c r="T34" s="113">
        <f t="shared" si="9"/>
        <v>0</v>
      </c>
      <c r="U34" s="110">
        <f t="shared" si="10"/>
        <v>14</v>
      </c>
      <c r="V34" s="110">
        <f t="shared" si="17"/>
        <v>14</v>
      </c>
      <c r="W34" s="110">
        <f t="shared" si="11"/>
        <v>14</v>
      </c>
      <c r="X34" s="110">
        <f t="shared" si="12"/>
        <v>3508.4175000000005</v>
      </c>
      <c r="Y34" s="110">
        <f t="shared" si="18"/>
        <v>3509.3064999999997</v>
      </c>
      <c r="Z34" s="114">
        <f t="shared" si="13"/>
        <v>35093.064999999995</v>
      </c>
      <c r="AA34" s="110">
        <f t="shared" si="14"/>
        <v>0</v>
      </c>
      <c r="AB34" s="110">
        <f t="shared" si="19"/>
        <v>0</v>
      </c>
      <c r="AC34" s="114">
        <f t="shared" si="15"/>
        <v>0</v>
      </c>
      <c r="AD34" s="109"/>
      <c r="AF34" s="94">
        <f t="shared" si="20"/>
        <v>0</v>
      </c>
    </row>
    <row r="35" spans="1:32" ht="20" customHeight="1">
      <c r="A35" s="109">
        <f t="shared" si="0"/>
        <v>30</v>
      </c>
      <c r="B35" s="109">
        <v>267290</v>
      </c>
      <c r="C35" s="110">
        <v>501.387</v>
      </c>
      <c r="D35" s="110">
        <f t="shared" si="1"/>
        <v>0.56499999999999995</v>
      </c>
      <c r="E35" s="111">
        <v>2.5000000000000001E-2</v>
      </c>
      <c r="F35" s="112" t="str">
        <f>VLOOKUP(B35,'TCS Chainage As PER COS'!$B$4:$J$14,8,TRUE)</f>
        <v>MCW</v>
      </c>
      <c r="G35" s="112" t="str">
        <f>VLOOKUP(B35,'TCS Chainage As PER COS'!$B$4:$J$14,4,TRUE)</f>
        <v>TCS - 01</v>
      </c>
      <c r="H35" s="110">
        <f>VLOOKUP(B35,'TCS Chainage As PER COS'!$B$4:$J$14,6,TRUE)</f>
        <v>13</v>
      </c>
      <c r="I35" s="110">
        <f t="shared" si="2"/>
        <v>500.822</v>
      </c>
      <c r="J35" s="110">
        <f t="shared" si="3"/>
        <v>501.08449999999999</v>
      </c>
      <c r="K35" s="110">
        <f t="shared" si="4"/>
        <v>500.95325000000003</v>
      </c>
      <c r="L35" s="110">
        <v>500.94</v>
      </c>
      <c r="M35" s="110"/>
      <c r="N35" s="110">
        <f t="shared" si="5"/>
        <v>250.47</v>
      </c>
      <c r="O35" s="110">
        <f t="shared" si="6"/>
        <v>250.48325000000003</v>
      </c>
      <c r="P35" s="110">
        <f t="shared" si="7"/>
        <v>250.48325000000003</v>
      </c>
      <c r="Q35" s="110">
        <f t="shared" si="8"/>
        <v>0</v>
      </c>
      <c r="R35" s="109">
        <f t="shared" si="16"/>
        <v>10</v>
      </c>
      <c r="S35" s="109">
        <f>VLOOKUP(B35,'TCS Chainage As PER COS'!$B$4:$J$14,7,TRUE)</f>
        <v>0</v>
      </c>
      <c r="T35" s="113">
        <f t="shared" si="9"/>
        <v>0</v>
      </c>
      <c r="U35" s="110">
        <f t="shared" si="10"/>
        <v>14</v>
      </c>
      <c r="V35" s="110">
        <f t="shared" si="17"/>
        <v>14</v>
      </c>
      <c r="W35" s="110">
        <f t="shared" si="11"/>
        <v>14</v>
      </c>
      <c r="X35" s="110">
        <f t="shared" si="12"/>
        <v>3506.7655000000004</v>
      </c>
      <c r="Y35" s="110">
        <f t="shared" si="18"/>
        <v>3507.5915000000005</v>
      </c>
      <c r="Z35" s="114">
        <f t="shared" si="13"/>
        <v>35075.915000000008</v>
      </c>
      <c r="AA35" s="110">
        <f t="shared" si="14"/>
        <v>0</v>
      </c>
      <c r="AB35" s="110">
        <f t="shared" si="19"/>
        <v>0</v>
      </c>
      <c r="AC35" s="114">
        <f t="shared" si="15"/>
        <v>0</v>
      </c>
      <c r="AD35" s="109"/>
      <c r="AF35" s="94">
        <f t="shared" si="20"/>
        <v>0</v>
      </c>
    </row>
    <row r="36" spans="1:32" ht="20" customHeight="1">
      <c r="A36" s="109">
        <f t="shared" si="0"/>
        <v>31</v>
      </c>
      <c r="B36" s="109">
        <v>267300</v>
      </c>
      <c r="C36" s="110">
        <v>501.15699999999998</v>
      </c>
      <c r="D36" s="110">
        <f t="shared" si="1"/>
        <v>0.56499999999999995</v>
      </c>
      <c r="E36" s="111">
        <v>2.5000000000000001E-2</v>
      </c>
      <c r="F36" s="112" t="str">
        <f>VLOOKUP(B36,'TCS Chainage As PER COS'!$B$4:$J$14,8,TRUE)</f>
        <v>MCW</v>
      </c>
      <c r="G36" s="112" t="str">
        <f>VLOOKUP(B36,'TCS Chainage As PER COS'!$B$4:$J$14,4,TRUE)</f>
        <v>TCS - 01</v>
      </c>
      <c r="H36" s="110">
        <f>VLOOKUP(B36,'TCS Chainage As PER COS'!$B$4:$J$14,6,TRUE)</f>
        <v>13</v>
      </c>
      <c r="I36" s="110">
        <f t="shared" si="2"/>
        <v>500.59199999999998</v>
      </c>
      <c r="J36" s="110">
        <f t="shared" si="3"/>
        <v>500.85449999999997</v>
      </c>
      <c r="K36" s="110">
        <f t="shared" si="4"/>
        <v>500.72325000000001</v>
      </c>
      <c r="L36" s="110">
        <v>500.71</v>
      </c>
      <c r="M36" s="110"/>
      <c r="N36" s="110">
        <f t="shared" si="5"/>
        <v>250.35499999999999</v>
      </c>
      <c r="O36" s="110">
        <f t="shared" si="6"/>
        <v>250.36825000000002</v>
      </c>
      <c r="P36" s="110">
        <f t="shared" si="7"/>
        <v>250.36825000000002</v>
      </c>
      <c r="Q36" s="110">
        <f t="shared" si="8"/>
        <v>0</v>
      </c>
      <c r="R36" s="109">
        <f t="shared" si="16"/>
        <v>10</v>
      </c>
      <c r="S36" s="109">
        <f>VLOOKUP(B36,'TCS Chainage As PER COS'!$B$4:$J$14,7,TRUE)</f>
        <v>0</v>
      </c>
      <c r="T36" s="113">
        <f t="shared" si="9"/>
        <v>0</v>
      </c>
      <c r="U36" s="110">
        <f t="shared" si="10"/>
        <v>14</v>
      </c>
      <c r="V36" s="110">
        <f t="shared" si="17"/>
        <v>14</v>
      </c>
      <c r="W36" s="110">
        <f t="shared" si="11"/>
        <v>14</v>
      </c>
      <c r="X36" s="110">
        <f t="shared" si="12"/>
        <v>3505.1555000000003</v>
      </c>
      <c r="Y36" s="110">
        <f t="shared" si="18"/>
        <v>3505.9605000000001</v>
      </c>
      <c r="Z36" s="114">
        <f t="shared" si="13"/>
        <v>35059.605000000003</v>
      </c>
      <c r="AA36" s="110">
        <f t="shared" si="14"/>
        <v>0</v>
      </c>
      <c r="AB36" s="110">
        <f t="shared" si="19"/>
        <v>0</v>
      </c>
      <c r="AC36" s="114">
        <f t="shared" si="15"/>
        <v>0</v>
      </c>
      <c r="AD36" s="109"/>
      <c r="AF36" s="94">
        <f t="shared" si="20"/>
        <v>0</v>
      </c>
    </row>
    <row r="37" spans="1:32" ht="20" customHeight="1">
      <c r="A37" s="109">
        <f t="shared" si="0"/>
        <v>32</v>
      </c>
      <c r="B37" s="109">
        <v>267310</v>
      </c>
      <c r="C37" s="110">
        <v>500.93299999999999</v>
      </c>
      <c r="D37" s="110">
        <f t="shared" si="1"/>
        <v>0.56499999999999995</v>
      </c>
      <c r="E37" s="111">
        <v>2.5000000000000001E-2</v>
      </c>
      <c r="F37" s="112" t="str">
        <f>VLOOKUP(B37,'TCS Chainage As PER COS'!$B$4:$J$14,8,TRUE)</f>
        <v>MCW</v>
      </c>
      <c r="G37" s="112" t="str">
        <f>VLOOKUP(B37,'TCS Chainage As PER COS'!$B$4:$J$14,4,TRUE)</f>
        <v>TCS - 01</v>
      </c>
      <c r="H37" s="110">
        <f>VLOOKUP(B37,'TCS Chainage As PER COS'!$B$4:$J$14,6,TRUE)</f>
        <v>13</v>
      </c>
      <c r="I37" s="110">
        <f t="shared" si="2"/>
        <v>500.36799999999999</v>
      </c>
      <c r="J37" s="110">
        <f t="shared" si="3"/>
        <v>500.63049999999998</v>
      </c>
      <c r="K37" s="110">
        <f t="shared" si="4"/>
        <v>500.49924999999996</v>
      </c>
      <c r="L37" s="110">
        <v>500.51400000000001</v>
      </c>
      <c r="M37" s="110"/>
      <c r="N37" s="110">
        <f t="shared" si="5"/>
        <v>250.25700000000001</v>
      </c>
      <c r="O37" s="110">
        <f t="shared" si="6"/>
        <v>250.24224999999996</v>
      </c>
      <c r="P37" s="110">
        <f t="shared" si="7"/>
        <v>250.24224999999996</v>
      </c>
      <c r="Q37" s="110">
        <f t="shared" si="8"/>
        <v>0</v>
      </c>
      <c r="R37" s="109">
        <f t="shared" si="16"/>
        <v>10</v>
      </c>
      <c r="S37" s="109">
        <f>VLOOKUP(B37,'TCS Chainage As PER COS'!$B$4:$J$14,7,TRUE)</f>
        <v>0</v>
      </c>
      <c r="T37" s="113">
        <f t="shared" si="9"/>
        <v>0</v>
      </c>
      <c r="U37" s="110">
        <f t="shared" si="10"/>
        <v>14</v>
      </c>
      <c r="V37" s="110">
        <f t="shared" si="17"/>
        <v>14</v>
      </c>
      <c r="W37" s="110">
        <f t="shared" si="11"/>
        <v>14</v>
      </c>
      <c r="X37" s="110">
        <f t="shared" si="12"/>
        <v>3503.3914999999993</v>
      </c>
      <c r="Y37" s="110">
        <f t="shared" si="18"/>
        <v>3504.2734999999998</v>
      </c>
      <c r="Z37" s="114">
        <f t="shared" si="13"/>
        <v>35042.735000000001</v>
      </c>
      <c r="AA37" s="110">
        <f t="shared" si="14"/>
        <v>0</v>
      </c>
      <c r="AB37" s="110">
        <f t="shared" si="19"/>
        <v>0</v>
      </c>
      <c r="AC37" s="114">
        <f t="shared" si="15"/>
        <v>0</v>
      </c>
      <c r="AD37" s="109"/>
      <c r="AF37" s="94">
        <f t="shared" si="20"/>
        <v>0</v>
      </c>
    </row>
    <row r="38" spans="1:32" ht="20" customHeight="1">
      <c r="A38" s="109">
        <f t="shared" si="0"/>
        <v>33</v>
      </c>
      <c r="B38" s="109">
        <v>267320</v>
      </c>
      <c r="C38" s="110">
        <v>500.72</v>
      </c>
      <c r="D38" s="110">
        <f t="shared" si="1"/>
        <v>0.56499999999999995</v>
      </c>
      <c r="E38" s="111">
        <v>2.5000000000000001E-2</v>
      </c>
      <c r="F38" s="112" t="str">
        <f>VLOOKUP(B38,'TCS Chainage As PER COS'!$B$4:$J$14,8,TRUE)</f>
        <v>MCW</v>
      </c>
      <c r="G38" s="112" t="str">
        <f>VLOOKUP(B38,'TCS Chainage As PER COS'!$B$4:$J$14,4,TRUE)</f>
        <v>TCS - 01</v>
      </c>
      <c r="H38" s="110">
        <f>VLOOKUP(B38,'TCS Chainage As PER COS'!$B$4:$J$14,6,TRUE)</f>
        <v>13</v>
      </c>
      <c r="I38" s="110">
        <f t="shared" si="2"/>
        <v>500.15500000000003</v>
      </c>
      <c r="J38" s="110">
        <f t="shared" si="3"/>
        <v>500.41750000000002</v>
      </c>
      <c r="K38" s="110">
        <f t="shared" si="4"/>
        <v>500.28625</v>
      </c>
      <c r="L38" s="110">
        <v>500.30500000000001</v>
      </c>
      <c r="M38" s="110"/>
      <c r="N38" s="110">
        <f t="shared" si="5"/>
        <v>250.1525</v>
      </c>
      <c r="O38" s="110">
        <f t="shared" si="6"/>
        <v>250.13374999999999</v>
      </c>
      <c r="P38" s="110">
        <f t="shared" si="7"/>
        <v>250.13374999999999</v>
      </c>
      <c r="Q38" s="110">
        <f t="shared" si="8"/>
        <v>0</v>
      </c>
      <c r="R38" s="109">
        <f t="shared" si="16"/>
        <v>10</v>
      </c>
      <c r="S38" s="109">
        <f>VLOOKUP(B38,'TCS Chainage As PER COS'!$B$4:$J$14,7,TRUE)</f>
        <v>0</v>
      </c>
      <c r="T38" s="113">
        <f t="shared" si="9"/>
        <v>0</v>
      </c>
      <c r="U38" s="110">
        <f t="shared" si="10"/>
        <v>14</v>
      </c>
      <c r="V38" s="110">
        <f t="shared" si="17"/>
        <v>14</v>
      </c>
      <c r="W38" s="110">
        <f t="shared" si="11"/>
        <v>14</v>
      </c>
      <c r="X38" s="110">
        <f t="shared" si="12"/>
        <v>3501.8724999999999</v>
      </c>
      <c r="Y38" s="110">
        <f t="shared" si="18"/>
        <v>3502.6319999999996</v>
      </c>
      <c r="Z38" s="114">
        <f t="shared" si="13"/>
        <v>35026.319999999992</v>
      </c>
      <c r="AA38" s="110">
        <f t="shared" si="14"/>
        <v>0</v>
      </c>
      <c r="AB38" s="110">
        <f t="shared" si="19"/>
        <v>0</v>
      </c>
      <c r="AC38" s="114">
        <f t="shared" si="15"/>
        <v>0</v>
      </c>
      <c r="AD38" s="109"/>
      <c r="AF38" s="94">
        <f t="shared" si="20"/>
        <v>0</v>
      </c>
    </row>
    <row r="39" spans="1:32" ht="20" customHeight="1">
      <c r="A39" s="109">
        <f t="shared" si="0"/>
        <v>34</v>
      </c>
      <c r="B39" s="109">
        <v>267330</v>
      </c>
      <c r="C39" s="110">
        <v>500.51799999999997</v>
      </c>
      <c r="D39" s="110">
        <f t="shared" si="1"/>
        <v>0.56499999999999995</v>
      </c>
      <c r="E39" s="111">
        <v>2.5000000000000001E-2</v>
      </c>
      <c r="F39" s="112" t="str">
        <f>VLOOKUP(B39,'TCS Chainage As PER COS'!$B$4:$J$14,8,TRUE)</f>
        <v>MCW</v>
      </c>
      <c r="G39" s="112" t="str">
        <f>VLOOKUP(B39,'TCS Chainage As PER COS'!$B$4:$J$14,4,TRUE)</f>
        <v>TCS - 01</v>
      </c>
      <c r="H39" s="110">
        <f>VLOOKUP(B39,'TCS Chainage As PER COS'!$B$4:$J$14,6,TRUE)</f>
        <v>13</v>
      </c>
      <c r="I39" s="110">
        <f t="shared" si="2"/>
        <v>499.95299999999997</v>
      </c>
      <c r="J39" s="110">
        <f t="shared" si="3"/>
        <v>500.21549999999996</v>
      </c>
      <c r="K39" s="110">
        <f t="shared" si="4"/>
        <v>500.08425</v>
      </c>
      <c r="L39" s="110">
        <v>500.108</v>
      </c>
      <c r="M39" s="110"/>
      <c r="N39" s="110">
        <f t="shared" si="5"/>
        <v>250.054</v>
      </c>
      <c r="O39" s="110">
        <f t="shared" si="6"/>
        <v>250.03025</v>
      </c>
      <c r="P39" s="110">
        <f t="shared" si="7"/>
        <v>250.03025</v>
      </c>
      <c r="Q39" s="110">
        <f t="shared" si="8"/>
        <v>0</v>
      </c>
      <c r="R39" s="109">
        <f t="shared" si="16"/>
        <v>10</v>
      </c>
      <c r="S39" s="109">
        <f>VLOOKUP(B39,'TCS Chainage As PER COS'!$B$4:$J$14,7,TRUE)</f>
        <v>0</v>
      </c>
      <c r="T39" s="113">
        <f t="shared" si="9"/>
        <v>0</v>
      </c>
      <c r="U39" s="110">
        <f t="shared" si="10"/>
        <v>14</v>
      </c>
      <c r="V39" s="110">
        <f t="shared" si="17"/>
        <v>14</v>
      </c>
      <c r="W39" s="110">
        <f t="shared" si="11"/>
        <v>14</v>
      </c>
      <c r="X39" s="110">
        <f t="shared" si="12"/>
        <v>3500.4234999999999</v>
      </c>
      <c r="Y39" s="110">
        <f t="shared" si="18"/>
        <v>3501.1480000000001</v>
      </c>
      <c r="Z39" s="114">
        <f t="shared" si="13"/>
        <v>35011.480000000003</v>
      </c>
      <c r="AA39" s="110">
        <f t="shared" si="14"/>
        <v>0</v>
      </c>
      <c r="AB39" s="110">
        <f t="shared" si="19"/>
        <v>0</v>
      </c>
      <c r="AC39" s="114">
        <f t="shared" si="15"/>
        <v>0</v>
      </c>
      <c r="AD39" s="109"/>
      <c r="AF39" s="94">
        <f t="shared" si="20"/>
        <v>0</v>
      </c>
    </row>
    <row r="40" spans="1:32" s="115" customFormat="1" ht="20" customHeight="1">
      <c r="A40" s="116">
        <f t="shared" si="0"/>
        <v>35</v>
      </c>
      <c r="B40" s="116">
        <v>267340</v>
      </c>
      <c r="C40" s="117">
        <v>500.32600000000002</v>
      </c>
      <c r="D40" s="117">
        <f t="shared" si="1"/>
        <v>0.56499999999999995</v>
      </c>
      <c r="E40" s="118">
        <v>2.5000000000000001E-2</v>
      </c>
      <c r="F40" s="119" t="str">
        <f>VLOOKUP(B40,'TCS Chainage As PER COS'!$B$4:$J$14,8,TRUE)</f>
        <v>MCW</v>
      </c>
      <c r="G40" s="119" t="str">
        <f>VLOOKUP(B40,'TCS Chainage As PER COS'!$B$4:$J$14,4,TRUE)</f>
        <v>TCS - 01</v>
      </c>
      <c r="H40" s="117">
        <f>VLOOKUP(B40,'TCS Chainage As PER COS'!$B$4:$J$14,6,TRUE)</f>
        <v>13</v>
      </c>
      <c r="I40" s="117">
        <f t="shared" si="2"/>
        <v>499.76100000000002</v>
      </c>
      <c r="J40" s="117">
        <f t="shared" si="3"/>
        <v>500.02350000000001</v>
      </c>
      <c r="K40" s="117">
        <f t="shared" si="4"/>
        <v>499.89224999999999</v>
      </c>
      <c r="L40" s="117">
        <v>499.976</v>
      </c>
      <c r="M40" s="117"/>
      <c r="N40" s="117">
        <f t="shared" si="5"/>
        <v>249.988</v>
      </c>
      <c r="O40" s="117">
        <f t="shared" si="6"/>
        <v>249.90424999999999</v>
      </c>
      <c r="P40" s="117">
        <f t="shared" si="7"/>
        <v>249.90424999999999</v>
      </c>
      <c r="Q40" s="117">
        <f t="shared" si="8"/>
        <v>0</v>
      </c>
      <c r="R40" s="116">
        <f t="shared" si="16"/>
        <v>10</v>
      </c>
      <c r="S40" s="116">
        <f>VLOOKUP(B40,'TCS Chainage As PER COS'!$B$4:$J$14,7,TRUE)</f>
        <v>0</v>
      </c>
      <c r="T40" s="120">
        <f t="shared" si="9"/>
        <v>0</v>
      </c>
      <c r="U40" s="117">
        <f t="shared" si="10"/>
        <v>14</v>
      </c>
      <c r="V40" s="117">
        <f t="shared" si="17"/>
        <v>14</v>
      </c>
      <c r="W40" s="117">
        <f t="shared" si="11"/>
        <v>14</v>
      </c>
      <c r="X40" s="117">
        <f t="shared" si="12"/>
        <v>3498.6594999999998</v>
      </c>
      <c r="Y40" s="117">
        <f t="shared" si="18"/>
        <v>3499.5414999999998</v>
      </c>
      <c r="Z40" s="121">
        <f t="shared" si="13"/>
        <v>34995.415000000001</v>
      </c>
      <c r="AA40" s="117">
        <f t="shared" si="14"/>
        <v>0</v>
      </c>
      <c r="AB40" s="117">
        <f t="shared" si="19"/>
        <v>0</v>
      </c>
      <c r="AC40" s="121">
        <f t="shared" si="15"/>
        <v>0</v>
      </c>
      <c r="AD40" s="116"/>
      <c r="AF40" s="115">
        <f t="shared" si="20"/>
        <v>0</v>
      </c>
    </row>
    <row r="41" spans="1:32" ht="20" customHeight="1">
      <c r="A41" s="109">
        <f t="shared" si="0"/>
        <v>36</v>
      </c>
      <c r="B41" s="109">
        <v>267350</v>
      </c>
      <c r="C41" s="110">
        <v>500.14400000000001</v>
      </c>
      <c r="D41" s="110">
        <f t="shared" si="1"/>
        <v>0.56499999999999995</v>
      </c>
      <c r="E41" s="111">
        <v>2.5000000000000001E-2</v>
      </c>
      <c r="F41" s="112" t="str">
        <f>VLOOKUP(B41,'TCS Chainage As PER COS'!$B$4:$J$14,8,TRUE)</f>
        <v>MCW</v>
      </c>
      <c r="G41" s="112" t="str">
        <f>VLOOKUP(B41,'TCS Chainage As PER COS'!$B$4:$J$14,4,TRUE)</f>
        <v>TCS - 01</v>
      </c>
      <c r="H41" s="110">
        <f>VLOOKUP(B41,'TCS Chainage As PER COS'!$B$4:$J$14,6,TRUE)</f>
        <v>13</v>
      </c>
      <c r="I41" s="110">
        <f t="shared" si="2"/>
        <v>499.57900000000001</v>
      </c>
      <c r="J41" s="110">
        <f t="shared" si="3"/>
        <v>499.8415</v>
      </c>
      <c r="K41" s="110">
        <f t="shared" si="4"/>
        <v>499.71024999999997</v>
      </c>
      <c r="L41" s="110">
        <v>499.78800000000001</v>
      </c>
      <c r="M41" s="110"/>
      <c r="N41" s="110">
        <f t="shared" si="5"/>
        <v>249.89400000000001</v>
      </c>
      <c r="O41" s="110">
        <f t="shared" si="6"/>
        <v>249.81624999999997</v>
      </c>
      <c r="P41" s="110">
        <f t="shared" si="7"/>
        <v>249.81624999999997</v>
      </c>
      <c r="Q41" s="110">
        <f t="shared" si="8"/>
        <v>0</v>
      </c>
      <c r="R41" s="109">
        <f t="shared" si="16"/>
        <v>10</v>
      </c>
      <c r="S41" s="109">
        <f>VLOOKUP(B41,'TCS Chainage As PER COS'!$B$4:$J$14,7,TRUE)</f>
        <v>0</v>
      </c>
      <c r="T41" s="113">
        <f t="shared" si="9"/>
        <v>0</v>
      </c>
      <c r="U41" s="110">
        <f t="shared" si="10"/>
        <v>14</v>
      </c>
      <c r="V41" s="110">
        <f t="shared" si="17"/>
        <v>14</v>
      </c>
      <c r="W41" s="110">
        <f t="shared" si="11"/>
        <v>14</v>
      </c>
      <c r="X41" s="110">
        <f t="shared" si="12"/>
        <v>3497.4274999999998</v>
      </c>
      <c r="Y41" s="110">
        <f t="shared" si="18"/>
        <v>3498.0434999999998</v>
      </c>
      <c r="Z41" s="114">
        <f t="shared" si="13"/>
        <v>34980.434999999998</v>
      </c>
      <c r="AA41" s="110">
        <f t="shared" si="14"/>
        <v>0</v>
      </c>
      <c r="AB41" s="110">
        <f t="shared" si="19"/>
        <v>0</v>
      </c>
      <c r="AC41" s="114">
        <f t="shared" si="15"/>
        <v>0</v>
      </c>
      <c r="AD41" s="109"/>
      <c r="AF41" s="94">
        <f t="shared" si="20"/>
        <v>0</v>
      </c>
    </row>
    <row r="42" spans="1:32" ht="20" customHeight="1">
      <c r="A42" s="109">
        <f t="shared" si="0"/>
        <v>37</v>
      </c>
      <c r="B42" s="109">
        <v>267360</v>
      </c>
      <c r="C42" s="110">
        <v>499.97300000000001</v>
      </c>
      <c r="D42" s="110">
        <f t="shared" si="1"/>
        <v>0.56499999999999995</v>
      </c>
      <c r="E42" s="111">
        <v>2.5000000000000001E-2</v>
      </c>
      <c r="F42" s="112" t="str">
        <f>VLOOKUP(B42,'TCS Chainage As PER COS'!$B$4:$J$14,8,TRUE)</f>
        <v>MCW</v>
      </c>
      <c r="G42" s="112" t="str">
        <f>VLOOKUP(B42,'TCS Chainage As PER COS'!$B$4:$J$14,4,TRUE)</f>
        <v>TCS - 01</v>
      </c>
      <c r="H42" s="110">
        <f>VLOOKUP(B42,'TCS Chainage As PER COS'!$B$4:$J$14,6,TRUE)</f>
        <v>13</v>
      </c>
      <c r="I42" s="110">
        <f t="shared" si="2"/>
        <v>499.40800000000002</v>
      </c>
      <c r="J42" s="110">
        <f t="shared" si="3"/>
        <v>499.6705</v>
      </c>
      <c r="K42" s="110">
        <f t="shared" si="4"/>
        <v>499.53925000000004</v>
      </c>
      <c r="L42" s="110">
        <v>499.61099999999999</v>
      </c>
      <c r="M42" s="110"/>
      <c r="N42" s="110">
        <f t="shared" si="5"/>
        <v>249.80549999999999</v>
      </c>
      <c r="O42" s="110">
        <f t="shared" si="6"/>
        <v>249.73375000000004</v>
      </c>
      <c r="P42" s="110">
        <f t="shared" si="7"/>
        <v>249.73375000000004</v>
      </c>
      <c r="Q42" s="110">
        <f t="shared" si="8"/>
        <v>0</v>
      </c>
      <c r="R42" s="109">
        <f t="shared" si="16"/>
        <v>10</v>
      </c>
      <c r="S42" s="109">
        <f>VLOOKUP(B42,'TCS Chainage As PER COS'!$B$4:$J$14,7,TRUE)</f>
        <v>0</v>
      </c>
      <c r="T42" s="113">
        <f t="shared" si="9"/>
        <v>0</v>
      </c>
      <c r="U42" s="110">
        <f t="shared" si="10"/>
        <v>14</v>
      </c>
      <c r="V42" s="110">
        <f t="shared" si="17"/>
        <v>14</v>
      </c>
      <c r="W42" s="110">
        <f t="shared" si="11"/>
        <v>14</v>
      </c>
      <c r="X42" s="110">
        <f t="shared" si="12"/>
        <v>3496.2725000000005</v>
      </c>
      <c r="Y42" s="110">
        <f t="shared" si="18"/>
        <v>3496.8500000000004</v>
      </c>
      <c r="Z42" s="114">
        <f t="shared" si="13"/>
        <v>34968.5</v>
      </c>
      <c r="AA42" s="110">
        <f t="shared" si="14"/>
        <v>0</v>
      </c>
      <c r="AB42" s="110">
        <f t="shared" si="19"/>
        <v>0</v>
      </c>
      <c r="AC42" s="114">
        <f t="shared" si="15"/>
        <v>0</v>
      </c>
      <c r="AD42" s="109"/>
      <c r="AF42" s="94">
        <f t="shared" si="20"/>
        <v>0</v>
      </c>
    </row>
    <row r="43" spans="1:32" ht="20" customHeight="1">
      <c r="A43" s="109">
        <f t="shared" si="0"/>
        <v>38</v>
      </c>
      <c r="B43" s="109">
        <v>267370</v>
      </c>
      <c r="C43" s="110">
        <v>499.81299999999999</v>
      </c>
      <c r="D43" s="110">
        <f t="shared" si="1"/>
        <v>0.56499999999999995</v>
      </c>
      <c r="E43" s="111">
        <v>2.5000000000000001E-2</v>
      </c>
      <c r="F43" s="112" t="str">
        <f>VLOOKUP(B43,'TCS Chainage As PER COS'!$B$4:$J$14,8,TRUE)</f>
        <v>MCW</v>
      </c>
      <c r="G43" s="112" t="str">
        <f>VLOOKUP(B43,'TCS Chainage As PER COS'!$B$4:$J$14,4,TRUE)</f>
        <v>TCS - 01</v>
      </c>
      <c r="H43" s="110">
        <f>VLOOKUP(B43,'TCS Chainage As PER COS'!$B$4:$J$14,6,TRUE)</f>
        <v>13</v>
      </c>
      <c r="I43" s="110">
        <f t="shared" si="2"/>
        <v>499.24799999999999</v>
      </c>
      <c r="J43" s="110">
        <f t="shared" si="3"/>
        <v>499.51049999999998</v>
      </c>
      <c r="K43" s="110">
        <f t="shared" si="4"/>
        <v>499.37924999999996</v>
      </c>
      <c r="L43" s="110">
        <v>499.42200000000003</v>
      </c>
      <c r="M43" s="110"/>
      <c r="N43" s="110">
        <f t="shared" si="5"/>
        <v>249.71100000000001</v>
      </c>
      <c r="O43" s="110">
        <f t="shared" si="6"/>
        <v>249.66824999999994</v>
      </c>
      <c r="P43" s="110">
        <f t="shared" si="7"/>
        <v>249.66824999999994</v>
      </c>
      <c r="Q43" s="110">
        <f t="shared" si="8"/>
        <v>0</v>
      </c>
      <c r="R43" s="109">
        <f t="shared" si="16"/>
        <v>10</v>
      </c>
      <c r="S43" s="109">
        <f>VLOOKUP(B43,'TCS Chainage As PER COS'!$B$4:$J$14,7,TRUE)</f>
        <v>0</v>
      </c>
      <c r="T43" s="113">
        <f t="shared" si="9"/>
        <v>0</v>
      </c>
      <c r="U43" s="110">
        <f t="shared" si="10"/>
        <v>14</v>
      </c>
      <c r="V43" s="110">
        <f t="shared" si="17"/>
        <v>14</v>
      </c>
      <c r="W43" s="110">
        <f t="shared" si="11"/>
        <v>14</v>
      </c>
      <c r="X43" s="110">
        <f t="shared" si="12"/>
        <v>3495.3554999999992</v>
      </c>
      <c r="Y43" s="110">
        <f t="shared" si="18"/>
        <v>3495.8139999999999</v>
      </c>
      <c r="Z43" s="114">
        <f t="shared" si="13"/>
        <v>34958.14</v>
      </c>
      <c r="AA43" s="110">
        <f t="shared" si="14"/>
        <v>0</v>
      </c>
      <c r="AB43" s="110">
        <f t="shared" si="19"/>
        <v>0</v>
      </c>
      <c r="AC43" s="114">
        <f t="shared" si="15"/>
        <v>0</v>
      </c>
      <c r="AD43" s="109"/>
      <c r="AF43" s="94">
        <f t="shared" si="20"/>
        <v>0</v>
      </c>
    </row>
    <row r="44" spans="1:32" ht="20" customHeight="1">
      <c r="A44" s="109">
        <f t="shared" si="0"/>
        <v>39</v>
      </c>
      <c r="B44" s="109">
        <v>267380</v>
      </c>
      <c r="C44" s="110">
        <v>499.66300000000001</v>
      </c>
      <c r="D44" s="110">
        <f t="shared" si="1"/>
        <v>0.56499999999999995</v>
      </c>
      <c r="E44" s="111">
        <v>2.5000000000000001E-2</v>
      </c>
      <c r="F44" s="112" t="str">
        <f>VLOOKUP(B44,'TCS Chainage As PER COS'!$B$4:$J$14,8,TRUE)</f>
        <v>MCW</v>
      </c>
      <c r="G44" s="112" t="str">
        <f>VLOOKUP(B44,'TCS Chainage As PER COS'!$B$4:$J$14,4,TRUE)</f>
        <v>TCS - 01</v>
      </c>
      <c r="H44" s="110">
        <f>VLOOKUP(B44,'TCS Chainage As PER COS'!$B$4:$J$14,6,TRUE)</f>
        <v>13</v>
      </c>
      <c r="I44" s="110">
        <f t="shared" si="2"/>
        <v>499.09800000000001</v>
      </c>
      <c r="J44" s="110">
        <f t="shared" si="3"/>
        <v>499.3605</v>
      </c>
      <c r="K44" s="110">
        <f t="shared" si="4"/>
        <v>499.22924999999998</v>
      </c>
      <c r="L44" s="110">
        <v>499.27100000000002</v>
      </c>
      <c r="M44" s="110"/>
      <c r="N44" s="110">
        <f t="shared" si="5"/>
        <v>249.63550000000001</v>
      </c>
      <c r="O44" s="110">
        <f t="shared" si="6"/>
        <v>249.59374999999997</v>
      </c>
      <c r="P44" s="110">
        <f t="shared" si="7"/>
        <v>249.59374999999997</v>
      </c>
      <c r="Q44" s="110">
        <f t="shared" si="8"/>
        <v>0</v>
      </c>
      <c r="R44" s="109">
        <f t="shared" si="16"/>
        <v>10</v>
      </c>
      <c r="S44" s="109">
        <f>VLOOKUP(B44,'TCS Chainage As PER COS'!$B$4:$J$14,7,TRUE)</f>
        <v>0</v>
      </c>
      <c r="T44" s="113">
        <f t="shared" si="9"/>
        <v>0</v>
      </c>
      <c r="U44" s="110">
        <f t="shared" si="10"/>
        <v>14</v>
      </c>
      <c r="V44" s="110">
        <f t="shared" si="17"/>
        <v>14</v>
      </c>
      <c r="W44" s="110">
        <f t="shared" si="11"/>
        <v>14</v>
      </c>
      <c r="X44" s="110">
        <f t="shared" si="12"/>
        <v>3494.3124999999995</v>
      </c>
      <c r="Y44" s="110">
        <f t="shared" si="18"/>
        <v>3494.8339999999994</v>
      </c>
      <c r="Z44" s="114">
        <f t="shared" si="13"/>
        <v>34948.339999999997</v>
      </c>
      <c r="AA44" s="110">
        <f t="shared" si="14"/>
        <v>0</v>
      </c>
      <c r="AB44" s="110">
        <f t="shared" si="19"/>
        <v>0</v>
      </c>
      <c r="AC44" s="114">
        <f t="shared" si="15"/>
        <v>0</v>
      </c>
      <c r="AD44" s="109"/>
      <c r="AF44" s="94">
        <f t="shared" si="20"/>
        <v>0</v>
      </c>
    </row>
    <row r="45" spans="1:32" ht="20" customHeight="1">
      <c r="A45" s="109">
        <f t="shared" si="0"/>
        <v>40</v>
      </c>
      <c r="B45" s="109">
        <v>267390</v>
      </c>
      <c r="C45" s="110">
        <v>499.52300000000002</v>
      </c>
      <c r="D45" s="110">
        <f t="shared" si="1"/>
        <v>0.56499999999999995</v>
      </c>
      <c r="E45" s="111">
        <v>2.5000000000000001E-2</v>
      </c>
      <c r="F45" s="112" t="str">
        <f>VLOOKUP(B45,'TCS Chainage As PER COS'!$B$4:$J$14,8,TRUE)</f>
        <v>MCW</v>
      </c>
      <c r="G45" s="112" t="str">
        <f>VLOOKUP(B45,'TCS Chainage As PER COS'!$B$4:$J$14,4,TRUE)</f>
        <v>TCS - 01</v>
      </c>
      <c r="H45" s="110">
        <f>VLOOKUP(B45,'TCS Chainage As PER COS'!$B$4:$J$14,6,TRUE)</f>
        <v>13</v>
      </c>
      <c r="I45" s="110">
        <f t="shared" si="2"/>
        <v>498.95800000000003</v>
      </c>
      <c r="J45" s="110">
        <f t="shared" si="3"/>
        <v>499.22050000000002</v>
      </c>
      <c r="K45" s="110">
        <f t="shared" si="4"/>
        <v>499.08924999999999</v>
      </c>
      <c r="L45" s="110">
        <v>499.09</v>
      </c>
      <c r="M45" s="110"/>
      <c r="N45" s="110">
        <f t="shared" si="5"/>
        <v>249.54499999999999</v>
      </c>
      <c r="O45" s="110">
        <f t="shared" si="6"/>
        <v>249.54425000000001</v>
      </c>
      <c r="P45" s="110">
        <f t="shared" si="7"/>
        <v>249.54425000000001</v>
      </c>
      <c r="Q45" s="110">
        <f t="shared" si="8"/>
        <v>0</v>
      </c>
      <c r="R45" s="109">
        <f t="shared" si="16"/>
        <v>10</v>
      </c>
      <c r="S45" s="109">
        <f>VLOOKUP(B45,'TCS Chainage As PER COS'!$B$4:$J$14,7,TRUE)</f>
        <v>0</v>
      </c>
      <c r="T45" s="113">
        <f t="shared" si="9"/>
        <v>0</v>
      </c>
      <c r="U45" s="110">
        <f t="shared" si="10"/>
        <v>14</v>
      </c>
      <c r="V45" s="110">
        <f t="shared" si="17"/>
        <v>14</v>
      </c>
      <c r="W45" s="110">
        <f t="shared" si="11"/>
        <v>14</v>
      </c>
      <c r="X45" s="110">
        <f t="shared" si="12"/>
        <v>3493.6195000000002</v>
      </c>
      <c r="Y45" s="110">
        <f t="shared" si="18"/>
        <v>3493.9659999999999</v>
      </c>
      <c r="Z45" s="114">
        <f t="shared" si="13"/>
        <v>34939.659999999996</v>
      </c>
      <c r="AA45" s="110">
        <f t="shared" si="14"/>
        <v>0</v>
      </c>
      <c r="AB45" s="110">
        <f t="shared" si="19"/>
        <v>0</v>
      </c>
      <c r="AC45" s="114">
        <f t="shared" si="15"/>
        <v>0</v>
      </c>
      <c r="AD45" s="109"/>
      <c r="AF45" s="94">
        <f t="shared" si="20"/>
        <v>0</v>
      </c>
    </row>
    <row r="46" spans="1:32" ht="20" customHeight="1">
      <c r="A46" s="109">
        <f t="shared" si="0"/>
        <v>41</v>
      </c>
      <c r="B46" s="109">
        <v>267400</v>
      </c>
      <c r="C46" s="110">
        <v>499.38799999999998</v>
      </c>
      <c r="D46" s="110">
        <f t="shared" si="1"/>
        <v>0.56499999999999995</v>
      </c>
      <c r="E46" s="111">
        <v>2.5000000000000001E-2</v>
      </c>
      <c r="F46" s="112" t="str">
        <f>VLOOKUP(B46,'TCS Chainage As PER COS'!$B$4:$J$14,8,TRUE)</f>
        <v>MCW</v>
      </c>
      <c r="G46" s="112" t="str">
        <f>VLOOKUP(B46,'TCS Chainage As PER COS'!$B$4:$J$14,4,TRUE)</f>
        <v>TCS - 01</v>
      </c>
      <c r="H46" s="110">
        <f>VLOOKUP(B46,'TCS Chainage As PER COS'!$B$4:$J$14,6,TRUE)</f>
        <v>13</v>
      </c>
      <c r="I46" s="110">
        <f t="shared" si="2"/>
        <v>498.82299999999998</v>
      </c>
      <c r="J46" s="110">
        <f t="shared" si="3"/>
        <v>499.08549999999997</v>
      </c>
      <c r="K46" s="110">
        <f t="shared" si="4"/>
        <v>498.95425</v>
      </c>
      <c r="L46" s="110">
        <v>498.94499999999999</v>
      </c>
      <c r="M46" s="110"/>
      <c r="N46" s="110">
        <f t="shared" si="5"/>
        <v>249.4725</v>
      </c>
      <c r="O46" s="110">
        <f t="shared" si="6"/>
        <v>249.48175000000001</v>
      </c>
      <c r="P46" s="110">
        <f t="shared" si="7"/>
        <v>249.48175000000001</v>
      </c>
      <c r="Q46" s="110">
        <f t="shared" si="8"/>
        <v>0</v>
      </c>
      <c r="R46" s="109">
        <f t="shared" si="16"/>
        <v>10</v>
      </c>
      <c r="S46" s="109">
        <f>VLOOKUP(B46,'TCS Chainage As PER COS'!$B$4:$J$14,7,TRUE)</f>
        <v>0</v>
      </c>
      <c r="T46" s="113">
        <f t="shared" si="9"/>
        <v>0</v>
      </c>
      <c r="U46" s="110">
        <f t="shared" si="10"/>
        <v>14</v>
      </c>
      <c r="V46" s="110">
        <f t="shared" si="17"/>
        <v>14</v>
      </c>
      <c r="W46" s="110">
        <f t="shared" si="11"/>
        <v>14</v>
      </c>
      <c r="X46" s="110">
        <f t="shared" si="12"/>
        <v>3492.7445000000002</v>
      </c>
      <c r="Y46" s="110">
        <f t="shared" si="18"/>
        <v>3493.1820000000002</v>
      </c>
      <c r="Z46" s="114">
        <f t="shared" si="13"/>
        <v>34931.82</v>
      </c>
      <c r="AA46" s="110">
        <f t="shared" si="14"/>
        <v>0</v>
      </c>
      <c r="AB46" s="110">
        <f t="shared" si="19"/>
        <v>0</v>
      </c>
      <c r="AC46" s="114">
        <f t="shared" si="15"/>
        <v>0</v>
      </c>
      <c r="AD46" s="109"/>
      <c r="AF46" s="94">
        <f t="shared" si="20"/>
        <v>0</v>
      </c>
    </row>
    <row r="47" spans="1:32" ht="20" customHeight="1">
      <c r="A47" s="109">
        <f t="shared" si="0"/>
        <v>42</v>
      </c>
      <c r="B47" s="109">
        <v>267410</v>
      </c>
      <c r="C47" s="110">
        <v>499.25299999999999</v>
      </c>
      <c r="D47" s="110">
        <f t="shared" si="1"/>
        <v>0.56499999999999995</v>
      </c>
      <c r="E47" s="111">
        <v>2.5000000000000001E-2</v>
      </c>
      <c r="F47" s="112" t="str">
        <f>VLOOKUP(B47,'TCS Chainage As PER COS'!$B$4:$J$14,8,TRUE)</f>
        <v>MCW</v>
      </c>
      <c r="G47" s="112" t="str">
        <f>VLOOKUP(B47,'TCS Chainage As PER COS'!$B$4:$J$14,4,TRUE)</f>
        <v>TCS - 01</v>
      </c>
      <c r="H47" s="110">
        <f>VLOOKUP(B47,'TCS Chainage As PER COS'!$B$4:$J$14,6,TRUE)</f>
        <v>13</v>
      </c>
      <c r="I47" s="110">
        <f t="shared" si="2"/>
        <v>498.68799999999999</v>
      </c>
      <c r="J47" s="110">
        <f t="shared" si="3"/>
        <v>498.95049999999998</v>
      </c>
      <c r="K47" s="110">
        <f t="shared" si="4"/>
        <v>498.81925000000001</v>
      </c>
      <c r="L47" s="110">
        <v>498.803</v>
      </c>
      <c r="M47" s="110"/>
      <c r="N47" s="110">
        <f t="shared" si="5"/>
        <v>249.4015</v>
      </c>
      <c r="O47" s="110">
        <f t="shared" si="6"/>
        <v>249.41775000000001</v>
      </c>
      <c r="P47" s="110">
        <f t="shared" si="7"/>
        <v>249.41775000000001</v>
      </c>
      <c r="Q47" s="110">
        <f t="shared" si="8"/>
        <v>0</v>
      </c>
      <c r="R47" s="109">
        <f t="shared" si="16"/>
        <v>10</v>
      </c>
      <c r="S47" s="109">
        <f>VLOOKUP(B47,'TCS Chainage As PER COS'!$B$4:$J$14,7,TRUE)</f>
        <v>0</v>
      </c>
      <c r="T47" s="113">
        <f t="shared" si="9"/>
        <v>0</v>
      </c>
      <c r="U47" s="110">
        <f t="shared" si="10"/>
        <v>14</v>
      </c>
      <c r="V47" s="110">
        <f t="shared" si="17"/>
        <v>14</v>
      </c>
      <c r="W47" s="110">
        <f t="shared" si="11"/>
        <v>14</v>
      </c>
      <c r="X47" s="110">
        <f t="shared" si="12"/>
        <v>3491.8485000000001</v>
      </c>
      <c r="Y47" s="110">
        <f t="shared" si="18"/>
        <v>3492.2965000000004</v>
      </c>
      <c r="Z47" s="114">
        <f t="shared" si="13"/>
        <v>34922.965000000004</v>
      </c>
      <c r="AA47" s="110">
        <f t="shared" si="14"/>
        <v>0</v>
      </c>
      <c r="AB47" s="110">
        <f t="shared" si="19"/>
        <v>0</v>
      </c>
      <c r="AC47" s="114">
        <f t="shared" si="15"/>
        <v>0</v>
      </c>
      <c r="AD47" s="109"/>
      <c r="AF47" s="94">
        <f t="shared" si="20"/>
        <v>0</v>
      </c>
    </row>
    <row r="48" spans="1:32" ht="20" customHeight="1">
      <c r="A48" s="109">
        <f t="shared" si="0"/>
        <v>43</v>
      </c>
      <c r="B48" s="109">
        <v>267420</v>
      </c>
      <c r="C48" s="110">
        <v>499.11799999999999</v>
      </c>
      <c r="D48" s="110">
        <f t="shared" si="1"/>
        <v>0.56499999999999995</v>
      </c>
      <c r="E48" s="111">
        <v>2.5000000000000001E-2</v>
      </c>
      <c r="F48" s="112" t="str">
        <f>VLOOKUP(B48,'TCS Chainage As PER COS'!$B$4:$J$14,8,TRUE)</f>
        <v>MCW</v>
      </c>
      <c r="G48" s="112" t="str">
        <f>VLOOKUP(B48,'TCS Chainage As PER COS'!$B$4:$J$14,4,TRUE)</f>
        <v>TCS - 01</v>
      </c>
      <c r="H48" s="110">
        <f>VLOOKUP(B48,'TCS Chainage As PER COS'!$B$4:$J$14,6,TRUE)</f>
        <v>13</v>
      </c>
      <c r="I48" s="110">
        <f t="shared" si="2"/>
        <v>498.553</v>
      </c>
      <c r="J48" s="110">
        <f t="shared" si="3"/>
        <v>498.81549999999999</v>
      </c>
      <c r="K48" s="110">
        <f t="shared" si="4"/>
        <v>498.68425000000002</v>
      </c>
      <c r="L48" s="110">
        <v>498.66800000000001</v>
      </c>
      <c r="M48" s="110"/>
      <c r="N48" s="110">
        <f t="shared" si="5"/>
        <v>249.334</v>
      </c>
      <c r="O48" s="110">
        <f t="shared" si="6"/>
        <v>249.35025000000002</v>
      </c>
      <c r="P48" s="110">
        <f t="shared" si="7"/>
        <v>249.35025000000002</v>
      </c>
      <c r="Q48" s="110">
        <f t="shared" si="8"/>
        <v>0</v>
      </c>
      <c r="R48" s="109">
        <f t="shared" si="16"/>
        <v>10</v>
      </c>
      <c r="S48" s="109">
        <f>VLOOKUP(B48,'TCS Chainage As PER COS'!$B$4:$J$14,7,TRUE)</f>
        <v>0</v>
      </c>
      <c r="T48" s="113">
        <f t="shared" si="9"/>
        <v>0</v>
      </c>
      <c r="U48" s="110">
        <f t="shared" si="10"/>
        <v>14</v>
      </c>
      <c r="V48" s="110">
        <f t="shared" si="17"/>
        <v>14</v>
      </c>
      <c r="W48" s="110">
        <f t="shared" si="11"/>
        <v>14</v>
      </c>
      <c r="X48" s="110">
        <f t="shared" si="12"/>
        <v>3490.9035000000003</v>
      </c>
      <c r="Y48" s="110">
        <f t="shared" si="18"/>
        <v>3491.3760000000002</v>
      </c>
      <c r="Z48" s="114">
        <f t="shared" si="13"/>
        <v>34913.760000000002</v>
      </c>
      <c r="AA48" s="110">
        <f t="shared" si="14"/>
        <v>0</v>
      </c>
      <c r="AB48" s="110">
        <f t="shared" si="19"/>
        <v>0</v>
      </c>
      <c r="AC48" s="114">
        <f t="shared" si="15"/>
        <v>0</v>
      </c>
      <c r="AD48" s="109"/>
      <c r="AF48" s="94">
        <f t="shared" si="20"/>
        <v>0</v>
      </c>
    </row>
    <row r="49" spans="1:32" ht="20" customHeight="1">
      <c r="A49" s="109">
        <f t="shared" si="0"/>
        <v>44</v>
      </c>
      <c r="B49" s="109">
        <v>267430</v>
      </c>
      <c r="C49" s="110">
        <v>498.983</v>
      </c>
      <c r="D49" s="110">
        <f t="shared" si="1"/>
        <v>0.56499999999999995</v>
      </c>
      <c r="E49" s="111">
        <v>2.5000000000000001E-2</v>
      </c>
      <c r="F49" s="112" t="str">
        <f>VLOOKUP(B49,'TCS Chainage As PER COS'!$B$4:$J$14,8,TRUE)</f>
        <v>MCW</v>
      </c>
      <c r="G49" s="112" t="str">
        <f>VLOOKUP(B49,'TCS Chainage As PER COS'!$B$4:$J$14,4,TRUE)</f>
        <v>TCS - 01</v>
      </c>
      <c r="H49" s="110">
        <f>VLOOKUP(B49,'TCS Chainage As PER COS'!$B$4:$J$14,6,TRUE)</f>
        <v>13</v>
      </c>
      <c r="I49" s="110">
        <f t="shared" si="2"/>
        <v>498.41800000000001</v>
      </c>
      <c r="J49" s="110">
        <f t="shared" si="3"/>
        <v>498.68049999999999</v>
      </c>
      <c r="K49" s="110">
        <f t="shared" si="4"/>
        <v>498.54925000000003</v>
      </c>
      <c r="L49" s="110">
        <v>498.58</v>
      </c>
      <c r="M49" s="110"/>
      <c r="N49" s="110">
        <f t="shared" si="5"/>
        <v>249.29</v>
      </c>
      <c r="O49" s="110">
        <f t="shared" si="6"/>
        <v>249.25925000000004</v>
      </c>
      <c r="P49" s="110">
        <f t="shared" si="7"/>
        <v>249.25925000000004</v>
      </c>
      <c r="Q49" s="110">
        <f t="shared" si="8"/>
        <v>0</v>
      </c>
      <c r="R49" s="109">
        <f t="shared" si="16"/>
        <v>10</v>
      </c>
      <c r="S49" s="109">
        <f>VLOOKUP(B49,'TCS Chainage As PER COS'!$B$4:$J$14,7,TRUE)</f>
        <v>0</v>
      </c>
      <c r="T49" s="113">
        <f t="shared" si="9"/>
        <v>0</v>
      </c>
      <c r="U49" s="110">
        <f t="shared" si="10"/>
        <v>14</v>
      </c>
      <c r="V49" s="110">
        <f t="shared" si="17"/>
        <v>14</v>
      </c>
      <c r="W49" s="110">
        <f t="shared" si="11"/>
        <v>14</v>
      </c>
      <c r="X49" s="110">
        <f t="shared" si="12"/>
        <v>3489.6295000000005</v>
      </c>
      <c r="Y49" s="110">
        <f t="shared" si="18"/>
        <v>3490.2665000000006</v>
      </c>
      <c r="Z49" s="114">
        <f t="shared" si="13"/>
        <v>34902.665000000008</v>
      </c>
      <c r="AA49" s="110">
        <f t="shared" si="14"/>
        <v>0</v>
      </c>
      <c r="AB49" s="110">
        <f t="shared" si="19"/>
        <v>0</v>
      </c>
      <c r="AC49" s="114">
        <f t="shared" si="15"/>
        <v>0</v>
      </c>
      <c r="AD49" s="109"/>
      <c r="AF49" s="94">
        <f t="shared" si="20"/>
        <v>0</v>
      </c>
    </row>
    <row r="50" spans="1:32" ht="20" customHeight="1">
      <c r="A50" s="109">
        <f t="shared" si="0"/>
        <v>45</v>
      </c>
      <c r="B50" s="109">
        <v>267440</v>
      </c>
      <c r="C50" s="110">
        <v>498.84800000000001</v>
      </c>
      <c r="D50" s="110">
        <f t="shared" si="1"/>
        <v>0.56499999999999995</v>
      </c>
      <c r="E50" s="111">
        <v>2.5000000000000001E-2</v>
      </c>
      <c r="F50" s="112" t="str">
        <f>VLOOKUP(B50,'TCS Chainage As PER COS'!$B$4:$J$14,8,TRUE)</f>
        <v>MCW</v>
      </c>
      <c r="G50" s="112" t="str">
        <f>VLOOKUP(B50,'TCS Chainage As PER COS'!$B$4:$J$14,4,TRUE)</f>
        <v>TCS - 01</v>
      </c>
      <c r="H50" s="110">
        <f>VLOOKUP(B50,'TCS Chainage As PER COS'!$B$4:$J$14,6,TRUE)</f>
        <v>13</v>
      </c>
      <c r="I50" s="110">
        <f t="shared" si="2"/>
        <v>498.28300000000002</v>
      </c>
      <c r="J50" s="110">
        <f t="shared" si="3"/>
        <v>498.5455</v>
      </c>
      <c r="K50" s="110">
        <f t="shared" si="4"/>
        <v>498.41425000000004</v>
      </c>
      <c r="L50" s="110">
        <v>498.505</v>
      </c>
      <c r="M50" s="110"/>
      <c r="N50" s="110">
        <f t="shared" si="5"/>
        <v>249.2525</v>
      </c>
      <c r="O50" s="110">
        <f t="shared" si="6"/>
        <v>249.16175000000004</v>
      </c>
      <c r="P50" s="110">
        <f t="shared" si="7"/>
        <v>249.16175000000004</v>
      </c>
      <c r="Q50" s="110">
        <f t="shared" si="8"/>
        <v>0</v>
      </c>
      <c r="R50" s="109">
        <f t="shared" si="16"/>
        <v>10</v>
      </c>
      <c r="S50" s="109">
        <f>VLOOKUP(B50,'TCS Chainage As PER COS'!$B$4:$J$14,7,TRUE)</f>
        <v>0</v>
      </c>
      <c r="T50" s="113">
        <f t="shared" si="9"/>
        <v>0</v>
      </c>
      <c r="U50" s="110">
        <f t="shared" si="10"/>
        <v>14</v>
      </c>
      <c r="V50" s="110">
        <f t="shared" si="17"/>
        <v>14</v>
      </c>
      <c r="W50" s="110">
        <f t="shared" si="11"/>
        <v>14</v>
      </c>
      <c r="X50" s="110">
        <f t="shared" si="12"/>
        <v>3488.2645000000007</v>
      </c>
      <c r="Y50" s="110">
        <f t="shared" si="18"/>
        <v>3488.9470000000006</v>
      </c>
      <c r="Z50" s="114">
        <f t="shared" si="13"/>
        <v>34889.470000000008</v>
      </c>
      <c r="AA50" s="110">
        <f t="shared" si="14"/>
        <v>0</v>
      </c>
      <c r="AB50" s="110">
        <f t="shared" si="19"/>
        <v>0</v>
      </c>
      <c r="AC50" s="114">
        <f t="shared" si="15"/>
        <v>0</v>
      </c>
      <c r="AD50" s="109"/>
      <c r="AF50" s="94">
        <f t="shared" si="20"/>
        <v>0</v>
      </c>
    </row>
    <row r="51" spans="1:32" ht="20" customHeight="1">
      <c r="A51" s="109">
        <f t="shared" si="0"/>
        <v>46</v>
      </c>
      <c r="B51" s="109">
        <v>267450</v>
      </c>
      <c r="C51" s="110">
        <v>498.71300000000002</v>
      </c>
      <c r="D51" s="110">
        <f t="shared" si="1"/>
        <v>0.56499999999999995</v>
      </c>
      <c r="E51" s="111">
        <v>2.5000000000000001E-2</v>
      </c>
      <c r="F51" s="112" t="str">
        <f>VLOOKUP(B51,'TCS Chainage As PER COS'!$B$4:$J$14,8,TRUE)</f>
        <v>MCW</v>
      </c>
      <c r="G51" s="112" t="str">
        <f>VLOOKUP(B51,'TCS Chainage As PER COS'!$B$4:$J$14,4,TRUE)</f>
        <v>TCS - 01</v>
      </c>
      <c r="H51" s="110">
        <f>VLOOKUP(B51,'TCS Chainage As PER COS'!$B$4:$J$14,6,TRUE)</f>
        <v>13</v>
      </c>
      <c r="I51" s="110">
        <f t="shared" si="2"/>
        <v>498.14800000000002</v>
      </c>
      <c r="J51" s="110">
        <f t="shared" si="3"/>
        <v>498.41050000000001</v>
      </c>
      <c r="K51" s="110">
        <f t="shared" si="4"/>
        <v>498.27925000000005</v>
      </c>
      <c r="L51" s="110">
        <v>498.41399999999999</v>
      </c>
      <c r="M51" s="110"/>
      <c r="N51" s="110">
        <f t="shared" si="5"/>
        <v>249.20699999999999</v>
      </c>
      <c r="O51" s="110">
        <f t="shared" si="6"/>
        <v>249.07225000000005</v>
      </c>
      <c r="P51" s="110">
        <f t="shared" si="7"/>
        <v>249.07225000000005</v>
      </c>
      <c r="Q51" s="110">
        <f t="shared" si="8"/>
        <v>0</v>
      </c>
      <c r="R51" s="109">
        <f t="shared" si="16"/>
        <v>10</v>
      </c>
      <c r="S51" s="109">
        <f>VLOOKUP(B51,'TCS Chainage As PER COS'!$B$4:$J$14,7,TRUE)</f>
        <v>0</v>
      </c>
      <c r="T51" s="113">
        <f t="shared" si="9"/>
        <v>0</v>
      </c>
      <c r="U51" s="110">
        <f t="shared" si="10"/>
        <v>14</v>
      </c>
      <c r="V51" s="110">
        <f t="shared" si="17"/>
        <v>14</v>
      </c>
      <c r="W51" s="110">
        <f t="shared" si="11"/>
        <v>14</v>
      </c>
      <c r="X51" s="110">
        <f t="shared" si="12"/>
        <v>3487.0115000000005</v>
      </c>
      <c r="Y51" s="110">
        <f t="shared" si="18"/>
        <v>3487.6380000000008</v>
      </c>
      <c r="Z51" s="114">
        <f t="shared" si="13"/>
        <v>34876.380000000005</v>
      </c>
      <c r="AA51" s="110">
        <f t="shared" si="14"/>
        <v>0</v>
      </c>
      <c r="AB51" s="110">
        <f t="shared" si="19"/>
        <v>0</v>
      </c>
      <c r="AC51" s="114">
        <f t="shared" si="15"/>
        <v>0</v>
      </c>
      <c r="AD51" s="109"/>
      <c r="AF51" s="94">
        <f t="shared" si="20"/>
        <v>0</v>
      </c>
    </row>
    <row r="52" spans="1:32" ht="20" customHeight="1">
      <c r="A52" s="109">
        <f t="shared" si="0"/>
        <v>47</v>
      </c>
      <c r="B52" s="109">
        <v>267460</v>
      </c>
      <c r="C52" s="110">
        <v>498.57799999999997</v>
      </c>
      <c r="D52" s="110">
        <f t="shared" si="1"/>
        <v>0.56499999999999995</v>
      </c>
      <c r="E52" s="111">
        <v>2.5000000000000001E-2</v>
      </c>
      <c r="F52" s="112" t="str">
        <f>VLOOKUP(B52,'TCS Chainage As PER COS'!$B$4:$J$14,8,TRUE)</f>
        <v>MCW</v>
      </c>
      <c r="G52" s="112" t="str">
        <f>VLOOKUP(B52,'TCS Chainage As PER COS'!$B$4:$J$14,4,TRUE)</f>
        <v>TCS - 01</v>
      </c>
      <c r="H52" s="110">
        <f>VLOOKUP(B52,'TCS Chainage As PER COS'!$B$4:$J$14,6,TRUE)</f>
        <v>13</v>
      </c>
      <c r="I52" s="110">
        <f t="shared" si="2"/>
        <v>498.01299999999998</v>
      </c>
      <c r="J52" s="110">
        <f t="shared" si="3"/>
        <v>498.27549999999997</v>
      </c>
      <c r="K52" s="110">
        <f t="shared" si="4"/>
        <v>498.14424999999994</v>
      </c>
      <c r="L52" s="110">
        <v>498.25900000000001</v>
      </c>
      <c r="M52" s="110"/>
      <c r="N52" s="110">
        <f t="shared" si="5"/>
        <v>249.12950000000001</v>
      </c>
      <c r="O52" s="110">
        <f t="shared" si="6"/>
        <v>249.01474999999994</v>
      </c>
      <c r="P52" s="110">
        <f t="shared" si="7"/>
        <v>249.01474999999994</v>
      </c>
      <c r="Q52" s="110">
        <f t="shared" si="8"/>
        <v>0</v>
      </c>
      <c r="R52" s="109">
        <f t="shared" si="16"/>
        <v>10</v>
      </c>
      <c r="S52" s="109">
        <f>VLOOKUP(B52,'TCS Chainage As PER COS'!$B$4:$J$14,7,TRUE)</f>
        <v>0</v>
      </c>
      <c r="T52" s="113">
        <f t="shared" si="9"/>
        <v>0</v>
      </c>
      <c r="U52" s="110">
        <f t="shared" si="10"/>
        <v>14</v>
      </c>
      <c r="V52" s="110">
        <f t="shared" si="17"/>
        <v>14</v>
      </c>
      <c r="W52" s="110">
        <f t="shared" si="11"/>
        <v>14</v>
      </c>
      <c r="X52" s="110">
        <f t="shared" si="12"/>
        <v>3486.2064999999993</v>
      </c>
      <c r="Y52" s="110">
        <f t="shared" si="18"/>
        <v>3486.6089999999999</v>
      </c>
      <c r="Z52" s="114">
        <f t="shared" si="13"/>
        <v>34866.089999999997</v>
      </c>
      <c r="AA52" s="110">
        <f t="shared" si="14"/>
        <v>0</v>
      </c>
      <c r="AB52" s="110">
        <f t="shared" si="19"/>
        <v>0</v>
      </c>
      <c r="AC52" s="114">
        <f t="shared" si="15"/>
        <v>0</v>
      </c>
      <c r="AD52" s="109"/>
      <c r="AF52" s="94">
        <f t="shared" si="20"/>
        <v>0</v>
      </c>
    </row>
    <row r="53" spans="1:32" ht="20" customHeight="1">
      <c r="A53" s="109">
        <f t="shared" si="0"/>
        <v>48</v>
      </c>
      <c r="B53" s="109">
        <v>267470</v>
      </c>
      <c r="C53" s="110">
        <v>498.44299999999998</v>
      </c>
      <c r="D53" s="110">
        <f t="shared" si="1"/>
        <v>0.56499999999999995</v>
      </c>
      <c r="E53" s="111">
        <v>2.5000000000000001E-2</v>
      </c>
      <c r="F53" s="112" t="str">
        <f>VLOOKUP(B53,'TCS Chainage As PER COS'!$B$4:$J$14,8,TRUE)</f>
        <v>MCW</v>
      </c>
      <c r="G53" s="112" t="str">
        <f>VLOOKUP(B53,'TCS Chainage As PER COS'!$B$4:$J$14,4,TRUE)</f>
        <v>TCS - 01</v>
      </c>
      <c r="H53" s="110">
        <f>VLOOKUP(B53,'TCS Chainage As PER COS'!$B$4:$J$14,6,TRUE)</f>
        <v>13</v>
      </c>
      <c r="I53" s="110">
        <f t="shared" si="2"/>
        <v>497.87799999999999</v>
      </c>
      <c r="J53" s="110">
        <f t="shared" si="3"/>
        <v>498.14049999999997</v>
      </c>
      <c r="K53" s="110">
        <f t="shared" si="4"/>
        <v>498.00924999999995</v>
      </c>
      <c r="L53" s="110">
        <v>498.166</v>
      </c>
      <c r="M53" s="110"/>
      <c r="N53" s="110">
        <f t="shared" si="5"/>
        <v>249.083</v>
      </c>
      <c r="O53" s="110">
        <f t="shared" si="6"/>
        <v>248.92624999999995</v>
      </c>
      <c r="P53" s="110">
        <f t="shared" si="7"/>
        <v>248.92624999999995</v>
      </c>
      <c r="Q53" s="110">
        <f t="shared" si="8"/>
        <v>0</v>
      </c>
      <c r="R53" s="109">
        <f t="shared" si="16"/>
        <v>10</v>
      </c>
      <c r="S53" s="109">
        <f>VLOOKUP(B53,'TCS Chainage As PER COS'!$B$4:$J$14,7,TRUE)</f>
        <v>0</v>
      </c>
      <c r="T53" s="113">
        <f t="shared" si="9"/>
        <v>0</v>
      </c>
      <c r="U53" s="110">
        <f t="shared" si="10"/>
        <v>14</v>
      </c>
      <c r="V53" s="110">
        <f t="shared" si="17"/>
        <v>14</v>
      </c>
      <c r="W53" s="110">
        <f t="shared" si="11"/>
        <v>14</v>
      </c>
      <c r="X53" s="110">
        <f t="shared" si="12"/>
        <v>3484.9674999999993</v>
      </c>
      <c r="Y53" s="110">
        <f t="shared" si="18"/>
        <v>3485.5869999999995</v>
      </c>
      <c r="Z53" s="114">
        <f t="shared" si="13"/>
        <v>34855.869999999995</v>
      </c>
      <c r="AA53" s="110">
        <f t="shared" si="14"/>
        <v>0</v>
      </c>
      <c r="AB53" s="110">
        <f t="shared" si="19"/>
        <v>0</v>
      </c>
      <c r="AC53" s="114">
        <f t="shared" si="15"/>
        <v>0</v>
      </c>
      <c r="AD53" s="109"/>
      <c r="AF53" s="94">
        <f t="shared" si="20"/>
        <v>0</v>
      </c>
    </row>
    <row r="54" spans="1:32" ht="20" customHeight="1">
      <c r="A54" s="109">
        <f t="shared" si="0"/>
        <v>49</v>
      </c>
      <c r="B54" s="109">
        <v>267480</v>
      </c>
      <c r="C54" s="110">
        <v>498.30799999999999</v>
      </c>
      <c r="D54" s="110">
        <f t="shared" si="1"/>
        <v>0.56499999999999995</v>
      </c>
      <c r="E54" s="111">
        <v>2.5000000000000001E-2</v>
      </c>
      <c r="F54" s="112" t="str">
        <f>VLOOKUP(B54,'TCS Chainage As PER COS'!$B$4:$J$14,8,TRUE)</f>
        <v>MCW</v>
      </c>
      <c r="G54" s="112" t="str">
        <f>VLOOKUP(B54,'TCS Chainage As PER COS'!$B$4:$J$14,4,TRUE)</f>
        <v>TCS - 01</v>
      </c>
      <c r="H54" s="110">
        <f>VLOOKUP(B54,'TCS Chainage As PER COS'!$B$4:$J$14,6,TRUE)</f>
        <v>13</v>
      </c>
      <c r="I54" s="110">
        <f t="shared" si="2"/>
        <v>497.74299999999999</v>
      </c>
      <c r="J54" s="110">
        <f t="shared" si="3"/>
        <v>498.00549999999998</v>
      </c>
      <c r="K54" s="110">
        <f t="shared" si="4"/>
        <v>497.87424999999996</v>
      </c>
      <c r="L54" s="110">
        <v>498.01400000000001</v>
      </c>
      <c r="M54" s="110"/>
      <c r="N54" s="110">
        <f t="shared" si="5"/>
        <v>249.00700000000001</v>
      </c>
      <c r="O54" s="110">
        <f t="shared" si="6"/>
        <v>248.86724999999996</v>
      </c>
      <c r="P54" s="110">
        <f t="shared" si="7"/>
        <v>248.86724999999996</v>
      </c>
      <c r="Q54" s="110">
        <f t="shared" si="8"/>
        <v>0</v>
      </c>
      <c r="R54" s="109">
        <f t="shared" si="16"/>
        <v>10</v>
      </c>
      <c r="S54" s="109">
        <f>VLOOKUP(B54,'TCS Chainage As PER COS'!$B$4:$J$14,7,TRUE)</f>
        <v>0</v>
      </c>
      <c r="T54" s="113">
        <f t="shared" si="9"/>
        <v>0</v>
      </c>
      <c r="U54" s="110">
        <f t="shared" si="10"/>
        <v>14</v>
      </c>
      <c r="V54" s="110">
        <f t="shared" si="17"/>
        <v>14</v>
      </c>
      <c r="W54" s="110">
        <f t="shared" si="11"/>
        <v>14</v>
      </c>
      <c r="X54" s="110">
        <f t="shared" si="12"/>
        <v>3484.1414999999993</v>
      </c>
      <c r="Y54" s="110">
        <f t="shared" si="18"/>
        <v>3484.5544999999993</v>
      </c>
      <c r="Z54" s="114">
        <f t="shared" si="13"/>
        <v>34845.544999999991</v>
      </c>
      <c r="AA54" s="110">
        <f t="shared" si="14"/>
        <v>0</v>
      </c>
      <c r="AB54" s="110">
        <f t="shared" si="19"/>
        <v>0</v>
      </c>
      <c r="AC54" s="114">
        <f t="shared" si="15"/>
        <v>0</v>
      </c>
      <c r="AD54" s="109"/>
      <c r="AF54" s="94">
        <f t="shared" si="20"/>
        <v>0</v>
      </c>
    </row>
    <row r="55" spans="1:32" ht="20" customHeight="1">
      <c r="A55" s="109">
        <f t="shared" si="0"/>
        <v>50</v>
      </c>
      <c r="B55" s="109">
        <v>267490</v>
      </c>
      <c r="C55" s="110">
        <v>498.173</v>
      </c>
      <c r="D55" s="110">
        <f t="shared" si="1"/>
        <v>0.56499999999999995</v>
      </c>
      <c r="E55" s="111">
        <v>2.5000000000000001E-2</v>
      </c>
      <c r="F55" s="112" t="str">
        <f>VLOOKUP(B55,'TCS Chainage As PER COS'!$B$4:$J$14,8,TRUE)</f>
        <v>MCW</v>
      </c>
      <c r="G55" s="112" t="str">
        <f>VLOOKUP(B55,'TCS Chainage As PER COS'!$B$4:$J$14,4,TRUE)</f>
        <v>TCS - 01</v>
      </c>
      <c r="H55" s="110">
        <f>VLOOKUP(B55,'TCS Chainage As PER COS'!$B$4:$J$14,6,TRUE)</f>
        <v>13</v>
      </c>
      <c r="I55" s="110">
        <f t="shared" si="2"/>
        <v>497.608</v>
      </c>
      <c r="J55" s="110">
        <f t="shared" si="3"/>
        <v>497.87049999999999</v>
      </c>
      <c r="K55" s="110">
        <f t="shared" si="4"/>
        <v>497.73924999999997</v>
      </c>
      <c r="L55" s="110">
        <v>497.84199999999998</v>
      </c>
      <c r="M55" s="110"/>
      <c r="N55" s="110">
        <f t="shared" si="5"/>
        <v>248.92099999999999</v>
      </c>
      <c r="O55" s="110">
        <f t="shared" si="6"/>
        <v>248.81824999999998</v>
      </c>
      <c r="P55" s="110">
        <f t="shared" si="7"/>
        <v>248.81824999999998</v>
      </c>
      <c r="Q55" s="110">
        <f t="shared" si="8"/>
        <v>0</v>
      </c>
      <c r="R55" s="109">
        <f t="shared" si="16"/>
        <v>10</v>
      </c>
      <c r="S55" s="109">
        <f>VLOOKUP(B55,'TCS Chainage As PER COS'!$B$4:$J$14,7,TRUE)</f>
        <v>0</v>
      </c>
      <c r="T55" s="113">
        <f t="shared" si="9"/>
        <v>0</v>
      </c>
      <c r="U55" s="110">
        <f t="shared" si="10"/>
        <v>14</v>
      </c>
      <c r="V55" s="110">
        <f t="shared" si="17"/>
        <v>14</v>
      </c>
      <c r="W55" s="110">
        <f t="shared" si="11"/>
        <v>14</v>
      </c>
      <c r="X55" s="110">
        <f t="shared" si="12"/>
        <v>3483.4554999999996</v>
      </c>
      <c r="Y55" s="110">
        <f t="shared" si="18"/>
        <v>3483.7984999999994</v>
      </c>
      <c r="Z55" s="114">
        <f t="shared" si="13"/>
        <v>34837.984999999993</v>
      </c>
      <c r="AA55" s="110">
        <f t="shared" si="14"/>
        <v>0</v>
      </c>
      <c r="AB55" s="110">
        <f t="shared" si="19"/>
        <v>0</v>
      </c>
      <c r="AC55" s="114">
        <f t="shared" si="15"/>
        <v>0</v>
      </c>
      <c r="AD55" s="109"/>
      <c r="AF55" s="94">
        <f t="shared" si="20"/>
        <v>0</v>
      </c>
    </row>
    <row r="56" spans="1:32" ht="20" customHeight="1">
      <c r="A56" s="109">
        <f t="shared" si="0"/>
        <v>51</v>
      </c>
      <c r="B56" s="109">
        <v>267500</v>
      </c>
      <c r="C56" s="110">
        <v>498.03800000000001</v>
      </c>
      <c r="D56" s="110">
        <f t="shared" si="1"/>
        <v>0.56499999999999995</v>
      </c>
      <c r="E56" s="111">
        <v>2.5000000000000001E-2</v>
      </c>
      <c r="F56" s="112" t="str">
        <f>VLOOKUP(B56,'TCS Chainage As PER COS'!$B$4:$J$14,8,TRUE)</f>
        <v>MCW</v>
      </c>
      <c r="G56" s="112" t="str">
        <f>VLOOKUP(B56,'TCS Chainage As PER COS'!$B$4:$J$14,4,TRUE)</f>
        <v>TCS - 01</v>
      </c>
      <c r="H56" s="110">
        <f>VLOOKUP(B56,'TCS Chainage As PER COS'!$B$4:$J$14,6,TRUE)</f>
        <v>13</v>
      </c>
      <c r="I56" s="110">
        <f t="shared" si="2"/>
        <v>497.47300000000001</v>
      </c>
      <c r="J56" s="110">
        <f t="shared" si="3"/>
        <v>497.7355</v>
      </c>
      <c r="K56" s="110">
        <f t="shared" si="4"/>
        <v>497.60424999999998</v>
      </c>
      <c r="L56" s="110">
        <v>497.685</v>
      </c>
      <c r="M56" s="110"/>
      <c r="N56" s="110">
        <f t="shared" si="5"/>
        <v>248.8425</v>
      </c>
      <c r="O56" s="110">
        <f t="shared" si="6"/>
        <v>248.76174999999998</v>
      </c>
      <c r="P56" s="110">
        <f t="shared" si="7"/>
        <v>248.76174999999998</v>
      </c>
      <c r="Q56" s="110">
        <f t="shared" si="8"/>
        <v>0</v>
      </c>
      <c r="R56" s="109">
        <f t="shared" si="16"/>
        <v>10</v>
      </c>
      <c r="S56" s="109">
        <f>VLOOKUP(B56,'TCS Chainage As PER COS'!$B$4:$J$14,7,TRUE)</f>
        <v>0</v>
      </c>
      <c r="T56" s="113">
        <f t="shared" si="9"/>
        <v>0</v>
      </c>
      <c r="U56" s="110">
        <f t="shared" si="10"/>
        <v>14</v>
      </c>
      <c r="V56" s="110">
        <f t="shared" si="17"/>
        <v>14</v>
      </c>
      <c r="W56" s="110">
        <f t="shared" si="11"/>
        <v>14</v>
      </c>
      <c r="X56" s="110">
        <f t="shared" si="12"/>
        <v>3482.6644999999999</v>
      </c>
      <c r="Y56" s="110">
        <f t="shared" si="18"/>
        <v>3483.0599999999995</v>
      </c>
      <c r="Z56" s="114">
        <f t="shared" si="13"/>
        <v>34830.599999999991</v>
      </c>
      <c r="AA56" s="110">
        <f t="shared" si="14"/>
        <v>0</v>
      </c>
      <c r="AB56" s="110">
        <f t="shared" si="19"/>
        <v>0</v>
      </c>
      <c r="AC56" s="114">
        <f t="shared" si="15"/>
        <v>0</v>
      </c>
      <c r="AD56" s="109"/>
      <c r="AF56" s="94">
        <f t="shared" si="20"/>
        <v>0</v>
      </c>
    </row>
    <row r="57" spans="1:32" ht="20" customHeight="1">
      <c r="A57" s="109">
        <f t="shared" si="0"/>
        <v>52</v>
      </c>
      <c r="B57" s="109">
        <v>267510</v>
      </c>
      <c r="C57" s="110">
        <v>497.90300000000002</v>
      </c>
      <c r="D57" s="110">
        <f t="shared" si="1"/>
        <v>0.56499999999999995</v>
      </c>
      <c r="E57" s="111">
        <v>2.5000000000000001E-2</v>
      </c>
      <c r="F57" s="112" t="str">
        <f>VLOOKUP(B57,'TCS Chainage As PER COS'!$B$4:$J$14,8,TRUE)</f>
        <v>MCW</v>
      </c>
      <c r="G57" s="112" t="str">
        <f>VLOOKUP(B57,'TCS Chainage As PER COS'!$B$4:$J$14,4,TRUE)</f>
        <v>TCS - 01</v>
      </c>
      <c r="H57" s="110">
        <f>VLOOKUP(B57,'TCS Chainage As PER COS'!$B$4:$J$14,6,TRUE)</f>
        <v>13</v>
      </c>
      <c r="I57" s="110">
        <f t="shared" si="2"/>
        <v>497.33800000000002</v>
      </c>
      <c r="J57" s="110">
        <f t="shared" si="3"/>
        <v>497.60050000000001</v>
      </c>
      <c r="K57" s="110">
        <f t="shared" si="4"/>
        <v>497.46924999999999</v>
      </c>
      <c r="L57" s="110">
        <v>497.51100000000002</v>
      </c>
      <c r="M57" s="110"/>
      <c r="N57" s="110">
        <f t="shared" si="5"/>
        <v>248.75550000000001</v>
      </c>
      <c r="O57" s="110">
        <f t="shared" si="6"/>
        <v>248.71374999999998</v>
      </c>
      <c r="P57" s="110">
        <f t="shared" si="7"/>
        <v>248.71374999999998</v>
      </c>
      <c r="Q57" s="110">
        <f t="shared" si="8"/>
        <v>0</v>
      </c>
      <c r="R57" s="109">
        <f t="shared" si="16"/>
        <v>10</v>
      </c>
      <c r="S57" s="109">
        <f>VLOOKUP(B57,'TCS Chainage As PER COS'!$B$4:$J$14,7,TRUE)</f>
        <v>0</v>
      </c>
      <c r="T57" s="113">
        <f t="shared" si="9"/>
        <v>0</v>
      </c>
      <c r="U57" s="110">
        <f t="shared" si="10"/>
        <v>14</v>
      </c>
      <c r="V57" s="110">
        <f t="shared" si="17"/>
        <v>14</v>
      </c>
      <c r="W57" s="110">
        <f t="shared" si="11"/>
        <v>14</v>
      </c>
      <c r="X57" s="110">
        <f t="shared" si="12"/>
        <v>3481.9924999999998</v>
      </c>
      <c r="Y57" s="110">
        <f t="shared" si="18"/>
        <v>3482.3284999999996</v>
      </c>
      <c r="Z57" s="114">
        <f t="shared" si="13"/>
        <v>34823.284999999996</v>
      </c>
      <c r="AA57" s="110">
        <f t="shared" si="14"/>
        <v>0</v>
      </c>
      <c r="AB57" s="110">
        <f t="shared" si="19"/>
        <v>0</v>
      </c>
      <c r="AC57" s="114">
        <f t="shared" si="15"/>
        <v>0</v>
      </c>
      <c r="AD57" s="109"/>
      <c r="AF57" s="94">
        <f t="shared" si="20"/>
        <v>0</v>
      </c>
    </row>
    <row r="58" spans="1:32" ht="20" customHeight="1">
      <c r="A58" s="109">
        <f t="shared" si="0"/>
        <v>53</v>
      </c>
      <c r="B58" s="109">
        <v>267520</v>
      </c>
      <c r="C58" s="110">
        <v>497.76799999999997</v>
      </c>
      <c r="D58" s="110">
        <f t="shared" si="1"/>
        <v>0.56499999999999995</v>
      </c>
      <c r="E58" s="111">
        <v>2.5000000000000001E-2</v>
      </c>
      <c r="F58" s="112" t="str">
        <f>VLOOKUP(B58,'TCS Chainage As PER COS'!$B$4:$J$14,8,TRUE)</f>
        <v>MCW</v>
      </c>
      <c r="G58" s="112" t="str">
        <f>VLOOKUP(B58,'TCS Chainage As PER COS'!$B$4:$J$14,4,TRUE)</f>
        <v>TCS - 01</v>
      </c>
      <c r="H58" s="110">
        <f>VLOOKUP(B58,'TCS Chainage As PER COS'!$B$4:$J$14,6,TRUE)</f>
        <v>13</v>
      </c>
      <c r="I58" s="110">
        <f t="shared" si="2"/>
        <v>497.20299999999997</v>
      </c>
      <c r="J58" s="110">
        <f t="shared" si="3"/>
        <v>497.46549999999996</v>
      </c>
      <c r="K58" s="110">
        <f t="shared" si="4"/>
        <v>497.33425</v>
      </c>
      <c r="L58" s="110">
        <v>497.38099999999997</v>
      </c>
      <c r="M58" s="110"/>
      <c r="N58" s="110">
        <f t="shared" si="5"/>
        <v>248.69049999999999</v>
      </c>
      <c r="O58" s="110">
        <f t="shared" si="6"/>
        <v>248.64375000000001</v>
      </c>
      <c r="P58" s="110">
        <f t="shared" si="7"/>
        <v>248.64375000000001</v>
      </c>
      <c r="Q58" s="110">
        <f t="shared" si="8"/>
        <v>0</v>
      </c>
      <c r="R58" s="109">
        <f t="shared" si="16"/>
        <v>10</v>
      </c>
      <c r="S58" s="109">
        <f>VLOOKUP(B58,'TCS Chainage As PER COS'!$B$4:$J$14,7,TRUE)</f>
        <v>0</v>
      </c>
      <c r="T58" s="113">
        <f t="shared" si="9"/>
        <v>0</v>
      </c>
      <c r="U58" s="110">
        <f t="shared" si="10"/>
        <v>14</v>
      </c>
      <c r="V58" s="110">
        <f t="shared" si="17"/>
        <v>14</v>
      </c>
      <c r="W58" s="110">
        <f t="shared" si="11"/>
        <v>14</v>
      </c>
      <c r="X58" s="110">
        <f t="shared" si="12"/>
        <v>3481.0125000000003</v>
      </c>
      <c r="Y58" s="110">
        <f t="shared" si="18"/>
        <v>3481.5025000000001</v>
      </c>
      <c r="Z58" s="114">
        <f t="shared" si="13"/>
        <v>34815.025000000001</v>
      </c>
      <c r="AA58" s="110">
        <f t="shared" si="14"/>
        <v>0</v>
      </c>
      <c r="AB58" s="110">
        <f t="shared" si="19"/>
        <v>0</v>
      </c>
      <c r="AC58" s="114">
        <f t="shared" si="15"/>
        <v>0</v>
      </c>
      <c r="AD58" s="109"/>
      <c r="AF58" s="94">
        <f t="shared" si="20"/>
        <v>0</v>
      </c>
    </row>
    <row r="59" spans="1:32" ht="20" customHeight="1">
      <c r="A59" s="109">
        <f t="shared" si="0"/>
        <v>54</v>
      </c>
      <c r="B59" s="109">
        <v>267530</v>
      </c>
      <c r="C59" s="110">
        <v>497.63299999999998</v>
      </c>
      <c r="D59" s="110">
        <f t="shared" si="1"/>
        <v>0.56499999999999995</v>
      </c>
      <c r="E59" s="111">
        <v>2.5000000000000001E-2</v>
      </c>
      <c r="F59" s="112" t="str">
        <f>VLOOKUP(B59,'TCS Chainage As PER COS'!$B$4:$J$14,8,TRUE)</f>
        <v>MCW</v>
      </c>
      <c r="G59" s="112" t="str">
        <f>VLOOKUP(B59,'TCS Chainage As PER COS'!$B$4:$J$14,4,TRUE)</f>
        <v>TCS - 01</v>
      </c>
      <c r="H59" s="110">
        <f>VLOOKUP(B59,'TCS Chainage As PER COS'!$B$4:$J$14,6,TRUE)</f>
        <v>13</v>
      </c>
      <c r="I59" s="110">
        <f t="shared" si="2"/>
        <v>497.06799999999998</v>
      </c>
      <c r="J59" s="110">
        <f t="shared" si="3"/>
        <v>497.33049999999997</v>
      </c>
      <c r="K59" s="110">
        <f t="shared" si="4"/>
        <v>497.19925000000001</v>
      </c>
      <c r="L59" s="110">
        <v>497.262</v>
      </c>
      <c r="M59" s="110"/>
      <c r="N59" s="110">
        <f t="shared" si="5"/>
        <v>248.631</v>
      </c>
      <c r="O59" s="110">
        <f t="shared" si="6"/>
        <v>248.56825000000001</v>
      </c>
      <c r="P59" s="110">
        <f t="shared" si="7"/>
        <v>248.56825000000001</v>
      </c>
      <c r="Q59" s="110">
        <f t="shared" si="8"/>
        <v>0</v>
      </c>
      <c r="R59" s="109">
        <f t="shared" si="16"/>
        <v>10</v>
      </c>
      <c r="S59" s="109">
        <f>VLOOKUP(B59,'TCS Chainage As PER COS'!$B$4:$J$14,7,TRUE)</f>
        <v>0</v>
      </c>
      <c r="T59" s="113">
        <f t="shared" si="9"/>
        <v>0</v>
      </c>
      <c r="U59" s="110">
        <f t="shared" si="10"/>
        <v>14</v>
      </c>
      <c r="V59" s="110">
        <f t="shared" si="17"/>
        <v>14</v>
      </c>
      <c r="W59" s="110">
        <f t="shared" si="11"/>
        <v>14</v>
      </c>
      <c r="X59" s="110">
        <f t="shared" si="12"/>
        <v>3479.9555</v>
      </c>
      <c r="Y59" s="110">
        <f t="shared" si="18"/>
        <v>3480.4840000000004</v>
      </c>
      <c r="Z59" s="114">
        <f t="shared" si="13"/>
        <v>34804.840000000004</v>
      </c>
      <c r="AA59" s="110">
        <f t="shared" si="14"/>
        <v>0</v>
      </c>
      <c r="AB59" s="110">
        <f t="shared" si="19"/>
        <v>0</v>
      </c>
      <c r="AC59" s="114">
        <f t="shared" si="15"/>
        <v>0</v>
      </c>
      <c r="AD59" s="109"/>
      <c r="AF59" s="94">
        <f t="shared" si="20"/>
        <v>0</v>
      </c>
    </row>
    <row r="60" spans="1:32" ht="20" customHeight="1">
      <c r="A60" s="109">
        <f t="shared" si="0"/>
        <v>55</v>
      </c>
      <c r="B60" s="109">
        <v>267540</v>
      </c>
      <c r="C60" s="110">
        <v>497.49799999999999</v>
      </c>
      <c r="D60" s="110">
        <f t="shared" si="1"/>
        <v>0.56499999999999995</v>
      </c>
      <c r="E60" s="111">
        <v>2.5000000000000001E-2</v>
      </c>
      <c r="F60" s="112" t="str">
        <f>VLOOKUP(B60,'TCS Chainage As PER COS'!$B$4:$J$14,8,TRUE)</f>
        <v>MCW</v>
      </c>
      <c r="G60" s="112" t="str">
        <f>VLOOKUP(B60,'TCS Chainage As PER COS'!$B$4:$J$14,4,TRUE)</f>
        <v>TCS - 01</v>
      </c>
      <c r="H60" s="110">
        <f>VLOOKUP(B60,'TCS Chainage As PER COS'!$B$4:$J$14,6,TRUE)</f>
        <v>13</v>
      </c>
      <c r="I60" s="110">
        <f t="shared" si="2"/>
        <v>496.93299999999999</v>
      </c>
      <c r="J60" s="110">
        <f t="shared" si="3"/>
        <v>497.19549999999998</v>
      </c>
      <c r="K60" s="110">
        <f t="shared" si="4"/>
        <v>497.06425000000002</v>
      </c>
      <c r="L60" s="110">
        <v>497.16699999999997</v>
      </c>
      <c r="M60" s="110"/>
      <c r="N60" s="110">
        <f t="shared" si="5"/>
        <v>248.58349999999999</v>
      </c>
      <c r="O60" s="110">
        <f t="shared" si="6"/>
        <v>248.48075000000003</v>
      </c>
      <c r="P60" s="110">
        <f t="shared" si="7"/>
        <v>248.48075000000003</v>
      </c>
      <c r="Q60" s="110">
        <f t="shared" si="8"/>
        <v>0</v>
      </c>
      <c r="R60" s="109">
        <f t="shared" si="16"/>
        <v>10</v>
      </c>
      <c r="S60" s="109">
        <f>VLOOKUP(B60,'TCS Chainage As PER COS'!$B$4:$J$14,7,TRUE)</f>
        <v>0</v>
      </c>
      <c r="T60" s="113">
        <f t="shared" si="9"/>
        <v>0</v>
      </c>
      <c r="U60" s="110">
        <f t="shared" si="10"/>
        <v>14</v>
      </c>
      <c r="V60" s="110">
        <f t="shared" si="17"/>
        <v>14</v>
      </c>
      <c r="W60" s="110">
        <f t="shared" si="11"/>
        <v>14</v>
      </c>
      <c r="X60" s="110">
        <f t="shared" si="12"/>
        <v>3478.7305000000006</v>
      </c>
      <c r="Y60" s="110">
        <f t="shared" si="18"/>
        <v>3479.3430000000003</v>
      </c>
      <c r="Z60" s="114">
        <f t="shared" si="13"/>
        <v>34793.43</v>
      </c>
      <c r="AA60" s="110">
        <f t="shared" si="14"/>
        <v>0</v>
      </c>
      <c r="AB60" s="110">
        <f t="shared" si="19"/>
        <v>0</v>
      </c>
      <c r="AC60" s="114">
        <f t="shared" si="15"/>
        <v>0</v>
      </c>
      <c r="AD60" s="109"/>
      <c r="AF60" s="94">
        <f t="shared" si="20"/>
        <v>0</v>
      </c>
    </row>
    <row r="61" spans="1:32" ht="20" customHeight="1">
      <c r="A61" s="109">
        <f t="shared" si="0"/>
        <v>56</v>
      </c>
      <c r="B61" s="109">
        <v>267550</v>
      </c>
      <c r="C61" s="110">
        <v>497.363</v>
      </c>
      <c r="D61" s="110">
        <f t="shared" si="1"/>
        <v>0.56499999999999995</v>
      </c>
      <c r="E61" s="111">
        <v>2.5000000000000001E-2</v>
      </c>
      <c r="F61" s="112" t="str">
        <f>VLOOKUP(B61,'TCS Chainage As PER COS'!$B$4:$J$14,8,TRUE)</f>
        <v>MCW</v>
      </c>
      <c r="G61" s="112" t="str">
        <f>VLOOKUP(B61,'TCS Chainage As PER COS'!$B$4:$J$14,4,TRUE)</f>
        <v>TCS - 01</v>
      </c>
      <c r="H61" s="110">
        <f>VLOOKUP(B61,'TCS Chainage As PER COS'!$B$4:$J$14,6,TRUE)</f>
        <v>13</v>
      </c>
      <c r="I61" s="110">
        <f t="shared" si="2"/>
        <v>496.798</v>
      </c>
      <c r="J61" s="110">
        <f t="shared" si="3"/>
        <v>497.06049999999999</v>
      </c>
      <c r="K61" s="110">
        <f t="shared" si="4"/>
        <v>496.92925000000002</v>
      </c>
      <c r="L61" s="110">
        <v>497.03</v>
      </c>
      <c r="M61" s="110"/>
      <c r="N61" s="110">
        <f t="shared" si="5"/>
        <v>248.51499999999999</v>
      </c>
      <c r="O61" s="110">
        <f t="shared" si="6"/>
        <v>248.41425000000004</v>
      </c>
      <c r="P61" s="110">
        <f t="shared" si="7"/>
        <v>248.41425000000004</v>
      </c>
      <c r="Q61" s="110">
        <f t="shared" si="8"/>
        <v>0</v>
      </c>
      <c r="R61" s="109">
        <f t="shared" si="16"/>
        <v>10</v>
      </c>
      <c r="S61" s="109">
        <f>VLOOKUP(B61,'TCS Chainage As PER COS'!$B$4:$J$14,7,TRUE)</f>
        <v>0</v>
      </c>
      <c r="T61" s="113">
        <f t="shared" si="9"/>
        <v>0</v>
      </c>
      <c r="U61" s="110">
        <f t="shared" si="10"/>
        <v>14</v>
      </c>
      <c r="V61" s="110">
        <f t="shared" si="17"/>
        <v>14</v>
      </c>
      <c r="W61" s="110">
        <f t="shared" si="11"/>
        <v>14</v>
      </c>
      <c r="X61" s="110">
        <f t="shared" si="12"/>
        <v>3477.7995000000005</v>
      </c>
      <c r="Y61" s="110">
        <f t="shared" si="18"/>
        <v>3478.2650000000003</v>
      </c>
      <c r="Z61" s="114">
        <f t="shared" si="13"/>
        <v>34782.65</v>
      </c>
      <c r="AA61" s="110">
        <f t="shared" si="14"/>
        <v>0</v>
      </c>
      <c r="AB61" s="110">
        <f t="shared" si="19"/>
        <v>0</v>
      </c>
      <c r="AC61" s="114">
        <f t="shared" si="15"/>
        <v>0</v>
      </c>
      <c r="AD61" s="109"/>
      <c r="AF61" s="94">
        <f t="shared" si="20"/>
        <v>0</v>
      </c>
    </row>
    <row r="62" spans="1:32" ht="20" customHeight="1">
      <c r="A62" s="109">
        <f t="shared" si="0"/>
        <v>57</v>
      </c>
      <c r="B62" s="109">
        <v>267560</v>
      </c>
      <c r="C62" s="110">
        <v>497.22800000000001</v>
      </c>
      <c r="D62" s="110">
        <f t="shared" si="1"/>
        <v>0.56499999999999995</v>
      </c>
      <c r="E62" s="111">
        <v>2.5000000000000001E-2</v>
      </c>
      <c r="F62" s="112" t="str">
        <f>VLOOKUP(B62,'TCS Chainage As PER COS'!$B$4:$J$14,8,TRUE)</f>
        <v>MCW</v>
      </c>
      <c r="G62" s="112" t="str">
        <f>VLOOKUP(B62,'TCS Chainage As PER COS'!$B$4:$J$14,4,TRUE)</f>
        <v>TCS - 01</v>
      </c>
      <c r="H62" s="110">
        <f>VLOOKUP(B62,'TCS Chainage As PER COS'!$B$4:$J$14,6,TRUE)</f>
        <v>13</v>
      </c>
      <c r="I62" s="110">
        <f t="shared" si="2"/>
        <v>496.66300000000001</v>
      </c>
      <c r="J62" s="110">
        <f t="shared" si="3"/>
        <v>496.9255</v>
      </c>
      <c r="K62" s="110">
        <f t="shared" si="4"/>
        <v>496.79425000000003</v>
      </c>
      <c r="L62" s="110">
        <v>496.899</v>
      </c>
      <c r="M62" s="110"/>
      <c r="N62" s="110">
        <f t="shared" si="5"/>
        <v>248.4495</v>
      </c>
      <c r="O62" s="110">
        <f t="shared" si="6"/>
        <v>248.34475000000003</v>
      </c>
      <c r="P62" s="110">
        <f t="shared" si="7"/>
        <v>248.34475000000003</v>
      </c>
      <c r="Q62" s="110">
        <f t="shared" si="8"/>
        <v>0</v>
      </c>
      <c r="R62" s="109">
        <f t="shared" si="16"/>
        <v>10</v>
      </c>
      <c r="S62" s="109">
        <f>VLOOKUP(B62,'TCS Chainage As PER COS'!$B$4:$J$14,7,TRUE)</f>
        <v>0</v>
      </c>
      <c r="T62" s="113">
        <f t="shared" si="9"/>
        <v>0</v>
      </c>
      <c r="U62" s="110">
        <f t="shared" si="10"/>
        <v>14</v>
      </c>
      <c r="V62" s="110">
        <f t="shared" si="17"/>
        <v>14</v>
      </c>
      <c r="W62" s="110">
        <f t="shared" si="11"/>
        <v>14</v>
      </c>
      <c r="X62" s="110">
        <f t="shared" si="12"/>
        <v>3476.8265000000006</v>
      </c>
      <c r="Y62" s="110">
        <f t="shared" si="18"/>
        <v>3477.3130000000006</v>
      </c>
      <c r="Z62" s="114">
        <f t="shared" si="13"/>
        <v>34773.130000000005</v>
      </c>
      <c r="AA62" s="110">
        <f t="shared" si="14"/>
        <v>0</v>
      </c>
      <c r="AB62" s="110">
        <f t="shared" si="19"/>
        <v>0</v>
      </c>
      <c r="AC62" s="114">
        <f t="shared" si="15"/>
        <v>0</v>
      </c>
      <c r="AD62" s="109"/>
      <c r="AF62" s="94">
        <f t="shared" si="20"/>
        <v>0</v>
      </c>
    </row>
    <row r="63" spans="1:32" ht="20" customHeight="1">
      <c r="A63" s="109">
        <f t="shared" si="0"/>
        <v>58</v>
      </c>
      <c r="B63" s="109">
        <v>267570</v>
      </c>
      <c r="C63" s="110">
        <v>497.09300000000002</v>
      </c>
      <c r="D63" s="110">
        <f t="shared" si="1"/>
        <v>0.56499999999999995</v>
      </c>
      <c r="E63" s="111">
        <v>2.5000000000000001E-2</v>
      </c>
      <c r="F63" s="112" t="str">
        <f>VLOOKUP(B63,'TCS Chainage As PER COS'!$B$4:$J$14,8,TRUE)</f>
        <v>MCW</v>
      </c>
      <c r="G63" s="112" t="str">
        <f>VLOOKUP(B63,'TCS Chainage As PER COS'!$B$4:$J$14,4,TRUE)</f>
        <v>TCS - 01</v>
      </c>
      <c r="H63" s="110">
        <f>VLOOKUP(B63,'TCS Chainage As PER COS'!$B$4:$J$14,6,TRUE)</f>
        <v>13</v>
      </c>
      <c r="I63" s="110">
        <f t="shared" si="2"/>
        <v>496.52800000000002</v>
      </c>
      <c r="J63" s="110">
        <f t="shared" si="3"/>
        <v>496.79050000000001</v>
      </c>
      <c r="K63" s="110">
        <f t="shared" si="4"/>
        <v>496.65925000000004</v>
      </c>
      <c r="L63" s="110">
        <v>496.80700000000002</v>
      </c>
      <c r="M63" s="110"/>
      <c r="N63" s="110">
        <f t="shared" si="5"/>
        <v>248.40350000000001</v>
      </c>
      <c r="O63" s="110">
        <f t="shared" si="6"/>
        <v>248.25575000000003</v>
      </c>
      <c r="P63" s="110">
        <f t="shared" si="7"/>
        <v>248.25575000000003</v>
      </c>
      <c r="Q63" s="110">
        <f t="shared" si="8"/>
        <v>0</v>
      </c>
      <c r="R63" s="109">
        <f t="shared" si="16"/>
        <v>10</v>
      </c>
      <c r="S63" s="109">
        <f>VLOOKUP(B63,'TCS Chainage As PER COS'!$B$4:$J$14,7,TRUE)</f>
        <v>0</v>
      </c>
      <c r="T63" s="113">
        <f t="shared" si="9"/>
        <v>0</v>
      </c>
      <c r="U63" s="110">
        <f t="shared" si="10"/>
        <v>14</v>
      </c>
      <c r="V63" s="110">
        <f t="shared" si="17"/>
        <v>14</v>
      </c>
      <c r="W63" s="110">
        <f t="shared" si="11"/>
        <v>14</v>
      </c>
      <c r="X63" s="110">
        <f t="shared" si="12"/>
        <v>3475.5805000000005</v>
      </c>
      <c r="Y63" s="110">
        <f t="shared" si="18"/>
        <v>3476.2035000000005</v>
      </c>
      <c r="Z63" s="114">
        <f t="shared" si="13"/>
        <v>34762.035000000003</v>
      </c>
      <c r="AA63" s="110">
        <f t="shared" si="14"/>
        <v>0</v>
      </c>
      <c r="AB63" s="110">
        <f t="shared" si="19"/>
        <v>0</v>
      </c>
      <c r="AC63" s="114">
        <f t="shared" si="15"/>
        <v>0</v>
      </c>
      <c r="AD63" s="109"/>
      <c r="AF63" s="94">
        <f t="shared" si="20"/>
        <v>0</v>
      </c>
    </row>
    <row r="64" spans="1:32" ht="20" customHeight="1">
      <c r="A64" s="109">
        <f t="shared" si="0"/>
        <v>59</v>
      </c>
      <c r="B64" s="109">
        <v>267580</v>
      </c>
      <c r="C64" s="110">
        <v>496.95800000000003</v>
      </c>
      <c r="D64" s="110">
        <f t="shared" si="1"/>
        <v>0.56499999999999995</v>
      </c>
      <c r="E64" s="111">
        <v>2.5000000000000001E-2</v>
      </c>
      <c r="F64" s="112" t="str">
        <f>VLOOKUP(B64,'TCS Chainage As PER COS'!$B$4:$J$14,8,TRUE)</f>
        <v>MCW</v>
      </c>
      <c r="G64" s="112" t="str">
        <f>VLOOKUP(B64,'TCS Chainage As PER COS'!$B$4:$J$14,4,TRUE)</f>
        <v>TCS - 01</v>
      </c>
      <c r="H64" s="110">
        <f>VLOOKUP(B64,'TCS Chainage As PER COS'!$B$4:$J$14,6,TRUE)</f>
        <v>13</v>
      </c>
      <c r="I64" s="110">
        <f t="shared" si="2"/>
        <v>496.39300000000003</v>
      </c>
      <c r="J64" s="110">
        <f t="shared" si="3"/>
        <v>496.65550000000002</v>
      </c>
      <c r="K64" s="110">
        <f t="shared" si="4"/>
        <v>496.52425000000005</v>
      </c>
      <c r="L64" s="110">
        <v>496.59699999999998</v>
      </c>
      <c r="M64" s="110"/>
      <c r="N64" s="110">
        <f t="shared" si="5"/>
        <v>248.29849999999999</v>
      </c>
      <c r="O64" s="110">
        <f t="shared" si="6"/>
        <v>248.22575000000006</v>
      </c>
      <c r="P64" s="110">
        <f t="shared" si="7"/>
        <v>248.22575000000006</v>
      </c>
      <c r="Q64" s="110">
        <f t="shared" si="8"/>
        <v>0</v>
      </c>
      <c r="R64" s="109">
        <f t="shared" si="16"/>
        <v>10</v>
      </c>
      <c r="S64" s="109">
        <f>VLOOKUP(B64,'TCS Chainage As PER COS'!$B$4:$J$14,7,TRUE)</f>
        <v>0</v>
      </c>
      <c r="T64" s="113">
        <f t="shared" si="9"/>
        <v>0</v>
      </c>
      <c r="U64" s="110">
        <f t="shared" si="10"/>
        <v>14</v>
      </c>
      <c r="V64" s="110">
        <f t="shared" si="17"/>
        <v>14</v>
      </c>
      <c r="W64" s="110">
        <f t="shared" si="11"/>
        <v>14</v>
      </c>
      <c r="X64" s="110">
        <f t="shared" si="12"/>
        <v>3475.1605000000009</v>
      </c>
      <c r="Y64" s="110">
        <f t="shared" si="18"/>
        <v>3475.3705000000009</v>
      </c>
      <c r="Z64" s="114">
        <f t="shared" si="13"/>
        <v>34753.705000000009</v>
      </c>
      <c r="AA64" s="110">
        <f t="shared" si="14"/>
        <v>0</v>
      </c>
      <c r="AB64" s="110">
        <f t="shared" si="19"/>
        <v>0</v>
      </c>
      <c r="AC64" s="114">
        <f t="shared" si="15"/>
        <v>0</v>
      </c>
      <c r="AD64" s="109"/>
      <c r="AF64" s="94">
        <f t="shared" si="20"/>
        <v>0</v>
      </c>
    </row>
    <row r="65" spans="1:32" ht="20" customHeight="1">
      <c r="A65" s="109">
        <f t="shared" si="0"/>
        <v>60</v>
      </c>
      <c r="B65" s="109">
        <v>267590</v>
      </c>
      <c r="C65" s="110">
        <v>496.82299999999998</v>
      </c>
      <c r="D65" s="110">
        <f t="shared" si="1"/>
        <v>0.56499999999999995</v>
      </c>
      <c r="E65" s="111">
        <v>2.5000000000000001E-2</v>
      </c>
      <c r="F65" s="112" t="str">
        <f>VLOOKUP(B65,'TCS Chainage As PER COS'!$B$4:$J$14,8,TRUE)</f>
        <v>MCW</v>
      </c>
      <c r="G65" s="112" t="str">
        <f>VLOOKUP(B65,'TCS Chainage As PER COS'!$B$4:$J$14,4,TRUE)</f>
        <v>TCS - 01</v>
      </c>
      <c r="H65" s="110">
        <f>VLOOKUP(B65,'TCS Chainage As PER COS'!$B$4:$J$14,6,TRUE)</f>
        <v>13</v>
      </c>
      <c r="I65" s="110">
        <f t="shared" si="2"/>
        <v>496.25799999999998</v>
      </c>
      <c r="J65" s="110">
        <f t="shared" si="3"/>
        <v>496.52049999999997</v>
      </c>
      <c r="K65" s="110">
        <f t="shared" si="4"/>
        <v>496.38924999999995</v>
      </c>
      <c r="L65" s="110">
        <v>496.38400000000001</v>
      </c>
      <c r="M65" s="110"/>
      <c r="N65" s="110">
        <f t="shared" si="5"/>
        <v>248.19200000000001</v>
      </c>
      <c r="O65" s="110">
        <f t="shared" si="6"/>
        <v>248.19724999999994</v>
      </c>
      <c r="P65" s="110">
        <f t="shared" si="7"/>
        <v>248.19724999999994</v>
      </c>
      <c r="Q65" s="110">
        <f t="shared" si="8"/>
        <v>0</v>
      </c>
      <c r="R65" s="109">
        <f t="shared" si="16"/>
        <v>10</v>
      </c>
      <c r="S65" s="109">
        <f>VLOOKUP(B65,'TCS Chainage As PER COS'!$B$4:$J$14,7,TRUE)</f>
        <v>0</v>
      </c>
      <c r="T65" s="113">
        <f t="shared" si="9"/>
        <v>0</v>
      </c>
      <c r="U65" s="110">
        <f t="shared" si="10"/>
        <v>14</v>
      </c>
      <c r="V65" s="110">
        <f t="shared" si="17"/>
        <v>14</v>
      </c>
      <c r="W65" s="110">
        <f t="shared" si="11"/>
        <v>14</v>
      </c>
      <c r="X65" s="110">
        <f t="shared" si="12"/>
        <v>3474.7614999999992</v>
      </c>
      <c r="Y65" s="110">
        <f t="shared" si="18"/>
        <v>3474.9610000000002</v>
      </c>
      <c r="Z65" s="114">
        <f t="shared" si="13"/>
        <v>34749.61</v>
      </c>
      <c r="AA65" s="110">
        <f t="shared" si="14"/>
        <v>0</v>
      </c>
      <c r="AB65" s="110">
        <f t="shared" si="19"/>
        <v>0</v>
      </c>
      <c r="AC65" s="114">
        <f t="shared" si="15"/>
        <v>0</v>
      </c>
      <c r="AD65" s="109"/>
      <c r="AF65" s="94">
        <f t="shared" si="20"/>
        <v>0</v>
      </c>
    </row>
    <row r="66" spans="1:32" ht="20" customHeight="1">
      <c r="A66" s="109">
        <f t="shared" si="0"/>
        <v>61</v>
      </c>
      <c r="B66" s="109">
        <v>267600</v>
      </c>
      <c r="C66" s="110">
        <v>496.68799999999999</v>
      </c>
      <c r="D66" s="110">
        <f t="shared" si="1"/>
        <v>0.56499999999999995</v>
      </c>
      <c r="E66" s="111">
        <v>2.5000000000000001E-2</v>
      </c>
      <c r="F66" s="112" t="str">
        <f>VLOOKUP(B66,'TCS Chainage As PER COS'!$B$4:$J$14,8,TRUE)</f>
        <v>MCW</v>
      </c>
      <c r="G66" s="112" t="str">
        <f>VLOOKUP(B66,'TCS Chainage As PER COS'!$B$4:$J$14,4,TRUE)</f>
        <v>TCS - 01</v>
      </c>
      <c r="H66" s="110">
        <f>VLOOKUP(B66,'TCS Chainage As PER COS'!$B$4:$J$14,6,TRUE)</f>
        <v>13</v>
      </c>
      <c r="I66" s="110">
        <f t="shared" si="2"/>
        <v>496.12299999999999</v>
      </c>
      <c r="J66" s="110">
        <f t="shared" si="3"/>
        <v>496.38549999999998</v>
      </c>
      <c r="K66" s="110">
        <f t="shared" si="4"/>
        <v>496.25424999999996</v>
      </c>
      <c r="L66" s="110">
        <v>496.21499999999997</v>
      </c>
      <c r="M66" s="110"/>
      <c r="N66" s="110">
        <f t="shared" si="5"/>
        <v>248.10749999999999</v>
      </c>
      <c r="O66" s="110">
        <f t="shared" si="6"/>
        <v>248.14674999999997</v>
      </c>
      <c r="P66" s="110">
        <f t="shared" si="7"/>
        <v>248.14674999999997</v>
      </c>
      <c r="Q66" s="110">
        <f t="shared" si="8"/>
        <v>0</v>
      </c>
      <c r="R66" s="109">
        <f t="shared" si="16"/>
        <v>10</v>
      </c>
      <c r="S66" s="109">
        <f>VLOOKUP(B66,'TCS Chainage As PER COS'!$B$4:$J$14,7,TRUE)</f>
        <v>0</v>
      </c>
      <c r="T66" s="113">
        <f t="shared" si="9"/>
        <v>0</v>
      </c>
      <c r="U66" s="110">
        <f t="shared" si="10"/>
        <v>14</v>
      </c>
      <c r="V66" s="110">
        <f t="shared" si="17"/>
        <v>14</v>
      </c>
      <c r="W66" s="110">
        <f t="shared" si="11"/>
        <v>14</v>
      </c>
      <c r="X66" s="110">
        <f t="shared" si="12"/>
        <v>3474.0544999999997</v>
      </c>
      <c r="Y66" s="110">
        <f t="shared" si="18"/>
        <v>3474.4079999999994</v>
      </c>
      <c r="Z66" s="114">
        <f t="shared" si="13"/>
        <v>34744.079999999994</v>
      </c>
      <c r="AA66" s="110">
        <f t="shared" si="14"/>
        <v>0</v>
      </c>
      <c r="AB66" s="110">
        <f t="shared" si="19"/>
        <v>0</v>
      </c>
      <c r="AC66" s="114">
        <f t="shared" si="15"/>
        <v>0</v>
      </c>
      <c r="AD66" s="109"/>
      <c r="AF66" s="94">
        <f t="shared" si="20"/>
        <v>0</v>
      </c>
    </row>
    <row r="67" spans="1:32" ht="20" customHeight="1">
      <c r="A67" s="109">
        <f t="shared" si="0"/>
        <v>62</v>
      </c>
      <c r="B67" s="109">
        <v>267610</v>
      </c>
      <c r="C67" s="110">
        <v>496.553</v>
      </c>
      <c r="D67" s="110">
        <f t="shared" si="1"/>
        <v>0.56499999999999995</v>
      </c>
      <c r="E67" s="111">
        <v>2.5000000000000001E-2</v>
      </c>
      <c r="F67" s="112" t="str">
        <f>VLOOKUP(B67,'TCS Chainage As PER COS'!$B$4:$J$14,8,TRUE)</f>
        <v>MCW</v>
      </c>
      <c r="G67" s="112" t="str">
        <f>VLOOKUP(B67,'TCS Chainage As PER COS'!$B$4:$J$14,4,TRUE)</f>
        <v>TCS - 01</v>
      </c>
      <c r="H67" s="110">
        <f>VLOOKUP(B67,'TCS Chainage As PER COS'!$B$4:$J$14,6,TRUE)</f>
        <v>13</v>
      </c>
      <c r="I67" s="110">
        <f t="shared" si="2"/>
        <v>495.988</v>
      </c>
      <c r="J67" s="110">
        <f t="shared" si="3"/>
        <v>496.25049999999999</v>
      </c>
      <c r="K67" s="110">
        <f t="shared" si="4"/>
        <v>496.11924999999997</v>
      </c>
      <c r="L67" s="110">
        <v>496.12400000000002</v>
      </c>
      <c r="M67" s="110"/>
      <c r="N67" s="110">
        <f t="shared" si="5"/>
        <v>248.06200000000001</v>
      </c>
      <c r="O67" s="110">
        <f t="shared" si="6"/>
        <v>248.05724999999995</v>
      </c>
      <c r="P67" s="110">
        <f t="shared" si="7"/>
        <v>248.05724999999995</v>
      </c>
      <c r="Q67" s="110">
        <f t="shared" si="8"/>
        <v>0</v>
      </c>
      <c r="R67" s="109">
        <f t="shared" si="16"/>
        <v>10</v>
      </c>
      <c r="S67" s="109">
        <f>VLOOKUP(B67,'TCS Chainage As PER COS'!$B$4:$J$14,7,TRUE)</f>
        <v>0</v>
      </c>
      <c r="T67" s="113">
        <f t="shared" si="9"/>
        <v>0</v>
      </c>
      <c r="U67" s="110">
        <f t="shared" si="10"/>
        <v>14</v>
      </c>
      <c r="V67" s="110">
        <f t="shared" si="17"/>
        <v>14</v>
      </c>
      <c r="W67" s="110">
        <f t="shared" si="11"/>
        <v>14</v>
      </c>
      <c r="X67" s="110">
        <f t="shared" si="12"/>
        <v>3472.8014999999996</v>
      </c>
      <c r="Y67" s="110">
        <f t="shared" si="18"/>
        <v>3473.4279999999999</v>
      </c>
      <c r="Z67" s="114">
        <f t="shared" si="13"/>
        <v>34734.28</v>
      </c>
      <c r="AA67" s="110">
        <f t="shared" si="14"/>
        <v>0</v>
      </c>
      <c r="AB67" s="110">
        <f t="shared" si="19"/>
        <v>0</v>
      </c>
      <c r="AC67" s="114">
        <f t="shared" si="15"/>
        <v>0</v>
      </c>
      <c r="AD67" s="109"/>
      <c r="AF67" s="94">
        <f t="shared" si="20"/>
        <v>0</v>
      </c>
    </row>
    <row r="68" spans="1:32" ht="20" customHeight="1">
      <c r="A68" s="109">
        <f t="shared" si="0"/>
        <v>63</v>
      </c>
      <c r="B68" s="109">
        <v>267620</v>
      </c>
      <c r="C68" s="110">
        <v>496.41800000000001</v>
      </c>
      <c r="D68" s="110">
        <f t="shared" si="1"/>
        <v>0.56499999999999995</v>
      </c>
      <c r="E68" s="111">
        <v>2.5000000000000001E-2</v>
      </c>
      <c r="F68" s="112" t="str">
        <f>VLOOKUP(B68,'TCS Chainage As PER COS'!$B$4:$J$14,8,TRUE)</f>
        <v>MCW</v>
      </c>
      <c r="G68" s="112" t="str">
        <f>VLOOKUP(B68,'TCS Chainage As PER COS'!$B$4:$J$14,4,TRUE)</f>
        <v>TCS - 01</v>
      </c>
      <c r="H68" s="110">
        <f>VLOOKUP(B68,'TCS Chainage As PER COS'!$B$4:$J$14,6,TRUE)</f>
        <v>13</v>
      </c>
      <c r="I68" s="110">
        <f t="shared" si="2"/>
        <v>495.85300000000001</v>
      </c>
      <c r="J68" s="110">
        <f t="shared" si="3"/>
        <v>496.1155</v>
      </c>
      <c r="K68" s="110">
        <f t="shared" si="4"/>
        <v>495.98424999999997</v>
      </c>
      <c r="L68" s="110">
        <v>496.01100000000002</v>
      </c>
      <c r="M68" s="110"/>
      <c r="N68" s="110">
        <f t="shared" si="5"/>
        <v>248.00550000000001</v>
      </c>
      <c r="O68" s="110">
        <f t="shared" si="6"/>
        <v>247.97874999999996</v>
      </c>
      <c r="P68" s="110">
        <f t="shared" si="7"/>
        <v>247.97874999999996</v>
      </c>
      <c r="Q68" s="110">
        <f t="shared" si="8"/>
        <v>0</v>
      </c>
      <c r="R68" s="109">
        <f t="shared" si="16"/>
        <v>10</v>
      </c>
      <c r="S68" s="109">
        <f>VLOOKUP(B68,'TCS Chainage As PER COS'!$B$4:$J$14,7,TRUE)</f>
        <v>0</v>
      </c>
      <c r="T68" s="113">
        <f t="shared" si="9"/>
        <v>0</v>
      </c>
      <c r="U68" s="110">
        <f t="shared" si="10"/>
        <v>14</v>
      </c>
      <c r="V68" s="110">
        <f t="shared" si="17"/>
        <v>14</v>
      </c>
      <c r="W68" s="110">
        <f t="shared" si="11"/>
        <v>14</v>
      </c>
      <c r="X68" s="110">
        <f t="shared" si="12"/>
        <v>3471.7024999999994</v>
      </c>
      <c r="Y68" s="110">
        <f t="shared" si="18"/>
        <v>3472.2519999999995</v>
      </c>
      <c r="Z68" s="114">
        <f t="shared" si="13"/>
        <v>34722.519999999997</v>
      </c>
      <c r="AA68" s="110">
        <f t="shared" si="14"/>
        <v>0</v>
      </c>
      <c r="AB68" s="110">
        <f t="shared" si="19"/>
        <v>0</v>
      </c>
      <c r="AC68" s="114">
        <f t="shared" si="15"/>
        <v>0</v>
      </c>
      <c r="AD68" s="109"/>
      <c r="AF68" s="94">
        <f t="shared" si="20"/>
        <v>0</v>
      </c>
    </row>
    <row r="69" spans="1:32" ht="20" customHeight="1">
      <c r="A69" s="109">
        <f t="shared" si="0"/>
        <v>64</v>
      </c>
      <c r="B69" s="109">
        <v>267630</v>
      </c>
      <c r="C69" s="110">
        <v>496.28300000000002</v>
      </c>
      <c r="D69" s="110">
        <f t="shared" si="1"/>
        <v>0.56499999999999995</v>
      </c>
      <c r="E69" s="111">
        <v>2.5000000000000001E-2</v>
      </c>
      <c r="F69" s="112" t="str">
        <f>VLOOKUP(B69,'TCS Chainage As PER COS'!$B$4:$J$14,8,TRUE)</f>
        <v>MCW</v>
      </c>
      <c r="G69" s="112" t="str">
        <f>VLOOKUP(B69,'TCS Chainage As PER COS'!$B$4:$J$14,4,TRUE)</f>
        <v>TCS - 01</v>
      </c>
      <c r="H69" s="110">
        <f>VLOOKUP(B69,'TCS Chainage As PER COS'!$B$4:$J$14,6,TRUE)</f>
        <v>13</v>
      </c>
      <c r="I69" s="110">
        <f t="shared" si="2"/>
        <v>495.71800000000002</v>
      </c>
      <c r="J69" s="110">
        <f t="shared" si="3"/>
        <v>495.98050000000001</v>
      </c>
      <c r="K69" s="110">
        <f t="shared" si="4"/>
        <v>495.84924999999998</v>
      </c>
      <c r="L69" s="110">
        <v>495.85599999999999</v>
      </c>
      <c r="M69" s="110"/>
      <c r="N69" s="110">
        <f t="shared" si="5"/>
        <v>247.928</v>
      </c>
      <c r="O69" s="110">
        <f t="shared" si="6"/>
        <v>247.92124999999999</v>
      </c>
      <c r="P69" s="110">
        <f t="shared" si="7"/>
        <v>247.92124999999999</v>
      </c>
      <c r="Q69" s="110">
        <f t="shared" si="8"/>
        <v>0</v>
      </c>
      <c r="R69" s="109">
        <f t="shared" si="16"/>
        <v>10</v>
      </c>
      <c r="S69" s="109">
        <f>VLOOKUP(B69,'TCS Chainage As PER COS'!$B$4:$J$14,7,TRUE)</f>
        <v>0</v>
      </c>
      <c r="T69" s="113">
        <f t="shared" si="9"/>
        <v>0</v>
      </c>
      <c r="U69" s="110">
        <f t="shared" si="10"/>
        <v>14</v>
      </c>
      <c r="V69" s="110">
        <f t="shared" si="17"/>
        <v>14</v>
      </c>
      <c r="W69" s="110">
        <f t="shared" si="11"/>
        <v>14</v>
      </c>
      <c r="X69" s="110">
        <f t="shared" si="12"/>
        <v>3470.8975</v>
      </c>
      <c r="Y69" s="110">
        <f t="shared" si="18"/>
        <v>3471.2999999999997</v>
      </c>
      <c r="Z69" s="114">
        <f t="shared" si="13"/>
        <v>34713</v>
      </c>
      <c r="AA69" s="110">
        <f t="shared" si="14"/>
        <v>0</v>
      </c>
      <c r="AB69" s="110">
        <f t="shared" si="19"/>
        <v>0</v>
      </c>
      <c r="AC69" s="114">
        <f t="shared" si="15"/>
        <v>0</v>
      </c>
      <c r="AD69" s="109"/>
      <c r="AF69" s="94">
        <f t="shared" si="20"/>
        <v>0</v>
      </c>
    </row>
    <row r="70" spans="1:32" ht="20" customHeight="1">
      <c r="A70" s="109">
        <f t="shared" ref="A70:A133" si="21">+A69+1</f>
        <v>65</v>
      </c>
      <c r="B70" s="109">
        <v>267640</v>
      </c>
      <c r="C70" s="110">
        <v>496.14800000000002</v>
      </c>
      <c r="D70" s="110">
        <f t="shared" ref="D70:D133" si="22">1.065-0.5</f>
        <v>0.56499999999999995</v>
      </c>
      <c r="E70" s="111">
        <v>2.5000000000000001E-2</v>
      </c>
      <c r="F70" s="112" t="str">
        <f>VLOOKUP(B70,'TCS Chainage As PER COS'!$B$4:$J$14,8,TRUE)</f>
        <v>MCW</v>
      </c>
      <c r="G70" s="112" t="str">
        <f>VLOOKUP(B70,'TCS Chainage As PER COS'!$B$4:$J$14,4,TRUE)</f>
        <v>TCS - 01</v>
      </c>
      <c r="H70" s="110">
        <f>VLOOKUP(B70,'TCS Chainage As PER COS'!$B$4:$J$14,6,TRUE)</f>
        <v>13</v>
      </c>
      <c r="I70" s="110">
        <f t="shared" ref="I70:I133" si="23">C70-D70</f>
        <v>495.58300000000003</v>
      </c>
      <c r="J70" s="110">
        <f t="shared" ref="J70:J133" si="24">I70+(($H70-2.5)*E70)</f>
        <v>495.84550000000002</v>
      </c>
      <c r="K70" s="110">
        <f t="shared" ref="K70:K133" si="25">(I70+J70)/2</f>
        <v>495.71424999999999</v>
      </c>
      <c r="L70" s="110">
        <v>495.67599999999999</v>
      </c>
      <c r="M70" s="110"/>
      <c r="N70" s="110">
        <f t="shared" ref="N70:N133" si="26">(L70+M70)/2</f>
        <v>247.83799999999999</v>
      </c>
      <c r="O70" s="110">
        <f t="shared" ref="O70:O133" si="27">K70-N70</f>
        <v>247.87625</v>
      </c>
      <c r="P70" s="110">
        <f t="shared" ref="P70:P133" si="28">+IF(O70&gt;0,O70,0)</f>
        <v>247.87625</v>
      </c>
      <c r="Q70" s="110">
        <f t="shared" ref="Q70:Q133" si="29">+IF(O70&lt;0,O70,0)</f>
        <v>0</v>
      </c>
      <c r="R70" s="109">
        <f t="shared" si="16"/>
        <v>10</v>
      </c>
      <c r="S70" s="109">
        <f>VLOOKUP(B70,'TCS Chainage As PER COS'!$B$4:$J$14,7,TRUE)</f>
        <v>0</v>
      </c>
      <c r="T70" s="113">
        <f t="shared" ref="T70:T133" si="30">IF(S70&gt;0,(CONCATENATE(S70," : 1")),0)</f>
        <v>0</v>
      </c>
      <c r="U70" s="110">
        <f t="shared" ref="U70:U133" si="31">+H70+1</f>
        <v>14</v>
      </c>
      <c r="V70" s="110">
        <f t="shared" si="17"/>
        <v>14</v>
      </c>
      <c r="W70" s="110">
        <f t="shared" ref="W70:W133" si="32">(U70+V70)/2</f>
        <v>14</v>
      </c>
      <c r="X70" s="110">
        <f t="shared" ref="X70:X133" si="33">P70*W70</f>
        <v>3470.2674999999999</v>
      </c>
      <c r="Y70" s="110">
        <f t="shared" si="18"/>
        <v>3470.5825</v>
      </c>
      <c r="Z70" s="114">
        <f t="shared" ref="Z70:Z133" si="34">Y70*R70</f>
        <v>34705.824999999997</v>
      </c>
      <c r="AA70" s="110">
        <f t="shared" ref="AA70:AA133" si="35">Q70*W70*-1</f>
        <v>0</v>
      </c>
      <c r="AB70" s="110">
        <f t="shared" si="19"/>
        <v>0</v>
      </c>
      <c r="AC70" s="114">
        <f t="shared" ref="AC70:AC133" si="36">AB70*R70</f>
        <v>0</v>
      </c>
      <c r="AD70" s="109"/>
      <c r="AF70" s="94">
        <f t="shared" si="20"/>
        <v>0</v>
      </c>
    </row>
    <row r="71" spans="1:32" ht="20" customHeight="1">
      <c r="A71" s="109">
        <f t="shared" si="21"/>
        <v>66</v>
      </c>
      <c r="B71" s="109">
        <v>267650</v>
      </c>
      <c r="C71" s="110">
        <v>496.012</v>
      </c>
      <c r="D71" s="110">
        <f t="shared" si="22"/>
        <v>0.56499999999999995</v>
      </c>
      <c r="E71" s="111">
        <v>2.5000000000000001E-2</v>
      </c>
      <c r="F71" s="112" t="str">
        <f>VLOOKUP(B71,'TCS Chainage As PER COS'!$B$4:$J$14,8,TRUE)</f>
        <v>MCW</v>
      </c>
      <c r="G71" s="112" t="str">
        <f>VLOOKUP(B71,'TCS Chainage As PER COS'!$B$4:$J$14,4,TRUE)</f>
        <v>TCS - 01</v>
      </c>
      <c r="H71" s="110">
        <f>VLOOKUP(B71,'TCS Chainage As PER COS'!$B$4:$J$14,6,TRUE)</f>
        <v>13</v>
      </c>
      <c r="I71" s="110">
        <f t="shared" si="23"/>
        <v>495.447</v>
      </c>
      <c r="J71" s="110">
        <f t="shared" si="24"/>
        <v>495.70949999999999</v>
      </c>
      <c r="K71" s="110">
        <f t="shared" si="25"/>
        <v>495.57825000000003</v>
      </c>
      <c r="L71" s="110">
        <v>495.51900000000001</v>
      </c>
      <c r="M71" s="110"/>
      <c r="N71" s="110">
        <f t="shared" si="26"/>
        <v>247.7595</v>
      </c>
      <c r="O71" s="110">
        <f t="shared" si="27"/>
        <v>247.81875000000002</v>
      </c>
      <c r="P71" s="110">
        <f t="shared" si="28"/>
        <v>247.81875000000002</v>
      </c>
      <c r="Q71" s="110">
        <f t="shared" si="29"/>
        <v>0</v>
      </c>
      <c r="R71" s="109">
        <f t="shared" ref="R71:R134" si="37">+B71-B70</f>
        <v>10</v>
      </c>
      <c r="S71" s="109">
        <f>VLOOKUP(B71,'TCS Chainage As PER COS'!$B$4:$J$14,7,TRUE)</f>
        <v>0</v>
      </c>
      <c r="T71" s="113">
        <f t="shared" si="30"/>
        <v>0</v>
      </c>
      <c r="U71" s="110">
        <f t="shared" si="31"/>
        <v>14</v>
      </c>
      <c r="V71" s="110">
        <f t="shared" ref="V71:V134" si="38">U71+O71*S71</f>
        <v>14</v>
      </c>
      <c r="W71" s="110">
        <f t="shared" si="32"/>
        <v>14</v>
      </c>
      <c r="X71" s="110">
        <f t="shared" si="33"/>
        <v>3469.4625000000005</v>
      </c>
      <c r="Y71" s="110">
        <f t="shared" ref="Y71:Y134" si="39">(X71+X70)/2</f>
        <v>3469.8650000000002</v>
      </c>
      <c r="Z71" s="114">
        <f t="shared" si="34"/>
        <v>34698.65</v>
      </c>
      <c r="AA71" s="110">
        <f t="shared" si="35"/>
        <v>0</v>
      </c>
      <c r="AB71" s="110">
        <f t="shared" ref="AB71:AB134" si="40">(AA71+AA70)/2</f>
        <v>0</v>
      </c>
      <c r="AC71" s="114">
        <f t="shared" si="36"/>
        <v>0</v>
      </c>
      <c r="AD71" s="109"/>
      <c r="AF71" s="94">
        <f t="shared" ref="AF71:AF134" si="41">+IF(F71="RE Wall",((O71+O70+2+D71*2)/2*R71),0)</f>
        <v>0</v>
      </c>
    </row>
    <row r="72" spans="1:32" ht="20" customHeight="1">
      <c r="A72" s="109">
        <f t="shared" si="21"/>
        <v>67</v>
      </c>
      <c r="B72" s="109">
        <v>267660</v>
      </c>
      <c r="C72" s="110">
        <v>495.87</v>
      </c>
      <c r="D72" s="110">
        <f t="shared" si="22"/>
        <v>0.56499999999999995</v>
      </c>
      <c r="E72" s="111">
        <v>2.5000000000000001E-2</v>
      </c>
      <c r="F72" s="112" t="str">
        <f>VLOOKUP(B72,'TCS Chainage As PER COS'!$B$4:$J$14,8,TRUE)</f>
        <v>MCW</v>
      </c>
      <c r="G72" s="112" t="str">
        <f>VLOOKUP(B72,'TCS Chainage As PER COS'!$B$4:$J$14,4,TRUE)</f>
        <v>TCS - 01</v>
      </c>
      <c r="H72" s="110">
        <f>VLOOKUP(B72,'TCS Chainage As PER COS'!$B$4:$J$14,6,TRUE)</f>
        <v>13</v>
      </c>
      <c r="I72" s="110">
        <f t="shared" si="23"/>
        <v>495.30500000000001</v>
      </c>
      <c r="J72" s="110">
        <f t="shared" si="24"/>
        <v>495.5675</v>
      </c>
      <c r="K72" s="110">
        <f t="shared" si="25"/>
        <v>495.43624999999997</v>
      </c>
      <c r="L72" s="110">
        <v>495.28399999999999</v>
      </c>
      <c r="M72" s="110"/>
      <c r="N72" s="110">
        <f t="shared" si="26"/>
        <v>247.642</v>
      </c>
      <c r="O72" s="110">
        <f t="shared" si="27"/>
        <v>247.79424999999998</v>
      </c>
      <c r="P72" s="110">
        <f t="shared" si="28"/>
        <v>247.79424999999998</v>
      </c>
      <c r="Q72" s="110">
        <f t="shared" si="29"/>
        <v>0</v>
      </c>
      <c r="R72" s="109">
        <f t="shared" si="37"/>
        <v>10</v>
      </c>
      <c r="S72" s="109">
        <f>VLOOKUP(B72,'TCS Chainage As PER COS'!$B$4:$J$14,7,TRUE)</f>
        <v>0</v>
      </c>
      <c r="T72" s="113">
        <f t="shared" si="30"/>
        <v>0</v>
      </c>
      <c r="U72" s="110">
        <f t="shared" si="31"/>
        <v>14</v>
      </c>
      <c r="V72" s="110">
        <f t="shared" si="38"/>
        <v>14</v>
      </c>
      <c r="W72" s="110">
        <f t="shared" si="32"/>
        <v>14</v>
      </c>
      <c r="X72" s="110">
        <f t="shared" si="33"/>
        <v>3469.1194999999998</v>
      </c>
      <c r="Y72" s="110">
        <f t="shared" si="39"/>
        <v>3469.2910000000002</v>
      </c>
      <c r="Z72" s="114">
        <f t="shared" si="34"/>
        <v>34692.910000000003</v>
      </c>
      <c r="AA72" s="110">
        <f t="shared" si="35"/>
        <v>0</v>
      </c>
      <c r="AB72" s="110">
        <f t="shared" si="40"/>
        <v>0</v>
      </c>
      <c r="AC72" s="114">
        <f t="shared" si="36"/>
        <v>0</v>
      </c>
      <c r="AD72" s="109"/>
      <c r="AF72" s="94">
        <f t="shared" si="41"/>
        <v>0</v>
      </c>
    </row>
    <row r="73" spans="1:32" ht="20" customHeight="1">
      <c r="A73" s="109">
        <f t="shared" si="21"/>
        <v>68</v>
      </c>
      <c r="B73" s="109">
        <v>267670</v>
      </c>
      <c r="C73" s="110">
        <v>495.72199999999998</v>
      </c>
      <c r="D73" s="110">
        <f t="shared" si="22"/>
        <v>0.56499999999999995</v>
      </c>
      <c r="E73" s="111">
        <v>2.5000000000000001E-2</v>
      </c>
      <c r="F73" s="112" t="str">
        <f>VLOOKUP(B73,'TCS Chainage As PER COS'!$B$4:$J$14,8,TRUE)</f>
        <v>MCW</v>
      </c>
      <c r="G73" s="112" t="str">
        <f>VLOOKUP(B73,'TCS Chainage As PER COS'!$B$4:$J$14,4,TRUE)</f>
        <v>TCS - 01</v>
      </c>
      <c r="H73" s="110">
        <f>VLOOKUP(B73,'TCS Chainage As PER COS'!$B$4:$J$14,6,TRUE)</f>
        <v>13</v>
      </c>
      <c r="I73" s="110">
        <f t="shared" si="23"/>
        <v>495.15699999999998</v>
      </c>
      <c r="J73" s="110">
        <f t="shared" si="24"/>
        <v>495.41949999999997</v>
      </c>
      <c r="K73" s="110">
        <f t="shared" si="25"/>
        <v>495.28824999999995</v>
      </c>
      <c r="L73" s="110">
        <v>495.02300000000002</v>
      </c>
      <c r="M73" s="110"/>
      <c r="N73" s="110">
        <f t="shared" si="26"/>
        <v>247.51150000000001</v>
      </c>
      <c r="O73" s="110">
        <f t="shared" si="27"/>
        <v>247.77674999999994</v>
      </c>
      <c r="P73" s="110">
        <f t="shared" si="28"/>
        <v>247.77674999999994</v>
      </c>
      <c r="Q73" s="110">
        <f t="shared" si="29"/>
        <v>0</v>
      </c>
      <c r="R73" s="109">
        <f t="shared" si="37"/>
        <v>10</v>
      </c>
      <c r="S73" s="109">
        <f>VLOOKUP(B73,'TCS Chainage As PER COS'!$B$4:$J$14,7,TRUE)</f>
        <v>0</v>
      </c>
      <c r="T73" s="113">
        <f t="shared" si="30"/>
        <v>0</v>
      </c>
      <c r="U73" s="110">
        <f t="shared" si="31"/>
        <v>14</v>
      </c>
      <c r="V73" s="110">
        <f t="shared" si="38"/>
        <v>14</v>
      </c>
      <c r="W73" s="110">
        <f t="shared" si="32"/>
        <v>14</v>
      </c>
      <c r="X73" s="110">
        <f t="shared" si="33"/>
        <v>3468.874499999999</v>
      </c>
      <c r="Y73" s="110">
        <f t="shared" si="39"/>
        <v>3468.9969999999994</v>
      </c>
      <c r="Z73" s="114">
        <f t="shared" si="34"/>
        <v>34689.969999999994</v>
      </c>
      <c r="AA73" s="110">
        <f t="shared" si="35"/>
        <v>0</v>
      </c>
      <c r="AB73" s="110">
        <f t="shared" si="40"/>
        <v>0</v>
      </c>
      <c r="AC73" s="114">
        <f t="shared" si="36"/>
        <v>0</v>
      </c>
      <c r="AD73" s="109"/>
      <c r="AF73" s="94">
        <f t="shared" si="41"/>
        <v>0</v>
      </c>
    </row>
    <row r="74" spans="1:32" ht="20" customHeight="1">
      <c r="A74" s="109">
        <f t="shared" si="21"/>
        <v>69</v>
      </c>
      <c r="B74" s="109">
        <v>267680</v>
      </c>
      <c r="C74" s="110">
        <v>495.56799999999998</v>
      </c>
      <c r="D74" s="110">
        <f t="shared" si="22"/>
        <v>0.56499999999999995</v>
      </c>
      <c r="E74" s="111">
        <v>2.5000000000000001E-2</v>
      </c>
      <c r="F74" s="112" t="str">
        <f>VLOOKUP(B74,'TCS Chainage As PER COS'!$B$4:$J$14,8,TRUE)</f>
        <v>MCW</v>
      </c>
      <c r="G74" s="112" t="str">
        <f>VLOOKUP(B74,'TCS Chainage As PER COS'!$B$4:$J$14,4,TRUE)</f>
        <v>TCS - 01</v>
      </c>
      <c r="H74" s="110">
        <f>VLOOKUP(B74,'TCS Chainage As PER COS'!$B$4:$J$14,6,TRUE)</f>
        <v>13</v>
      </c>
      <c r="I74" s="110">
        <f t="shared" si="23"/>
        <v>495.00299999999999</v>
      </c>
      <c r="J74" s="110">
        <f t="shared" si="24"/>
        <v>495.26549999999997</v>
      </c>
      <c r="K74" s="110">
        <f t="shared" si="25"/>
        <v>495.13424999999995</v>
      </c>
      <c r="L74" s="110">
        <v>494.80500000000001</v>
      </c>
      <c r="M74" s="110"/>
      <c r="N74" s="110">
        <f t="shared" si="26"/>
        <v>247.4025</v>
      </c>
      <c r="O74" s="110">
        <f t="shared" si="27"/>
        <v>247.73174999999995</v>
      </c>
      <c r="P74" s="110">
        <f t="shared" si="28"/>
        <v>247.73174999999995</v>
      </c>
      <c r="Q74" s="110">
        <f t="shared" si="29"/>
        <v>0</v>
      </c>
      <c r="R74" s="109">
        <f t="shared" si="37"/>
        <v>10</v>
      </c>
      <c r="S74" s="109">
        <f>VLOOKUP(B74,'TCS Chainage As PER COS'!$B$4:$J$14,7,TRUE)</f>
        <v>0</v>
      </c>
      <c r="T74" s="113">
        <f t="shared" si="30"/>
        <v>0</v>
      </c>
      <c r="U74" s="110">
        <f t="shared" si="31"/>
        <v>14</v>
      </c>
      <c r="V74" s="110">
        <f t="shared" si="38"/>
        <v>14</v>
      </c>
      <c r="W74" s="110">
        <f t="shared" si="32"/>
        <v>14</v>
      </c>
      <c r="X74" s="110">
        <f t="shared" si="33"/>
        <v>3468.2444999999993</v>
      </c>
      <c r="Y74" s="110">
        <f t="shared" si="39"/>
        <v>3468.5594999999994</v>
      </c>
      <c r="Z74" s="114">
        <f t="shared" si="34"/>
        <v>34685.594999999994</v>
      </c>
      <c r="AA74" s="110">
        <f t="shared" si="35"/>
        <v>0</v>
      </c>
      <c r="AB74" s="110">
        <f t="shared" si="40"/>
        <v>0</v>
      </c>
      <c r="AC74" s="114">
        <f t="shared" si="36"/>
        <v>0</v>
      </c>
      <c r="AD74" s="109"/>
      <c r="AF74" s="94">
        <f t="shared" si="41"/>
        <v>0</v>
      </c>
    </row>
    <row r="75" spans="1:32" ht="20" customHeight="1">
      <c r="A75" s="109">
        <f t="shared" si="21"/>
        <v>70</v>
      </c>
      <c r="B75" s="109">
        <v>267690</v>
      </c>
      <c r="C75" s="110">
        <v>495.40800000000002</v>
      </c>
      <c r="D75" s="110">
        <f t="shared" si="22"/>
        <v>0.56499999999999995</v>
      </c>
      <c r="E75" s="111">
        <v>2.5000000000000001E-2</v>
      </c>
      <c r="F75" s="112" t="str">
        <f>VLOOKUP(B75,'TCS Chainage As PER COS'!$B$4:$J$14,8,TRUE)</f>
        <v>MCW</v>
      </c>
      <c r="G75" s="112" t="str">
        <f>VLOOKUP(B75,'TCS Chainage As PER COS'!$B$4:$J$14,4,TRUE)</f>
        <v>TCS - 01</v>
      </c>
      <c r="H75" s="110">
        <f>VLOOKUP(B75,'TCS Chainage As PER COS'!$B$4:$J$14,6,TRUE)</f>
        <v>13</v>
      </c>
      <c r="I75" s="110">
        <f t="shared" si="23"/>
        <v>494.84300000000002</v>
      </c>
      <c r="J75" s="110">
        <f t="shared" si="24"/>
        <v>495.10550000000001</v>
      </c>
      <c r="K75" s="110">
        <f t="shared" si="25"/>
        <v>494.97424999999998</v>
      </c>
      <c r="L75" s="110">
        <v>494.60899999999998</v>
      </c>
      <c r="M75" s="110"/>
      <c r="N75" s="110">
        <f t="shared" si="26"/>
        <v>247.30449999999999</v>
      </c>
      <c r="O75" s="110">
        <f t="shared" si="27"/>
        <v>247.66974999999999</v>
      </c>
      <c r="P75" s="110">
        <f t="shared" si="28"/>
        <v>247.66974999999999</v>
      </c>
      <c r="Q75" s="110">
        <f t="shared" si="29"/>
        <v>0</v>
      </c>
      <c r="R75" s="109">
        <f t="shared" si="37"/>
        <v>10</v>
      </c>
      <c r="S75" s="109">
        <f>VLOOKUP(B75,'TCS Chainage As PER COS'!$B$4:$J$14,7,TRUE)</f>
        <v>0</v>
      </c>
      <c r="T75" s="113">
        <f t="shared" si="30"/>
        <v>0</v>
      </c>
      <c r="U75" s="110">
        <f t="shared" si="31"/>
        <v>14</v>
      </c>
      <c r="V75" s="110">
        <f t="shared" si="38"/>
        <v>14</v>
      </c>
      <c r="W75" s="110">
        <f t="shared" si="32"/>
        <v>14</v>
      </c>
      <c r="X75" s="110">
        <f t="shared" si="33"/>
        <v>3467.3764999999999</v>
      </c>
      <c r="Y75" s="110">
        <f t="shared" si="39"/>
        <v>3467.8104999999996</v>
      </c>
      <c r="Z75" s="114">
        <f t="shared" si="34"/>
        <v>34678.104999999996</v>
      </c>
      <c r="AA75" s="110">
        <f t="shared" si="35"/>
        <v>0</v>
      </c>
      <c r="AB75" s="110">
        <f t="shared" si="40"/>
        <v>0</v>
      </c>
      <c r="AC75" s="114">
        <f t="shared" si="36"/>
        <v>0</v>
      </c>
      <c r="AD75" s="109"/>
      <c r="AF75" s="94">
        <f t="shared" si="41"/>
        <v>0</v>
      </c>
    </row>
    <row r="76" spans="1:32" ht="20" customHeight="1">
      <c r="A76" s="109">
        <f t="shared" si="21"/>
        <v>71</v>
      </c>
      <c r="B76" s="109">
        <v>267700</v>
      </c>
      <c r="C76" s="110">
        <v>495.24299999999999</v>
      </c>
      <c r="D76" s="110">
        <f t="shared" si="22"/>
        <v>0.56499999999999995</v>
      </c>
      <c r="E76" s="111">
        <v>2.5000000000000001E-2</v>
      </c>
      <c r="F76" s="112" t="str">
        <f>VLOOKUP(B76,'TCS Chainage As PER COS'!$B$4:$J$14,8,TRUE)</f>
        <v>MCW</v>
      </c>
      <c r="G76" s="112" t="str">
        <f>VLOOKUP(B76,'TCS Chainage As PER COS'!$B$4:$J$14,4,TRUE)</f>
        <v>TCS - 01</v>
      </c>
      <c r="H76" s="110">
        <f>VLOOKUP(B76,'TCS Chainage As PER COS'!$B$4:$J$14,6,TRUE)</f>
        <v>13</v>
      </c>
      <c r="I76" s="110">
        <f t="shared" si="23"/>
        <v>494.678</v>
      </c>
      <c r="J76" s="110">
        <f t="shared" si="24"/>
        <v>494.94049999999999</v>
      </c>
      <c r="K76" s="110">
        <f t="shared" si="25"/>
        <v>494.80925000000002</v>
      </c>
      <c r="L76" s="110">
        <v>494.404</v>
      </c>
      <c r="M76" s="110"/>
      <c r="N76" s="110">
        <f t="shared" si="26"/>
        <v>247.202</v>
      </c>
      <c r="O76" s="110">
        <f t="shared" si="27"/>
        <v>247.60725000000002</v>
      </c>
      <c r="P76" s="110">
        <f t="shared" si="28"/>
        <v>247.60725000000002</v>
      </c>
      <c r="Q76" s="110">
        <f t="shared" si="29"/>
        <v>0</v>
      </c>
      <c r="R76" s="109">
        <f t="shared" si="37"/>
        <v>10</v>
      </c>
      <c r="S76" s="109">
        <f>VLOOKUP(B76,'TCS Chainage As PER COS'!$B$4:$J$14,7,TRUE)</f>
        <v>0</v>
      </c>
      <c r="T76" s="113">
        <f t="shared" si="30"/>
        <v>0</v>
      </c>
      <c r="U76" s="110">
        <f t="shared" si="31"/>
        <v>14</v>
      </c>
      <c r="V76" s="110">
        <f t="shared" si="38"/>
        <v>14</v>
      </c>
      <c r="W76" s="110">
        <f t="shared" si="32"/>
        <v>14</v>
      </c>
      <c r="X76" s="110">
        <f t="shared" si="33"/>
        <v>3466.5015000000003</v>
      </c>
      <c r="Y76" s="110">
        <f t="shared" si="39"/>
        <v>3466.9390000000003</v>
      </c>
      <c r="Z76" s="114">
        <f t="shared" si="34"/>
        <v>34669.39</v>
      </c>
      <c r="AA76" s="110">
        <f t="shared" si="35"/>
        <v>0</v>
      </c>
      <c r="AB76" s="110">
        <f t="shared" si="40"/>
        <v>0</v>
      </c>
      <c r="AC76" s="114">
        <f t="shared" si="36"/>
        <v>0</v>
      </c>
      <c r="AD76" s="109"/>
      <c r="AF76" s="94">
        <f t="shared" si="41"/>
        <v>0</v>
      </c>
    </row>
    <row r="77" spans="1:32" ht="20" customHeight="1">
      <c r="A77" s="109">
        <f t="shared" si="21"/>
        <v>72</v>
      </c>
      <c r="B77" s="109">
        <v>267710</v>
      </c>
      <c r="C77" s="110">
        <v>495.07299999999998</v>
      </c>
      <c r="D77" s="110">
        <f t="shared" si="22"/>
        <v>0.56499999999999995</v>
      </c>
      <c r="E77" s="111">
        <v>2.5000000000000001E-2</v>
      </c>
      <c r="F77" s="112" t="str">
        <f>VLOOKUP(B77,'TCS Chainage As PER COS'!$B$4:$J$14,8,TRUE)</f>
        <v>MCW</v>
      </c>
      <c r="G77" s="112" t="str">
        <f>VLOOKUP(B77,'TCS Chainage As PER COS'!$B$4:$J$14,4,TRUE)</f>
        <v>TCS - 01</v>
      </c>
      <c r="H77" s="110">
        <f>VLOOKUP(B77,'TCS Chainage As PER COS'!$B$4:$J$14,6,TRUE)</f>
        <v>13</v>
      </c>
      <c r="I77" s="110">
        <f t="shared" si="23"/>
        <v>494.50799999999998</v>
      </c>
      <c r="J77" s="110">
        <f t="shared" si="24"/>
        <v>494.77049999999997</v>
      </c>
      <c r="K77" s="110">
        <f t="shared" si="25"/>
        <v>494.63924999999995</v>
      </c>
      <c r="L77" s="110">
        <v>494.2</v>
      </c>
      <c r="M77" s="110"/>
      <c r="N77" s="110">
        <f t="shared" si="26"/>
        <v>247.1</v>
      </c>
      <c r="O77" s="110">
        <f t="shared" si="27"/>
        <v>247.53924999999995</v>
      </c>
      <c r="P77" s="110">
        <f t="shared" si="28"/>
        <v>247.53924999999995</v>
      </c>
      <c r="Q77" s="110">
        <f t="shared" si="29"/>
        <v>0</v>
      </c>
      <c r="R77" s="109">
        <f t="shared" si="37"/>
        <v>10</v>
      </c>
      <c r="S77" s="109">
        <f>VLOOKUP(B77,'TCS Chainage As PER COS'!$B$4:$J$14,7,TRUE)</f>
        <v>0</v>
      </c>
      <c r="T77" s="113">
        <f t="shared" si="30"/>
        <v>0</v>
      </c>
      <c r="U77" s="110">
        <f t="shared" si="31"/>
        <v>14</v>
      </c>
      <c r="V77" s="110">
        <f t="shared" si="38"/>
        <v>14</v>
      </c>
      <c r="W77" s="110">
        <f t="shared" si="32"/>
        <v>14</v>
      </c>
      <c r="X77" s="110">
        <f t="shared" si="33"/>
        <v>3465.5494999999992</v>
      </c>
      <c r="Y77" s="110">
        <f t="shared" si="39"/>
        <v>3466.0254999999997</v>
      </c>
      <c r="Z77" s="114">
        <f t="shared" si="34"/>
        <v>34660.254999999997</v>
      </c>
      <c r="AA77" s="110">
        <f t="shared" si="35"/>
        <v>0</v>
      </c>
      <c r="AB77" s="110">
        <f t="shared" si="40"/>
        <v>0</v>
      </c>
      <c r="AC77" s="114">
        <f t="shared" si="36"/>
        <v>0</v>
      </c>
      <c r="AD77" s="109"/>
      <c r="AF77" s="94">
        <f t="shared" si="41"/>
        <v>0</v>
      </c>
    </row>
    <row r="78" spans="1:32" ht="20" customHeight="1">
      <c r="A78" s="109">
        <f t="shared" si="21"/>
        <v>73</v>
      </c>
      <c r="B78" s="109">
        <v>267720</v>
      </c>
      <c r="C78" s="110">
        <v>494.90300000000002</v>
      </c>
      <c r="D78" s="110">
        <f t="shared" si="22"/>
        <v>0.56499999999999995</v>
      </c>
      <c r="E78" s="111">
        <v>2.5000000000000001E-2</v>
      </c>
      <c r="F78" s="112" t="str">
        <f>VLOOKUP(B78,'TCS Chainage As PER COS'!$B$4:$J$14,8,TRUE)</f>
        <v>MCW</v>
      </c>
      <c r="G78" s="112" t="str">
        <f>VLOOKUP(B78,'TCS Chainage As PER COS'!$B$4:$J$14,4,TRUE)</f>
        <v>TCS - 01</v>
      </c>
      <c r="H78" s="110">
        <f>VLOOKUP(B78,'TCS Chainage As PER COS'!$B$4:$J$14,6,TRUE)</f>
        <v>13</v>
      </c>
      <c r="I78" s="110">
        <f t="shared" si="23"/>
        <v>494.33800000000002</v>
      </c>
      <c r="J78" s="110">
        <f t="shared" si="24"/>
        <v>494.60050000000001</v>
      </c>
      <c r="K78" s="110">
        <f t="shared" si="25"/>
        <v>494.46924999999999</v>
      </c>
      <c r="L78" s="110">
        <v>494.08499999999998</v>
      </c>
      <c r="M78" s="110"/>
      <c r="N78" s="110">
        <f t="shared" si="26"/>
        <v>247.04249999999999</v>
      </c>
      <c r="O78" s="110">
        <f t="shared" si="27"/>
        <v>247.42675</v>
      </c>
      <c r="P78" s="110">
        <f t="shared" si="28"/>
        <v>247.42675</v>
      </c>
      <c r="Q78" s="110">
        <f t="shared" si="29"/>
        <v>0</v>
      </c>
      <c r="R78" s="109">
        <f t="shared" si="37"/>
        <v>10</v>
      </c>
      <c r="S78" s="109">
        <f>VLOOKUP(B78,'TCS Chainage As PER COS'!$B$4:$J$14,7,TRUE)</f>
        <v>0</v>
      </c>
      <c r="T78" s="113">
        <f t="shared" si="30"/>
        <v>0</v>
      </c>
      <c r="U78" s="110">
        <f t="shared" si="31"/>
        <v>14</v>
      </c>
      <c r="V78" s="110">
        <f t="shared" si="38"/>
        <v>14</v>
      </c>
      <c r="W78" s="110">
        <f t="shared" si="32"/>
        <v>14</v>
      </c>
      <c r="X78" s="110">
        <f t="shared" si="33"/>
        <v>3463.9744999999998</v>
      </c>
      <c r="Y78" s="110">
        <f t="shared" si="39"/>
        <v>3464.7619999999997</v>
      </c>
      <c r="Z78" s="114">
        <f t="shared" si="34"/>
        <v>34647.619999999995</v>
      </c>
      <c r="AA78" s="110">
        <f t="shared" si="35"/>
        <v>0</v>
      </c>
      <c r="AB78" s="110">
        <f t="shared" si="40"/>
        <v>0</v>
      </c>
      <c r="AC78" s="114">
        <f t="shared" si="36"/>
        <v>0</v>
      </c>
      <c r="AD78" s="109"/>
      <c r="AF78" s="94">
        <f t="shared" si="41"/>
        <v>0</v>
      </c>
    </row>
    <row r="79" spans="1:32" ht="20" customHeight="1">
      <c r="A79" s="109">
        <f t="shared" si="21"/>
        <v>74</v>
      </c>
      <c r="B79" s="109">
        <v>267730</v>
      </c>
      <c r="C79" s="110">
        <v>494.733</v>
      </c>
      <c r="D79" s="110">
        <f t="shared" si="22"/>
        <v>0.56499999999999995</v>
      </c>
      <c r="E79" s="111">
        <v>2.5000000000000001E-2</v>
      </c>
      <c r="F79" s="112" t="str">
        <f>VLOOKUP(B79,'TCS Chainage As PER COS'!$B$4:$J$14,8,TRUE)</f>
        <v>MCW</v>
      </c>
      <c r="G79" s="112" t="str">
        <f>VLOOKUP(B79,'TCS Chainage As PER COS'!$B$4:$J$14,4,TRUE)</f>
        <v>TCS - 01</v>
      </c>
      <c r="H79" s="110">
        <f>VLOOKUP(B79,'TCS Chainage As PER COS'!$B$4:$J$14,6,TRUE)</f>
        <v>13</v>
      </c>
      <c r="I79" s="110">
        <f t="shared" si="23"/>
        <v>494.16800000000001</v>
      </c>
      <c r="J79" s="110">
        <f t="shared" si="24"/>
        <v>494.43049999999999</v>
      </c>
      <c r="K79" s="110">
        <f t="shared" si="25"/>
        <v>494.29925000000003</v>
      </c>
      <c r="L79" s="110">
        <v>494.12099999999998</v>
      </c>
      <c r="M79" s="110"/>
      <c r="N79" s="110">
        <f t="shared" si="26"/>
        <v>247.06049999999999</v>
      </c>
      <c r="O79" s="110">
        <f t="shared" si="27"/>
        <v>247.23875000000004</v>
      </c>
      <c r="P79" s="110">
        <f t="shared" si="28"/>
        <v>247.23875000000004</v>
      </c>
      <c r="Q79" s="110">
        <f t="shared" si="29"/>
        <v>0</v>
      </c>
      <c r="R79" s="109">
        <f t="shared" si="37"/>
        <v>10</v>
      </c>
      <c r="S79" s="109">
        <f>VLOOKUP(B79,'TCS Chainage As PER COS'!$B$4:$J$14,7,TRUE)</f>
        <v>0</v>
      </c>
      <c r="T79" s="113">
        <f t="shared" si="30"/>
        <v>0</v>
      </c>
      <c r="U79" s="110">
        <f t="shared" si="31"/>
        <v>14</v>
      </c>
      <c r="V79" s="110">
        <f t="shared" si="38"/>
        <v>14</v>
      </c>
      <c r="W79" s="110">
        <f t="shared" si="32"/>
        <v>14</v>
      </c>
      <c r="X79" s="110">
        <f t="shared" si="33"/>
        <v>3461.3425000000007</v>
      </c>
      <c r="Y79" s="110">
        <f t="shared" si="39"/>
        <v>3462.6585000000005</v>
      </c>
      <c r="Z79" s="114">
        <f t="shared" si="34"/>
        <v>34626.585000000006</v>
      </c>
      <c r="AA79" s="110">
        <f t="shared" si="35"/>
        <v>0</v>
      </c>
      <c r="AB79" s="110">
        <f t="shared" si="40"/>
        <v>0</v>
      </c>
      <c r="AC79" s="114">
        <f t="shared" si="36"/>
        <v>0</v>
      </c>
      <c r="AD79" s="109"/>
      <c r="AF79" s="94">
        <f t="shared" si="41"/>
        <v>0</v>
      </c>
    </row>
    <row r="80" spans="1:32" ht="20" customHeight="1">
      <c r="A80" s="109">
        <f t="shared" si="21"/>
        <v>75</v>
      </c>
      <c r="B80" s="109">
        <v>267740</v>
      </c>
      <c r="C80" s="110">
        <v>494.56299999999999</v>
      </c>
      <c r="D80" s="110">
        <f t="shared" si="22"/>
        <v>0.56499999999999995</v>
      </c>
      <c r="E80" s="111">
        <v>2.5000000000000001E-2</v>
      </c>
      <c r="F80" s="112" t="str">
        <f>VLOOKUP(B80,'TCS Chainage As PER COS'!$B$4:$J$14,8,TRUE)</f>
        <v>MCW</v>
      </c>
      <c r="G80" s="112" t="str">
        <f>VLOOKUP(B80,'TCS Chainage As PER COS'!$B$4:$J$14,4,TRUE)</f>
        <v>TCS - 01</v>
      </c>
      <c r="H80" s="110">
        <f>VLOOKUP(B80,'TCS Chainage As PER COS'!$B$4:$J$14,6,TRUE)</f>
        <v>13</v>
      </c>
      <c r="I80" s="110">
        <f t="shared" si="23"/>
        <v>493.99799999999999</v>
      </c>
      <c r="J80" s="110">
        <f t="shared" si="24"/>
        <v>494.26049999999998</v>
      </c>
      <c r="K80" s="110">
        <f t="shared" si="25"/>
        <v>494.12924999999996</v>
      </c>
      <c r="L80" s="110">
        <v>493.95</v>
      </c>
      <c r="M80" s="110"/>
      <c r="N80" s="110">
        <f t="shared" si="26"/>
        <v>246.97499999999999</v>
      </c>
      <c r="O80" s="110">
        <f t="shared" si="27"/>
        <v>247.15424999999996</v>
      </c>
      <c r="P80" s="110">
        <f t="shared" si="28"/>
        <v>247.15424999999996</v>
      </c>
      <c r="Q80" s="110">
        <f t="shared" si="29"/>
        <v>0</v>
      </c>
      <c r="R80" s="109">
        <f t="shared" si="37"/>
        <v>10</v>
      </c>
      <c r="S80" s="109">
        <f>VLOOKUP(B80,'TCS Chainage As PER COS'!$B$4:$J$14,7,TRUE)</f>
        <v>0</v>
      </c>
      <c r="T80" s="113">
        <f t="shared" si="30"/>
        <v>0</v>
      </c>
      <c r="U80" s="110">
        <f t="shared" si="31"/>
        <v>14</v>
      </c>
      <c r="V80" s="110">
        <f t="shared" si="38"/>
        <v>14</v>
      </c>
      <c r="W80" s="110">
        <f t="shared" si="32"/>
        <v>14</v>
      </c>
      <c r="X80" s="110">
        <f t="shared" si="33"/>
        <v>3460.1594999999993</v>
      </c>
      <c r="Y80" s="110">
        <f t="shared" si="39"/>
        <v>3460.7510000000002</v>
      </c>
      <c r="Z80" s="114">
        <f t="shared" si="34"/>
        <v>34607.51</v>
      </c>
      <c r="AA80" s="110">
        <f t="shared" si="35"/>
        <v>0</v>
      </c>
      <c r="AB80" s="110">
        <f t="shared" si="40"/>
        <v>0</v>
      </c>
      <c r="AC80" s="114">
        <f t="shared" si="36"/>
        <v>0</v>
      </c>
      <c r="AD80" s="109"/>
      <c r="AF80" s="94">
        <f t="shared" si="41"/>
        <v>0</v>
      </c>
    </row>
    <row r="81" spans="1:32" ht="20" customHeight="1">
      <c r="A81" s="109">
        <f t="shared" si="21"/>
        <v>76</v>
      </c>
      <c r="B81" s="109">
        <v>267750</v>
      </c>
      <c r="C81" s="110">
        <v>494.39299999999997</v>
      </c>
      <c r="D81" s="110">
        <f t="shared" si="22"/>
        <v>0.56499999999999995</v>
      </c>
      <c r="E81" s="111">
        <v>2.5000000000000001E-2</v>
      </c>
      <c r="F81" s="112" t="str">
        <f>VLOOKUP(B81,'TCS Chainage As PER COS'!$B$4:$J$14,8,TRUE)</f>
        <v>MCW</v>
      </c>
      <c r="G81" s="112" t="str">
        <f>VLOOKUP(B81,'TCS Chainage As PER COS'!$B$4:$J$14,4,TRUE)</f>
        <v>TCS - 01</v>
      </c>
      <c r="H81" s="110">
        <f>VLOOKUP(B81,'TCS Chainage As PER COS'!$B$4:$J$14,6,TRUE)</f>
        <v>13</v>
      </c>
      <c r="I81" s="110">
        <f t="shared" si="23"/>
        <v>493.82799999999997</v>
      </c>
      <c r="J81" s="110">
        <f t="shared" si="24"/>
        <v>494.09049999999996</v>
      </c>
      <c r="K81" s="110">
        <f t="shared" si="25"/>
        <v>493.95925</v>
      </c>
      <c r="L81" s="110">
        <v>493.80200000000002</v>
      </c>
      <c r="M81" s="110"/>
      <c r="N81" s="110">
        <f t="shared" si="26"/>
        <v>246.90100000000001</v>
      </c>
      <c r="O81" s="110">
        <f t="shared" si="27"/>
        <v>247.05824999999999</v>
      </c>
      <c r="P81" s="110">
        <f t="shared" si="28"/>
        <v>247.05824999999999</v>
      </c>
      <c r="Q81" s="110">
        <f t="shared" si="29"/>
        <v>0</v>
      </c>
      <c r="R81" s="109">
        <f t="shared" si="37"/>
        <v>10</v>
      </c>
      <c r="S81" s="109">
        <f>VLOOKUP(B81,'TCS Chainage As PER COS'!$B$4:$J$14,7,TRUE)</f>
        <v>0</v>
      </c>
      <c r="T81" s="113">
        <f t="shared" si="30"/>
        <v>0</v>
      </c>
      <c r="U81" s="110">
        <f t="shared" si="31"/>
        <v>14</v>
      </c>
      <c r="V81" s="110">
        <f t="shared" si="38"/>
        <v>14</v>
      </c>
      <c r="W81" s="110">
        <f t="shared" si="32"/>
        <v>14</v>
      </c>
      <c r="X81" s="110">
        <f t="shared" si="33"/>
        <v>3458.8154999999997</v>
      </c>
      <c r="Y81" s="110">
        <f t="shared" si="39"/>
        <v>3459.4874999999993</v>
      </c>
      <c r="Z81" s="114">
        <f t="shared" si="34"/>
        <v>34594.874999999993</v>
      </c>
      <c r="AA81" s="110">
        <f t="shared" si="35"/>
        <v>0</v>
      </c>
      <c r="AB81" s="110">
        <f t="shared" si="40"/>
        <v>0</v>
      </c>
      <c r="AC81" s="114">
        <f t="shared" si="36"/>
        <v>0</v>
      </c>
      <c r="AD81" s="109"/>
      <c r="AF81" s="94">
        <f t="shared" si="41"/>
        <v>0</v>
      </c>
    </row>
    <row r="82" spans="1:32" ht="20" customHeight="1">
      <c r="A82" s="109">
        <f t="shared" si="21"/>
        <v>77</v>
      </c>
      <c r="B82" s="109">
        <v>267760</v>
      </c>
      <c r="C82" s="110">
        <v>494.22300000000001</v>
      </c>
      <c r="D82" s="110">
        <f t="shared" si="22"/>
        <v>0.56499999999999995</v>
      </c>
      <c r="E82" s="111">
        <v>2.5000000000000001E-2</v>
      </c>
      <c r="F82" s="112" t="str">
        <f>VLOOKUP(B82,'TCS Chainage As PER COS'!$B$4:$J$14,8,TRUE)</f>
        <v>MCW</v>
      </c>
      <c r="G82" s="112" t="str">
        <f>VLOOKUP(B82,'TCS Chainage As PER COS'!$B$4:$J$14,4,TRUE)</f>
        <v>TCS - 01</v>
      </c>
      <c r="H82" s="110">
        <f>VLOOKUP(B82,'TCS Chainage As PER COS'!$B$4:$J$14,6,TRUE)</f>
        <v>13</v>
      </c>
      <c r="I82" s="110">
        <f t="shared" si="23"/>
        <v>493.65800000000002</v>
      </c>
      <c r="J82" s="110">
        <f t="shared" si="24"/>
        <v>493.9205</v>
      </c>
      <c r="K82" s="110">
        <f t="shared" si="25"/>
        <v>493.78925000000004</v>
      </c>
      <c r="L82" s="110">
        <v>493.685</v>
      </c>
      <c r="M82" s="110"/>
      <c r="N82" s="110">
        <f t="shared" si="26"/>
        <v>246.8425</v>
      </c>
      <c r="O82" s="110">
        <f t="shared" si="27"/>
        <v>246.94675000000004</v>
      </c>
      <c r="P82" s="110">
        <f t="shared" si="28"/>
        <v>246.94675000000004</v>
      </c>
      <c r="Q82" s="110">
        <f t="shared" si="29"/>
        <v>0</v>
      </c>
      <c r="R82" s="109">
        <f t="shared" si="37"/>
        <v>10</v>
      </c>
      <c r="S82" s="109">
        <f>VLOOKUP(B82,'TCS Chainage As PER COS'!$B$4:$J$14,7,TRUE)</f>
        <v>0</v>
      </c>
      <c r="T82" s="113">
        <f t="shared" si="30"/>
        <v>0</v>
      </c>
      <c r="U82" s="110">
        <f t="shared" si="31"/>
        <v>14</v>
      </c>
      <c r="V82" s="110">
        <f t="shared" si="38"/>
        <v>14</v>
      </c>
      <c r="W82" s="110">
        <f t="shared" si="32"/>
        <v>14</v>
      </c>
      <c r="X82" s="110">
        <f t="shared" si="33"/>
        <v>3457.2545000000005</v>
      </c>
      <c r="Y82" s="110">
        <f t="shared" si="39"/>
        <v>3458.0349999999999</v>
      </c>
      <c r="Z82" s="114">
        <f t="shared" si="34"/>
        <v>34580.35</v>
      </c>
      <c r="AA82" s="110">
        <f t="shared" si="35"/>
        <v>0</v>
      </c>
      <c r="AB82" s="110">
        <f t="shared" si="40"/>
        <v>0</v>
      </c>
      <c r="AC82" s="114">
        <f t="shared" si="36"/>
        <v>0</v>
      </c>
      <c r="AD82" s="109"/>
      <c r="AF82" s="94">
        <f t="shared" si="41"/>
        <v>0</v>
      </c>
    </row>
    <row r="83" spans="1:32" ht="20" customHeight="1">
      <c r="A83" s="109">
        <f t="shared" si="21"/>
        <v>78</v>
      </c>
      <c r="B83" s="109">
        <v>267770</v>
      </c>
      <c r="C83" s="110">
        <v>494.053</v>
      </c>
      <c r="D83" s="110">
        <f t="shared" si="22"/>
        <v>0.56499999999999995</v>
      </c>
      <c r="E83" s="111">
        <v>2.5000000000000001E-2</v>
      </c>
      <c r="F83" s="112" t="str">
        <f>VLOOKUP(B83,'TCS Chainage As PER COS'!$B$4:$J$14,8,TRUE)</f>
        <v>MCW</v>
      </c>
      <c r="G83" s="112" t="str">
        <f>VLOOKUP(B83,'TCS Chainage As PER COS'!$B$4:$J$14,4,TRUE)</f>
        <v>TCS - 01</v>
      </c>
      <c r="H83" s="110">
        <f>VLOOKUP(B83,'TCS Chainage As PER COS'!$B$4:$J$14,6,TRUE)</f>
        <v>13</v>
      </c>
      <c r="I83" s="110">
        <f t="shared" si="23"/>
        <v>493.488</v>
      </c>
      <c r="J83" s="110">
        <f t="shared" si="24"/>
        <v>493.75049999999999</v>
      </c>
      <c r="K83" s="110">
        <f t="shared" si="25"/>
        <v>493.61924999999997</v>
      </c>
      <c r="L83" s="110">
        <v>493.56599999999997</v>
      </c>
      <c r="M83" s="110"/>
      <c r="N83" s="110">
        <f t="shared" si="26"/>
        <v>246.78299999999999</v>
      </c>
      <c r="O83" s="110">
        <f t="shared" si="27"/>
        <v>246.83624999999998</v>
      </c>
      <c r="P83" s="110">
        <f t="shared" si="28"/>
        <v>246.83624999999998</v>
      </c>
      <c r="Q83" s="110">
        <f t="shared" si="29"/>
        <v>0</v>
      </c>
      <c r="R83" s="109">
        <f t="shared" si="37"/>
        <v>10</v>
      </c>
      <c r="S83" s="109">
        <f>VLOOKUP(B83,'TCS Chainage As PER COS'!$B$4:$J$14,7,TRUE)</f>
        <v>0</v>
      </c>
      <c r="T83" s="113">
        <f t="shared" si="30"/>
        <v>0</v>
      </c>
      <c r="U83" s="110">
        <f t="shared" si="31"/>
        <v>14</v>
      </c>
      <c r="V83" s="110">
        <f t="shared" si="38"/>
        <v>14</v>
      </c>
      <c r="W83" s="110">
        <f t="shared" si="32"/>
        <v>14</v>
      </c>
      <c r="X83" s="110">
        <f t="shared" si="33"/>
        <v>3455.7074999999995</v>
      </c>
      <c r="Y83" s="110">
        <f t="shared" si="39"/>
        <v>3456.4809999999998</v>
      </c>
      <c r="Z83" s="114">
        <f t="shared" si="34"/>
        <v>34564.81</v>
      </c>
      <c r="AA83" s="110">
        <f t="shared" si="35"/>
        <v>0</v>
      </c>
      <c r="AB83" s="110">
        <f t="shared" si="40"/>
        <v>0</v>
      </c>
      <c r="AC83" s="114">
        <f t="shared" si="36"/>
        <v>0</v>
      </c>
      <c r="AD83" s="109"/>
      <c r="AF83" s="94">
        <f t="shared" si="41"/>
        <v>0</v>
      </c>
    </row>
    <row r="84" spans="1:32" ht="20" customHeight="1">
      <c r="A84" s="109">
        <f t="shared" si="21"/>
        <v>79</v>
      </c>
      <c r="B84" s="109">
        <v>267780</v>
      </c>
      <c r="C84" s="110">
        <v>493.88299999999998</v>
      </c>
      <c r="D84" s="110">
        <f t="shared" si="22"/>
        <v>0.56499999999999995</v>
      </c>
      <c r="E84" s="111">
        <v>2.5000000000000001E-2</v>
      </c>
      <c r="F84" s="112" t="str">
        <f>VLOOKUP(B84,'TCS Chainage As PER COS'!$B$4:$J$14,8,TRUE)</f>
        <v>MCW</v>
      </c>
      <c r="G84" s="112" t="str">
        <f>VLOOKUP(B84,'TCS Chainage As PER COS'!$B$4:$J$14,4,TRUE)</f>
        <v>TCS - 01</v>
      </c>
      <c r="H84" s="110">
        <f>VLOOKUP(B84,'TCS Chainage As PER COS'!$B$4:$J$14,6,TRUE)</f>
        <v>13</v>
      </c>
      <c r="I84" s="110">
        <f t="shared" si="23"/>
        <v>493.31799999999998</v>
      </c>
      <c r="J84" s="110">
        <f t="shared" si="24"/>
        <v>493.58049999999997</v>
      </c>
      <c r="K84" s="110">
        <f t="shared" si="25"/>
        <v>493.44925000000001</v>
      </c>
      <c r="L84" s="110">
        <v>493.49099999999999</v>
      </c>
      <c r="M84" s="110"/>
      <c r="N84" s="110">
        <f t="shared" si="26"/>
        <v>246.74549999999999</v>
      </c>
      <c r="O84" s="110">
        <f t="shared" si="27"/>
        <v>246.70375000000001</v>
      </c>
      <c r="P84" s="110">
        <f t="shared" si="28"/>
        <v>246.70375000000001</v>
      </c>
      <c r="Q84" s="110">
        <f t="shared" si="29"/>
        <v>0</v>
      </c>
      <c r="R84" s="109">
        <f t="shared" si="37"/>
        <v>10</v>
      </c>
      <c r="S84" s="109">
        <f>VLOOKUP(B84,'TCS Chainage As PER COS'!$B$4:$J$14,7,TRUE)</f>
        <v>0</v>
      </c>
      <c r="T84" s="113">
        <f t="shared" si="30"/>
        <v>0</v>
      </c>
      <c r="U84" s="110">
        <f t="shared" si="31"/>
        <v>14</v>
      </c>
      <c r="V84" s="110">
        <f t="shared" si="38"/>
        <v>14</v>
      </c>
      <c r="W84" s="110">
        <f t="shared" si="32"/>
        <v>14</v>
      </c>
      <c r="X84" s="110">
        <f t="shared" si="33"/>
        <v>3453.8525</v>
      </c>
      <c r="Y84" s="110">
        <f t="shared" si="39"/>
        <v>3454.7799999999997</v>
      </c>
      <c r="Z84" s="114">
        <f t="shared" si="34"/>
        <v>34547.799999999996</v>
      </c>
      <c r="AA84" s="110">
        <f t="shared" si="35"/>
        <v>0</v>
      </c>
      <c r="AB84" s="110">
        <f t="shared" si="40"/>
        <v>0</v>
      </c>
      <c r="AC84" s="114">
        <f t="shared" si="36"/>
        <v>0</v>
      </c>
      <c r="AD84" s="109"/>
      <c r="AF84" s="94">
        <f t="shared" si="41"/>
        <v>0</v>
      </c>
    </row>
    <row r="85" spans="1:32" ht="20" customHeight="1">
      <c r="A85" s="109">
        <f t="shared" si="21"/>
        <v>80</v>
      </c>
      <c r="B85" s="109">
        <v>267790</v>
      </c>
      <c r="C85" s="110">
        <v>493.71300000000002</v>
      </c>
      <c r="D85" s="110">
        <f t="shared" si="22"/>
        <v>0.56499999999999995</v>
      </c>
      <c r="E85" s="111">
        <v>2.5000000000000001E-2</v>
      </c>
      <c r="F85" s="112" t="str">
        <f>VLOOKUP(B85,'TCS Chainage As PER COS'!$B$4:$J$14,8,TRUE)</f>
        <v>MCW</v>
      </c>
      <c r="G85" s="112" t="str">
        <f>VLOOKUP(B85,'TCS Chainage As PER COS'!$B$4:$J$14,4,TRUE)</f>
        <v>TCS - 01</v>
      </c>
      <c r="H85" s="110">
        <f>VLOOKUP(B85,'TCS Chainage As PER COS'!$B$4:$J$14,6,TRUE)</f>
        <v>13</v>
      </c>
      <c r="I85" s="110">
        <f t="shared" si="23"/>
        <v>493.14800000000002</v>
      </c>
      <c r="J85" s="110">
        <f t="shared" si="24"/>
        <v>493.41050000000001</v>
      </c>
      <c r="K85" s="110">
        <f t="shared" si="25"/>
        <v>493.27925000000005</v>
      </c>
      <c r="L85" s="110">
        <v>493.32600000000002</v>
      </c>
      <c r="M85" s="110"/>
      <c r="N85" s="110">
        <f t="shared" si="26"/>
        <v>246.66300000000001</v>
      </c>
      <c r="O85" s="110">
        <f t="shared" si="27"/>
        <v>246.61625000000004</v>
      </c>
      <c r="P85" s="110">
        <f t="shared" si="28"/>
        <v>246.61625000000004</v>
      </c>
      <c r="Q85" s="110">
        <f t="shared" si="29"/>
        <v>0</v>
      </c>
      <c r="R85" s="109">
        <f t="shared" si="37"/>
        <v>10</v>
      </c>
      <c r="S85" s="109">
        <f>VLOOKUP(B85,'TCS Chainage As PER COS'!$B$4:$J$14,7,TRUE)</f>
        <v>0</v>
      </c>
      <c r="T85" s="113">
        <f t="shared" si="30"/>
        <v>0</v>
      </c>
      <c r="U85" s="110">
        <f t="shared" si="31"/>
        <v>14</v>
      </c>
      <c r="V85" s="110">
        <f t="shared" si="38"/>
        <v>14</v>
      </c>
      <c r="W85" s="110">
        <f t="shared" si="32"/>
        <v>14</v>
      </c>
      <c r="X85" s="110">
        <f t="shared" si="33"/>
        <v>3452.6275000000005</v>
      </c>
      <c r="Y85" s="110">
        <f t="shared" si="39"/>
        <v>3453.2400000000002</v>
      </c>
      <c r="Z85" s="114">
        <f t="shared" si="34"/>
        <v>34532.400000000001</v>
      </c>
      <c r="AA85" s="110">
        <f t="shared" si="35"/>
        <v>0</v>
      </c>
      <c r="AB85" s="110">
        <f t="shared" si="40"/>
        <v>0</v>
      </c>
      <c r="AC85" s="114">
        <f t="shared" si="36"/>
        <v>0</v>
      </c>
      <c r="AD85" s="109"/>
      <c r="AF85" s="94">
        <f t="shared" si="41"/>
        <v>0</v>
      </c>
    </row>
    <row r="86" spans="1:32" ht="20" customHeight="1">
      <c r="A86" s="109">
        <f t="shared" si="21"/>
        <v>81</v>
      </c>
      <c r="B86" s="109">
        <v>267800</v>
      </c>
      <c r="C86" s="110">
        <v>493.54300000000001</v>
      </c>
      <c r="D86" s="110">
        <f t="shared" si="22"/>
        <v>0.56499999999999995</v>
      </c>
      <c r="E86" s="111">
        <v>2.5000000000000001E-2</v>
      </c>
      <c r="F86" s="112" t="str">
        <f>VLOOKUP(B86,'TCS Chainage As PER COS'!$B$4:$J$14,8,TRUE)</f>
        <v>MCW</v>
      </c>
      <c r="G86" s="112" t="str">
        <f>VLOOKUP(B86,'TCS Chainage As PER COS'!$B$4:$J$14,4,TRUE)</f>
        <v>TCS - 01</v>
      </c>
      <c r="H86" s="110">
        <f>VLOOKUP(B86,'TCS Chainage As PER COS'!$B$4:$J$14,6,TRUE)</f>
        <v>13</v>
      </c>
      <c r="I86" s="110">
        <f t="shared" si="23"/>
        <v>492.97800000000001</v>
      </c>
      <c r="J86" s="110">
        <f t="shared" si="24"/>
        <v>493.2405</v>
      </c>
      <c r="K86" s="110">
        <f t="shared" si="25"/>
        <v>493.10924999999997</v>
      </c>
      <c r="L86" s="110">
        <v>493.11500000000001</v>
      </c>
      <c r="M86" s="110"/>
      <c r="N86" s="110">
        <f t="shared" si="26"/>
        <v>246.5575</v>
      </c>
      <c r="O86" s="110">
        <f t="shared" si="27"/>
        <v>246.55174999999997</v>
      </c>
      <c r="P86" s="110">
        <f t="shared" si="28"/>
        <v>246.55174999999997</v>
      </c>
      <c r="Q86" s="110">
        <f t="shared" si="29"/>
        <v>0</v>
      </c>
      <c r="R86" s="109">
        <f t="shared" si="37"/>
        <v>10</v>
      </c>
      <c r="S86" s="109">
        <f>VLOOKUP(B86,'TCS Chainage As PER COS'!$B$4:$J$14,7,TRUE)</f>
        <v>0</v>
      </c>
      <c r="T86" s="113">
        <f t="shared" si="30"/>
        <v>0</v>
      </c>
      <c r="U86" s="110">
        <f t="shared" si="31"/>
        <v>14</v>
      </c>
      <c r="V86" s="110">
        <f t="shared" si="38"/>
        <v>14</v>
      </c>
      <c r="W86" s="110">
        <f t="shared" si="32"/>
        <v>14</v>
      </c>
      <c r="X86" s="110">
        <f t="shared" si="33"/>
        <v>3451.7244999999994</v>
      </c>
      <c r="Y86" s="110">
        <f t="shared" si="39"/>
        <v>3452.1759999999999</v>
      </c>
      <c r="Z86" s="114">
        <f t="shared" si="34"/>
        <v>34521.760000000002</v>
      </c>
      <c r="AA86" s="110">
        <f t="shared" si="35"/>
        <v>0</v>
      </c>
      <c r="AB86" s="110">
        <f t="shared" si="40"/>
        <v>0</v>
      </c>
      <c r="AC86" s="114">
        <f t="shared" si="36"/>
        <v>0</v>
      </c>
      <c r="AD86" s="109"/>
      <c r="AF86" s="94">
        <f t="shared" si="41"/>
        <v>0</v>
      </c>
    </row>
    <row r="87" spans="1:32" ht="20" customHeight="1">
      <c r="A87" s="109">
        <f t="shared" si="21"/>
        <v>82</v>
      </c>
      <c r="B87" s="109">
        <v>267810</v>
      </c>
      <c r="C87" s="110">
        <v>493.37299999999999</v>
      </c>
      <c r="D87" s="110">
        <f t="shared" si="22"/>
        <v>0.56499999999999995</v>
      </c>
      <c r="E87" s="111">
        <v>2.5000000000000001E-2</v>
      </c>
      <c r="F87" s="112" t="str">
        <f>VLOOKUP(B87,'TCS Chainage As PER COS'!$B$4:$J$14,8,TRUE)</f>
        <v>MCW</v>
      </c>
      <c r="G87" s="112" t="str">
        <f>VLOOKUP(B87,'TCS Chainage As PER COS'!$B$4:$J$14,4,TRUE)</f>
        <v>TCS - 01</v>
      </c>
      <c r="H87" s="110">
        <f>VLOOKUP(B87,'TCS Chainage As PER COS'!$B$4:$J$14,6,TRUE)</f>
        <v>13</v>
      </c>
      <c r="I87" s="110">
        <f t="shared" si="23"/>
        <v>492.80799999999999</v>
      </c>
      <c r="J87" s="110">
        <f t="shared" si="24"/>
        <v>493.07049999999998</v>
      </c>
      <c r="K87" s="110">
        <f t="shared" si="25"/>
        <v>492.93925000000002</v>
      </c>
      <c r="L87" s="110">
        <v>492.98200000000003</v>
      </c>
      <c r="M87" s="110"/>
      <c r="N87" s="110">
        <f t="shared" si="26"/>
        <v>246.49100000000001</v>
      </c>
      <c r="O87" s="110">
        <f t="shared" si="27"/>
        <v>246.44825</v>
      </c>
      <c r="P87" s="110">
        <f t="shared" si="28"/>
        <v>246.44825</v>
      </c>
      <c r="Q87" s="110">
        <f t="shared" si="29"/>
        <v>0</v>
      </c>
      <c r="R87" s="109">
        <f t="shared" si="37"/>
        <v>10</v>
      </c>
      <c r="S87" s="109">
        <f>VLOOKUP(B87,'TCS Chainage As PER COS'!$B$4:$J$14,7,TRUE)</f>
        <v>0</v>
      </c>
      <c r="T87" s="113">
        <f t="shared" si="30"/>
        <v>0</v>
      </c>
      <c r="U87" s="110">
        <f t="shared" si="31"/>
        <v>14</v>
      </c>
      <c r="V87" s="110">
        <f t="shared" si="38"/>
        <v>14</v>
      </c>
      <c r="W87" s="110">
        <f t="shared" si="32"/>
        <v>14</v>
      </c>
      <c r="X87" s="110">
        <f t="shared" si="33"/>
        <v>3450.2755000000002</v>
      </c>
      <c r="Y87" s="110">
        <f t="shared" si="39"/>
        <v>3451</v>
      </c>
      <c r="Z87" s="114">
        <f t="shared" si="34"/>
        <v>34510</v>
      </c>
      <c r="AA87" s="110">
        <f t="shared" si="35"/>
        <v>0</v>
      </c>
      <c r="AB87" s="110">
        <f t="shared" si="40"/>
        <v>0</v>
      </c>
      <c r="AC87" s="114">
        <f t="shared" si="36"/>
        <v>0</v>
      </c>
      <c r="AD87" s="109"/>
      <c r="AF87" s="94">
        <f t="shared" si="41"/>
        <v>0</v>
      </c>
    </row>
    <row r="88" spans="1:32" ht="20" customHeight="1">
      <c r="A88" s="109">
        <f t="shared" si="21"/>
        <v>83</v>
      </c>
      <c r="B88" s="109">
        <v>267820</v>
      </c>
      <c r="C88" s="110">
        <v>493.20299999999997</v>
      </c>
      <c r="D88" s="110">
        <f t="shared" si="22"/>
        <v>0.56499999999999995</v>
      </c>
      <c r="E88" s="111">
        <v>2.5000000000000001E-2</v>
      </c>
      <c r="F88" s="112" t="str">
        <f>VLOOKUP(B88,'TCS Chainage As PER COS'!$B$4:$J$14,8,TRUE)</f>
        <v>MCW</v>
      </c>
      <c r="G88" s="112" t="str">
        <f>VLOOKUP(B88,'TCS Chainage As PER COS'!$B$4:$J$14,4,TRUE)</f>
        <v>TCS - 01</v>
      </c>
      <c r="H88" s="110">
        <f>VLOOKUP(B88,'TCS Chainage As PER COS'!$B$4:$J$14,6,TRUE)</f>
        <v>13</v>
      </c>
      <c r="I88" s="110">
        <f t="shared" si="23"/>
        <v>492.63799999999998</v>
      </c>
      <c r="J88" s="110">
        <f t="shared" si="24"/>
        <v>492.90049999999997</v>
      </c>
      <c r="K88" s="110">
        <f t="shared" si="25"/>
        <v>492.76924999999994</v>
      </c>
      <c r="L88" s="110">
        <v>492.77699999999999</v>
      </c>
      <c r="M88" s="110"/>
      <c r="N88" s="110">
        <f t="shared" si="26"/>
        <v>246.38849999999999</v>
      </c>
      <c r="O88" s="110">
        <f t="shared" si="27"/>
        <v>246.38074999999995</v>
      </c>
      <c r="P88" s="110">
        <f t="shared" si="28"/>
        <v>246.38074999999995</v>
      </c>
      <c r="Q88" s="110">
        <f t="shared" si="29"/>
        <v>0</v>
      </c>
      <c r="R88" s="109">
        <f t="shared" si="37"/>
        <v>10</v>
      </c>
      <c r="S88" s="109">
        <f>VLOOKUP(B88,'TCS Chainage As PER COS'!$B$4:$J$14,7,TRUE)</f>
        <v>0</v>
      </c>
      <c r="T88" s="113">
        <f t="shared" si="30"/>
        <v>0</v>
      </c>
      <c r="U88" s="110">
        <f t="shared" si="31"/>
        <v>14</v>
      </c>
      <c r="V88" s="110">
        <f t="shared" si="38"/>
        <v>14</v>
      </c>
      <c r="W88" s="110">
        <f t="shared" si="32"/>
        <v>14</v>
      </c>
      <c r="X88" s="110">
        <f t="shared" si="33"/>
        <v>3449.3304999999991</v>
      </c>
      <c r="Y88" s="110">
        <f t="shared" si="39"/>
        <v>3449.8029999999999</v>
      </c>
      <c r="Z88" s="114">
        <f t="shared" si="34"/>
        <v>34498.03</v>
      </c>
      <c r="AA88" s="110">
        <f t="shared" si="35"/>
        <v>0</v>
      </c>
      <c r="AB88" s="110">
        <f t="shared" si="40"/>
        <v>0</v>
      </c>
      <c r="AC88" s="114">
        <f t="shared" si="36"/>
        <v>0</v>
      </c>
      <c r="AD88" s="109"/>
      <c r="AF88" s="94">
        <f t="shared" si="41"/>
        <v>0</v>
      </c>
    </row>
    <row r="89" spans="1:32" ht="20" customHeight="1">
      <c r="A89" s="109">
        <f t="shared" si="21"/>
        <v>84</v>
      </c>
      <c r="B89" s="109">
        <v>267830</v>
      </c>
      <c r="C89" s="110">
        <v>493.03300000000002</v>
      </c>
      <c r="D89" s="110">
        <f t="shared" si="22"/>
        <v>0.56499999999999995</v>
      </c>
      <c r="E89" s="111">
        <v>2.5000000000000001E-2</v>
      </c>
      <c r="F89" s="112" t="str">
        <f>VLOOKUP(B89,'TCS Chainage As PER COS'!$B$4:$J$14,8,TRUE)</f>
        <v>MCW</v>
      </c>
      <c r="G89" s="112" t="str">
        <f>VLOOKUP(B89,'TCS Chainage As PER COS'!$B$4:$J$14,4,TRUE)</f>
        <v>TCS - 01</v>
      </c>
      <c r="H89" s="110">
        <f>VLOOKUP(B89,'TCS Chainage As PER COS'!$B$4:$J$14,6,TRUE)</f>
        <v>13</v>
      </c>
      <c r="I89" s="110">
        <f t="shared" si="23"/>
        <v>492.46800000000002</v>
      </c>
      <c r="J89" s="110">
        <f t="shared" si="24"/>
        <v>492.73050000000001</v>
      </c>
      <c r="K89" s="110">
        <f t="shared" si="25"/>
        <v>492.59924999999998</v>
      </c>
      <c r="L89" s="110">
        <v>492.59100000000001</v>
      </c>
      <c r="M89" s="110"/>
      <c r="N89" s="110">
        <f t="shared" si="26"/>
        <v>246.2955</v>
      </c>
      <c r="O89" s="110">
        <f t="shared" si="27"/>
        <v>246.30374999999998</v>
      </c>
      <c r="P89" s="110">
        <f t="shared" si="28"/>
        <v>246.30374999999998</v>
      </c>
      <c r="Q89" s="110">
        <f t="shared" si="29"/>
        <v>0</v>
      </c>
      <c r="R89" s="109">
        <f t="shared" si="37"/>
        <v>10</v>
      </c>
      <c r="S89" s="109">
        <f>VLOOKUP(B89,'TCS Chainage As PER COS'!$B$4:$J$14,7,TRUE)</f>
        <v>0</v>
      </c>
      <c r="T89" s="113">
        <f t="shared" si="30"/>
        <v>0</v>
      </c>
      <c r="U89" s="110">
        <f t="shared" si="31"/>
        <v>14</v>
      </c>
      <c r="V89" s="110">
        <f t="shared" si="38"/>
        <v>14</v>
      </c>
      <c r="W89" s="110">
        <f t="shared" si="32"/>
        <v>14</v>
      </c>
      <c r="X89" s="110">
        <f t="shared" si="33"/>
        <v>3448.2524999999996</v>
      </c>
      <c r="Y89" s="110">
        <f t="shared" si="39"/>
        <v>3448.7914999999994</v>
      </c>
      <c r="Z89" s="114">
        <f t="shared" si="34"/>
        <v>34487.914999999994</v>
      </c>
      <c r="AA89" s="110">
        <f t="shared" si="35"/>
        <v>0</v>
      </c>
      <c r="AB89" s="110">
        <f t="shared" si="40"/>
        <v>0</v>
      </c>
      <c r="AC89" s="114">
        <f t="shared" si="36"/>
        <v>0</v>
      </c>
      <c r="AD89" s="109"/>
      <c r="AF89" s="94">
        <f t="shared" si="41"/>
        <v>0</v>
      </c>
    </row>
    <row r="90" spans="1:32" ht="20" customHeight="1">
      <c r="A90" s="109">
        <f t="shared" si="21"/>
        <v>85</v>
      </c>
      <c r="B90" s="109">
        <v>267840</v>
      </c>
      <c r="C90" s="110">
        <v>492.863</v>
      </c>
      <c r="D90" s="110">
        <f t="shared" si="22"/>
        <v>0.56499999999999995</v>
      </c>
      <c r="E90" s="111">
        <v>2.5000000000000001E-2</v>
      </c>
      <c r="F90" s="112" t="str">
        <f>VLOOKUP(B90,'TCS Chainage As PER COS'!$B$4:$J$14,8,TRUE)</f>
        <v>MCW</v>
      </c>
      <c r="G90" s="112" t="str">
        <f>VLOOKUP(B90,'TCS Chainage As PER COS'!$B$4:$J$14,4,TRUE)</f>
        <v>TCS - 01</v>
      </c>
      <c r="H90" s="110">
        <f>VLOOKUP(B90,'TCS Chainage As PER COS'!$B$4:$J$14,6,TRUE)</f>
        <v>13</v>
      </c>
      <c r="I90" s="110">
        <f t="shared" si="23"/>
        <v>492.298</v>
      </c>
      <c r="J90" s="110">
        <f t="shared" si="24"/>
        <v>492.56049999999999</v>
      </c>
      <c r="K90" s="110">
        <f t="shared" si="25"/>
        <v>492.42925000000002</v>
      </c>
      <c r="L90" s="110">
        <v>492.42099999999999</v>
      </c>
      <c r="M90" s="110"/>
      <c r="N90" s="110">
        <f t="shared" si="26"/>
        <v>246.2105</v>
      </c>
      <c r="O90" s="110">
        <f t="shared" si="27"/>
        <v>246.21875000000003</v>
      </c>
      <c r="P90" s="110">
        <f t="shared" si="28"/>
        <v>246.21875000000003</v>
      </c>
      <c r="Q90" s="110">
        <f t="shared" si="29"/>
        <v>0</v>
      </c>
      <c r="R90" s="109">
        <f t="shared" si="37"/>
        <v>10</v>
      </c>
      <c r="S90" s="109">
        <f>VLOOKUP(B90,'TCS Chainage As PER COS'!$B$4:$J$14,7,TRUE)</f>
        <v>0</v>
      </c>
      <c r="T90" s="113">
        <f t="shared" si="30"/>
        <v>0</v>
      </c>
      <c r="U90" s="110">
        <f t="shared" si="31"/>
        <v>14</v>
      </c>
      <c r="V90" s="110">
        <f t="shared" si="38"/>
        <v>14</v>
      </c>
      <c r="W90" s="110">
        <f t="shared" si="32"/>
        <v>14</v>
      </c>
      <c r="X90" s="110">
        <f t="shared" si="33"/>
        <v>3447.0625000000005</v>
      </c>
      <c r="Y90" s="110">
        <f t="shared" si="39"/>
        <v>3447.6575000000003</v>
      </c>
      <c r="Z90" s="114">
        <f t="shared" si="34"/>
        <v>34476.575000000004</v>
      </c>
      <c r="AA90" s="110">
        <f t="shared" si="35"/>
        <v>0</v>
      </c>
      <c r="AB90" s="110">
        <f t="shared" si="40"/>
        <v>0</v>
      </c>
      <c r="AC90" s="114">
        <f t="shared" si="36"/>
        <v>0</v>
      </c>
      <c r="AD90" s="109"/>
      <c r="AF90" s="94">
        <f t="shared" si="41"/>
        <v>0</v>
      </c>
    </row>
    <row r="91" spans="1:32" ht="20" customHeight="1">
      <c r="A91" s="109">
        <f t="shared" si="21"/>
        <v>86</v>
      </c>
      <c r="B91" s="109">
        <v>267850</v>
      </c>
      <c r="C91" s="110">
        <v>492.69299999999998</v>
      </c>
      <c r="D91" s="110">
        <f t="shared" si="22"/>
        <v>0.56499999999999995</v>
      </c>
      <c r="E91" s="111">
        <v>2.5000000000000001E-2</v>
      </c>
      <c r="F91" s="112" t="str">
        <f>VLOOKUP(B91,'TCS Chainage As PER COS'!$B$4:$J$14,8,TRUE)</f>
        <v>MCW</v>
      </c>
      <c r="G91" s="112" t="str">
        <f>VLOOKUP(B91,'TCS Chainage As PER COS'!$B$4:$J$14,4,TRUE)</f>
        <v>TCS - 01</v>
      </c>
      <c r="H91" s="110">
        <f>VLOOKUP(B91,'TCS Chainage As PER COS'!$B$4:$J$14,6,TRUE)</f>
        <v>13</v>
      </c>
      <c r="I91" s="110">
        <f t="shared" si="23"/>
        <v>492.12799999999999</v>
      </c>
      <c r="J91" s="110">
        <f t="shared" si="24"/>
        <v>492.39049999999997</v>
      </c>
      <c r="K91" s="110">
        <f t="shared" si="25"/>
        <v>492.25924999999995</v>
      </c>
      <c r="L91" s="110">
        <v>492.32499999999999</v>
      </c>
      <c r="M91" s="110"/>
      <c r="N91" s="110">
        <f t="shared" si="26"/>
        <v>246.16249999999999</v>
      </c>
      <c r="O91" s="110">
        <f t="shared" si="27"/>
        <v>246.09674999999996</v>
      </c>
      <c r="P91" s="110">
        <f t="shared" si="28"/>
        <v>246.09674999999996</v>
      </c>
      <c r="Q91" s="110">
        <f t="shared" si="29"/>
        <v>0</v>
      </c>
      <c r="R91" s="109">
        <f t="shared" si="37"/>
        <v>10</v>
      </c>
      <c r="S91" s="109">
        <f>VLOOKUP(B91,'TCS Chainage As PER COS'!$B$4:$J$14,7,TRUE)</f>
        <v>0</v>
      </c>
      <c r="T91" s="113">
        <f t="shared" si="30"/>
        <v>0</v>
      </c>
      <c r="U91" s="110">
        <f t="shared" si="31"/>
        <v>14</v>
      </c>
      <c r="V91" s="110">
        <f t="shared" si="38"/>
        <v>14</v>
      </c>
      <c r="W91" s="110">
        <f t="shared" si="32"/>
        <v>14</v>
      </c>
      <c r="X91" s="110">
        <f t="shared" si="33"/>
        <v>3445.3544999999995</v>
      </c>
      <c r="Y91" s="110">
        <f t="shared" si="39"/>
        <v>3446.2084999999997</v>
      </c>
      <c r="Z91" s="114">
        <f t="shared" si="34"/>
        <v>34462.084999999999</v>
      </c>
      <c r="AA91" s="110">
        <f t="shared" si="35"/>
        <v>0</v>
      </c>
      <c r="AB91" s="110">
        <f t="shared" si="40"/>
        <v>0</v>
      </c>
      <c r="AC91" s="114">
        <f t="shared" si="36"/>
        <v>0</v>
      </c>
      <c r="AD91" s="109"/>
      <c r="AF91" s="94">
        <f t="shared" si="41"/>
        <v>0</v>
      </c>
    </row>
    <row r="92" spans="1:32" ht="20" customHeight="1">
      <c r="A92" s="109">
        <f t="shared" si="21"/>
        <v>87</v>
      </c>
      <c r="B92" s="109">
        <v>267860</v>
      </c>
      <c r="C92" s="110">
        <v>492.52300000000002</v>
      </c>
      <c r="D92" s="110">
        <f t="shared" si="22"/>
        <v>0.56499999999999995</v>
      </c>
      <c r="E92" s="111">
        <v>2.5000000000000001E-2</v>
      </c>
      <c r="F92" s="112" t="str">
        <f>VLOOKUP(B92,'TCS Chainage As PER COS'!$B$4:$J$14,8,TRUE)</f>
        <v>MCW</v>
      </c>
      <c r="G92" s="112" t="str">
        <f>VLOOKUP(B92,'TCS Chainage As PER COS'!$B$4:$J$14,4,TRUE)</f>
        <v>TCS - 01</v>
      </c>
      <c r="H92" s="110">
        <f>VLOOKUP(B92,'TCS Chainage As PER COS'!$B$4:$J$14,6,TRUE)</f>
        <v>13</v>
      </c>
      <c r="I92" s="110">
        <f t="shared" si="23"/>
        <v>491.95800000000003</v>
      </c>
      <c r="J92" s="110">
        <f t="shared" si="24"/>
        <v>492.22050000000002</v>
      </c>
      <c r="K92" s="110">
        <f t="shared" si="25"/>
        <v>492.08924999999999</v>
      </c>
      <c r="L92" s="110">
        <v>492.16699999999997</v>
      </c>
      <c r="M92" s="110"/>
      <c r="N92" s="110">
        <f t="shared" si="26"/>
        <v>246.08349999999999</v>
      </c>
      <c r="O92" s="110">
        <f t="shared" si="27"/>
        <v>246.00575000000001</v>
      </c>
      <c r="P92" s="110">
        <f t="shared" si="28"/>
        <v>246.00575000000001</v>
      </c>
      <c r="Q92" s="110">
        <f t="shared" si="29"/>
        <v>0</v>
      </c>
      <c r="R92" s="109">
        <f t="shared" si="37"/>
        <v>10</v>
      </c>
      <c r="S92" s="109">
        <f>VLOOKUP(B92,'TCS Chainage As PER COS'!$B$4:$J$14,7,TRUE)</f>
        <v>0</v>
      </c>
      <c r="T92" s="113">
        <f t="shared" si="30"/>
        <v>0</v>
      </c>
      <c r="U92" s="110">
        <f t="shared" si="31"/>
        <v>14</v>
      </c>
      <c r="V92" s="110">
        <f t="shared" si="38"/>
        <v>14</v>
      </c>
      <c r="W92" s="110">
        <f t="shared" si="32"/>
        <v>14</v>
      </c>
      <c r="X92" s="110">
        <f t="shared" si="33"/>
        <v>3444.0805</v>
      </c>
      <c r="Y92" s="110">
        <f t="shared" si="39"/>
        <v>3444.7174999999997</v>
      </c>
      <c r="Z92" s="114">
        <f t="shared" si="34"/>
        <v>34447.174999999996</v>
      </c>
      <c r="AA92" s="110">
        <f t="shared" si="35"/>
        <v>0</v>
      </c>
      <c r="AB92" s="110">
        <f t="shared" si="40"/>
        <v>0</v>
      </c>
      <c r="AC92" s="114">
        <f t="shared" si="36"/>
        <v>0</v>
      </c>
      <c r="AD92" s="109"/>
      <c r="AF92" s="94">
        <f t="shared" si="41"/>
        <v>0</v>
      </c>
    </row>
    <row r="93" spans="1:32" ht="20" customHeight="1">
      <c r="A93" s="109">
        <f t="shared" si="21"/>
        <v>88</v>
      </c>
      <c r="B93" s="109">
        <v>267870</v>
      </c>
      <c r="C93" s="110">
        <v>492.35300000000001</v>
      </c>
      <c r="D93" s="110">
        <f t="shared" si="22"/>
        <v>0.56499999999999995</v>
      </c>
      <c r="E93" s="111">
        <v>2.5000000000000001E-2</v>
      </c>
      <c r="F93" s="112" t="str">
        <f>VLOOKUP(B93,'TCS Chainage As PER COS'!$B$4:$J$14,8,TRUE)</f>
        <v>MCW</v>
      </c>
      <c r="G93" s="112" t="str">
        <f>VLOOKUP(B93,'TCS Chainage As PER COS'!$B$4:$J$14,4,TRUE)</f>
        <v>TCS - 01</v>
      </c>
      <c r="H93" s="110">
        <f>VLOOKUP(B93,'TCS Chainage As PER COS'!$B$4:$J$14,6,TRUE)</f>
        <v>13</v>
      </c>
      <c r="I93" s="110">
        <f t="shared" si="23"/>
        <v>491.78800000000001</v>
      </c>
      <c r="J93" s="110">
        <f t="shared" si="24"/>
        <v>492.0505</v>
      </c>
      <c r="K93" s="110">
        <f t="shared" si="25"/>
        <v>491.91925000000003</v>
      </c>
      <c r="L93" s="110">
        <v>492.00099999999998</v>
      </c>
      <c r="M93" s="110"/>
      <c r="N93" s="110">
        <f t="shared" si="26"/>
        <v>246.00049999999999</v>
      </c>
      <c r="O93" s="110">
        <f t="shared" si="27"/>
        <v>245.91875000000005</v>
      </c>
      <c r="P93" s="110">
        <f t="shared" si="28"/>
        <v>245.91875000000005</v>
      </c>
      <c r="Q93" s="110">
        <f t="shared" si="29"/>
        <v>0</v>
      </c>
      <c r="R93" s="109">
        <f t="shared" si="37"/>
        <v>10</v>
      </c>
      <c r="S93" s="109">
        <f>VLOOKUP(B93,'TCS Chainage As PER COS'!$B$4:$J$14,7,TRUE)</f>
        <v>0</v>
      </c>
      <c r="T93" s="113">
        <f t="shared" si="30"/>
        <v>0</v>
      </c>
      <c r="U93" s="110">
        <f t="shared" si="31"/>
        <v>14</v>
      </c>
      <c r="V93" s="110">
        <f t="shared" si="38"/>
        <v>14</v>
      </c>
      <c r="W93" s="110">
        <f t="shared" si="32"/>
        <v>14</v>
      </c>
      <c r="X93" s="110">
        <f t="shared" si="33"/>
        <v>3442.8625000000006</v>
      </c>
      <c r="Y93" s="110">
        <f t="shared" si="39"/>
        <v>3443.4715000000006</v>
      </c>
      <c r="Z93" s="114">
        <f t="shared" si="34"/>
        <v>34434.715000000004</v>
      </c>
      <c r="AA93" s="110">
        <f t="shared" si="35"/>
        <v>0</v>
      </c>
      <c r="AB93" s="110">
        <f t="shared" si="40"/>
        <v>0</v>
      </c>
      <c r="AC93" s="114">
        <f t="shared" si="36"/>
        <v>0</v>
      </c>
      <c r="AD93" s="109"/>
      <c r="AF93" s="94">
        <f t="shared" si="41"/>
        <v>0</v>
      </c>
    </row>
    <row r="94" spans="1:32" ht="20" customHeight="1">
      <c r="A94" s="109">
        <f t="shared" si="21"/>
        <v>89</v>
      </c>
      <c r="B94" s="109">
        <v>267880</v>
      </c>
      <c r="C94" s="110">
        <v>492.18299999999999</v>
      </c>
      <c r="D94" s="110">
        <f t="shared" si="22"/>
        <v>0.56499999999999995</v>
      </c>
      <c r="E94" s="111">
        <v>2.5000000000000001E-2</v>
      </c>
      <c r="F94" s="112" t="str">
        <f>VLOOKUP(B94,'TCS Chainage As PER COS'!$B$4:$J$14,8,TRUE)</f>
        <v>MCW</v>
      </c>
      <c r="G94" s="112" t="str">
        <f>VLOOKUP(B94,'TCS Chainage As PER COS'!$B$4:$J$14,4,TRUE)</f>
        <v>TCS - 01</v>
      </c>
      <c r="H94" s="110">
        <f>VLOOKUP(B94,'TCS Chainage As PER COS'!$B$4:$J$14,6,TRUE)</f>
        <v>13</v>
      </c>
      <c r="I94" s="110">
        <f t="shared" si="23"/>
        <v>491.61799999999999</v>
      </c>
      <c r="J94" s="110">
        <f t="shared" si="24"/>
        <v>491.88049999999998</v>
      </c>
      <c r="K94" s="110">
        <f t="shared" si="25"/>
        <v>491.74924999999996</v>
      </c>
      <c r="L94" s="110">
        <v>491.85700000000003</v>
      </c>
      <c r="M94" s="110"/>
      <c r="N94" s="110">
        <f t="shared" si="26"/>
        <v>245.92850000000001</v>
      </c>
      <c r="O94" s="110">
        <f t="shared" si="27"/>
        <v>245.82074999999995</v>
      </c>
      <c r="P94" s="110">
        <f t="shared" si="28"/>
        <v>245.82074999999995</v>
      </c>
      <c r="Q94" s="110">
        <f t="shared" si="29"/>
        <v>0</v>
      </c>
      <c r="R94" s="109">
        <f t="shared" si="37"/>
        <v>10</v>
      </c>
      <c r="S94" s="109">
        <f>VLOOKUP(B94,'TCS Chainage As PER COS'!$B$4:$J$14,7,TRUE)</f>
        <v>0</v>
      </c>
      <c r="T94" s="113">
        <f t="shared" si="30"/>
        <v>0</v>
      </c>
      <c r="U94" s="110">
        <f t="shared" si="31"/>
        <v>14</v>
      </c>
      <c r="V94" s="110">
        <f t="shared" si="38"/>
        <v>14</v>
      </c>
      <c r="W94" s="110">
        <f t="shared" si="32"/>
        <v>14</v>
      </c>
      <c r="X94" s="110">
        <f t="shared" si="33"/>
        <v>3441.4904999999994</v>
      </c>
      <c r="Y94" s="110">
        <f t="shared" si="39"/>
        <v>3442.1765</v>
      </c>
      <c r="Z94" s="114">
        <f t="shared" si="34"/>
        <v>34421.764999999999</v>
      </c>
      <c r="AA94" s="110">
        <f t="shared" si="35"/>
        <v>0</v>
      </c>
      <c r="AB94" s="110">
        <f t="shared" si="40"/>
        <v>0</v>
      </c>
      <c r="AC94" s="114">
        <f t="shared" si="36"/>
        <v>0</v>
      </c>
      <c r="AD94" s="109"/>
      <c r="AF94" s="94">
        <f t="shared" si="41"/>
        <v>0</v>
      </c>
    </row>
    <row r="95" spans="1:32" ht="20" customHeight="1">
      <c r="A95" s="109">
        <f t="shared" si="21"/>
        <v>90</v>
      </c>
      <c r="B95" s="109">
        <v>267890</v>
      </c>
      <c r="C95" s="110">
        <v>492.01299999999998</v>
      </c>
      <c r="D95" s="110">
        <f t="shared" si="22"/>
        <v>0.56499999999999995</v>
      </c>
      <c r="E95" s="111">
        <v>2.5000000000000001E-2</v>
      </c>
      <c r="F95" s="112" t="str">
        <f>VLOOKUP(B95,'TCS Chainage As PER COS'!$B$4:$J$14,8,TRUE)</f>
        <v>MCW</v>
      </c>
      <c r="G95" s="112" t="str">
        <f>VLOOKUP(B95,'TCS Chainage As PER COS'!$B$4:$J$14,4,TRUE)</f>
        <v>TCS - 01</v>
      </c>
      <c r="H95" s="110">
        <f>VLOOKUP(B95,'TCS Chainage As PER COS'!$B$4:$J$14,6,TRUE)</f>
        <v>13</v>
      </c>
      <c r="I95" s="110">
        <f t="shared" si="23"/>
        <v>491.44799999999998</v>
      </c>
      <c r="J95" s="110">
        <f t="shared" si="24"/>
        <v>491.71049999999997</v>
      </c>
      <c r="K95" s="110">
        <f t="shared" si="25"/>
        <v>491.57925</v>
      </c>
      <c r="L95" s="110">
        <v>491.66500000000002</v>
      </c>
      <c r="M95" s="110"/>
      <c r="N95" s="110">
        <f t="shared" si="26"/>
        <v>245.83250000000001</v>
      </c>
      <c r="O95" s="110">
        <f t="shared" si="27"/>
        <v>245.74674999999999</v>
      </c>
      <c r="P95" s="110">
        <f t="shared" si="28"/>
        <v>245.74674999999999</v>
      </c>
      <c r="Q95" s="110">
        <f t="shared" si="29"/>
        <v>0</v>
      </c>
      <c r="R95" s="109">
        <f t="shared" si="37"/>
        <v>10</v>
      </c>
      <c r="S95" s="109">
        <f>VLOOKUP(B95,'TCS Chainage As PER COS'!$B$4:$J$14,7,TRUE)</f>
        <v>0</v>
      </c>
      <c r="T95" s="113">
        <f t="shared" si="30"/>
        <v>0</v>
      </c>
      <c r="U95" s="110">
        <f t="shared" si="31"/>
        <v>14</v>
      </c>
      <c r="V95" s="110">
        <f t="shared" si="38"/>
        <v>14</v>
      </c>
      <c r="W95" s="110">
        <f t="shared" si="32"/>
        <v>14</v>
      </c>
      <c r="X95" s="110">
        <f t="shared" si="33"/>
        <v>3440.4544999999998</v>
      </c>
      <c r="Y95" s="110">
        <f t="shared" si="39"/>
        <v>3440.9724999999999</v>
      </c>
      <c r="Z95" s="114">
        <f t="shared" si="34"/>
        <v>34409.724999999999</v>
      </c>
      <c r="AA95" s="110">
        <f t="shared" si="35"/>
        <v>0</v>
      </c>
      <c r="AB95" s="110">
        <f t="shared" si="40"/>
        <v>0</v>
      </c>
      <c r="AC95" s="114">
        <f t="shared" si="36"/>
        <v>0</v>
      </c>
      <c r="AD95" s="109"/>
      <c r="AF95" s="94">
        <f t="shared" si="41"/>
        <v>0</v>
      </c>
    </row>
    <row r="96" spans="1:32" ht="20" customHeight="1">
      <c r="A96" s="109">
        <f t="shared" si="21"/>
        <v>91</v>
      </c>
      <c r="B96" s="109">
        <v>267900</v>
      </c>
      <c r="C96" s="110">
        <v>491.84300000000002</v>
      </c>
      <c r="D96" s="110">
        <f t="shared" si="22"/>
        <v>0.56499999999999995</v>
      </c>
      <c r="E96" s="111">
        <v>2.5000000000000001E-2</v>
      </c>
      <c r="F96" s="112" t="str">
        <f>VLOOKUP(B96,'TCS Chainage As PER COS'!$B$4:$J$14,8,TRUE)</f>
        <v>MCW</v>
      </c>
      <c r="G96" s="112" t="str">
        <f>VLOOKUP(B96,'TCS Chainage As PER COS'!$B$4:$J$14,4,TRUE)</f>
        <v>TCS - 01</v>
      </c>
      <c r="H96" s="110">
        <f>VLOOKUP(B96,'TCS Chainage As PER COS'!$B$4:$J$14,6,TRUE)</f>
        <v>13</v>
      </c>
      <c r="I96" s="110">
        <f t="shared" si="23"/>
        <v>491.27800000000002</v>
      </c>
      <c r="J96" s="110">
        <f t="shared" si="24"/>
        <v>491.54050000000001</v>
      </c>
      <c r="K96" s="110">
        <f t="shared" si="25"/>
        <v>491.40925000000004</v>
      </c>
      <c r="L96" s="110">
        <v>491.52600000000001</v>
      </c>
      <c r="M96" s="110"/>
      <c r="N96" s="110">
        <f t="shared" si="26"/>
        <v>245.76300000000001</v>
      </c>
      <c r="O96" s="110">
        <f t="shared" si="27"/>
        <v>245.64625000000004</v>
      </c>
      <c r="P96" s="110">
        <f t="shared" si="28"/>
        <v>245.64625000000004</v>
      </c>
      <c r="Q96" s="110">
        <f t="shared" si="29"/>
        <v>0</v>
      </c>
      <c r="R96" s="109">
        <f t="shared" si="37"/>
        <v>10</v>
      </c>
      <c r="S96" s="109">
        <f>VLOOKUP(B96,'TCS Chainage As PER COS'!$B$4:$J$14,7,TRUE)</f>
        <v>0</v>
      </c>
      <c r="T96" s="113">
        <f t="shared" si="30"/>
        <v>0</v>
      </c>
      <c r="U96" s="110">
        <f t="shared" si="31"/>
        <v>14</v>
      </c>
      <c r="V96" s="110">
        <f t="shared" si="38"/>
        <v>14</v>
      </c>
      <c r="W96" s="110">
        <f t="shared" si="32"/>
        <v>14</v>
      </c>
      <c r="X96" s="110">
        <f t="shared" si="33"/>
        <v>3439.0475000000006</v>
      </c>
      <c r="Y96" s="110">
        <f t="shared" si="39"/>
        <v>3439.7510000000002</v>
      </c>
      <c r="Z96" s="114">
        <f t="shared" si="34"/>
        <v>34397.51</v>
      </c>
      <c r="AA96" s="110">
        <f t="shared" si="35"/>
        <v>0</v>
      </c>
      <c r="AB96" s="110">
        <f t="shared" si="40"/>
        <v>0</v>
      </c>
      <c r="AC96" s="114">
        <f t="shared" si="36"/>
        <v>0</v>
      </c>
      <c r="AD96" s="109"/>
      <c r="AF96" s="94">
        <f t="shared" si="41"/>
        <v>0</v>
      </c>
    </row>
    <row r="97" spans="1:32" ht="20" customHeight="1">
      <c r="A97" s="109">
        <f t="shared" si="21"/>
        <v>92</v>
      </c>
      <c r="B97" s="109">
        <v>267910</v>
      </c>
      <c r="C97" s="110">
        <v>491.673</v>
      </c>
      <c r="D97" s="110">
        <f t="shared" si="22"/>
        <v>0.56499999999999995</v>
      </c>
      <c r="E97" s="111">
        <v>2.5000000000000001E-2</v>
      </c>
      <c r="F97" s="112" t="str">
        <f>VLOOKUP(B97,'TCS Chainage As PER COS'!$B$4:$J$14,8,TRUE)</f>
        <v>MCW</v>
      </c>
      <c r="G97" s="112" t="str">
        <f>VLOOKUP(B97,'TCS Chainage As PER COS'!$B$4:$J$14,4,TRUE)</f>
        <v>TCS - 01</v>
      </c>
      <c r="H97" s="110">
        <f>VLOOKUP(B97,'TCS Chainage As PER COS'!$B$4:$J$14,6,TRUE)</f>
        <v>13</v>
      </c>
      <c r="I97" s="110">
        <f t="shared" si="23"/>
        <v>491.108</v>
      </c>
      <c r="J97" s="110">
        <f t="shared" si="24"/>
        <v>491.37049999999999</v>
      </c>
      <c r="K97" s="110">
        <f t="shared" si="25"/>
        <v>491.23924999999997</v>
      </c>
      <c r="L97" s="110">
        <v>491.49299999999999</v>
      </c>
      <c r="M97" s="110"/>
      <c r="N97" s="110">
        <f t="shared" si="26"/>
        <v>245.7465</v>
      </c>
      <c r="O97" s="110">
        <f t="shared" si="27"/>
        <v>245.49274999999997</v>
      </c>
      <c r="P97" s="110">
        <f t="shared" si="28"/>
        <v>245.49274999999997</v>
      </c>
      <c r="Q97" s="110">
        <f t="shared" si="29"/>
        <v>0</v>
      </c>
      <c r="R97" s="109">
        <f t="shared" si="37"/>
        <v>10</v>
      </c>
      <c r="S97" s="109">
        <f>VLOOKUP(B97,'TCS Chainage As PER COS'!$B$4:$J$14,7,TRUE)</f>
        <v>0</v>
      </c>
      <c r="T97" s="113">
        <f t="shared" si="30"/>
        <v>0</v>
      </c>
      <c r="U97" s="110">
        <f t="shared" si="31"/>
        <v>14</v>
      </c>
      <c r="V97" s="110">
        <f t="shared" si="38"/>
        <v>14</v>
      </c>
      <c r="W97" s="110">
        <f t="shared" si="32"/>
        <v>14</v>
      </c>
      <c r="X97" s="110">
        <f t="shared" si="33"/>
        <v>3436.8984999999998</v>
      </c>
      <c r="Y97" s="110">
        <f t="shared" si="39"/>
        <v>3437.973</v>
      </c>
      <c r="Z97" s="114">
        <f t="shared" si="34"/>
        <v>34379.729999999996</v>
      </c>
      <c r="AA97" s="110">
        <f t="shared" si="35"/>
        <v>0</v>
      </c>
      <c r="AB97" s="110">
        <f t="shared" si="40"/>
        <v>0</v>
      </c>
      <c r="AC97" s="114">
        <f t="shared" si="36"/>
        <v>0</v>
      </c>
      <c r="AD97" s="109"/>
      <c r="AF97" s="94">
        <f t="shared" si="41"/>
        <v>0</v>
      </c>
    </row>
    <row r="98" spans="1:32" ht="20" customHeight="1">
      <c r="A98" s="109">
        <f t="shared" si="21"/>
        <v>93</v>
      </c>
      <c r="B98" s="109">
        <v>267920</v>
      </c>
      <c r="C98" s="110">
        <v>491.50299999999999</v>
      </c>
      <c r="D98" s="110">
        <f t="shared" si="22"/>
        <v>0.56499999999999995</v>
      </c>
      <c r="E98" s="111">
        <v>2.5000000000000001E-2</v>
      </c>
      <c r="F98" s="112" t="str">
        <f>VLOOKUP(B98,'TCS Chainage As PER COS'!$B$4:$J$14,8,TRUE)</f>
        <v>MCW</v>
      </c>
      <c r="G98" s="112" t="str">
        <f>VLOOKUP(B98,'TCS Chainage As PER COS'!$B$4:$J$14,4,TRUE)</f>
        <v>TCS - 01</v>
      </c>
      <c r="H98" s="110">
        <f>VLOOKUP(B98,'TCS Chainage As PER COS'!$B$4:$J$14,6,TRUE)</f>
        <v>13</v>
      </c>
      <c r="I98" s="110">
        <f t="shared" si="23"/>
        <v>490.93799999999999</v>
      </c>
      <c r="J98" s="110">
        <f t="shared" si="24"/>
        <v>491.20049999999998</v>
      </c>
      <c r="K98" s="110">
        <f t="shared" si="25"/>
        <v>491.06925000000001</v>
      </c>
      <c r="L98" s="110">
        <v>491.40600000000001</v>
      </c>
      <c r="M98" s="110"/>
      <c r="N98" s="110">
        <f t="shared" si="26"/>
        <v>245.703</v>
      </c>
      <c r="O98" s="110">
        <f t="shared" si="27"/>
        <v>245.36625000000001</v>
      </c>
      <c r="P98" s="110">
        <f t="shared" si="28"/>
        <v>245.36625000000001</v>
      </c>
      <c r="Q98" s="110">
        <f t="shared" si="29"/>
        <v>0</v>
      </c>
      <c r="R98" s="109">
        <f t="shared" si="37"/>
        <v>10</v>
      </c>
      <c r="S98" s="109">
        <f>VLOOKUP(B98,'TCS Chainage As PER COS'!$B$4:$J$14,7,TRUE)</f>
        <v>0</v>
      </c>
      <c r="T98" s="113">
        <f t="shared" si="30"/>
        <v>0</v>
      </c>
      <c r="U98" s="110">
        <f t="shared" si="31"/>
        <v>14</v>
      </c>
      <c r="V98" s="110">
        <f t="shared" si="38"/>
        <v>14</v>
      </c>
      <c r="W98" s="110">
        <f t="shared" si="32"/>
        <v>14</v>
      </c>
      <c r="X98" s="110">
        <f t="shared" si="33"/>
        <v>3435.1275000000001</v>
      </c>
      <c r="Y98" s="110">
        <f t="shared" si="39"/>
        <v>3436.0129999999999</v>
      </c>
      <c r="Z98" s="114">
        <f t="shared" si="34"/>
        <v>34360.129999999997</v>
      </c>
      <c r="AA98" s="110">
        <f t="shared" si="35"/>
        <v>0</v>
      </c>
      <c r="AB98" s="110">
        <f t="shared" si="40"/>
        <v>0</v>
      </c>
      <c r="AC98" s="114">
        <f t="shared" si="36"/>
        <v>0</v>
      </c>
      <c r="AD98" s="109"/>
      <c r="AF98" s="94">
        <f t="shared" si="41"/>
        <v>0</v>
      </c>
    </row>
    <row r="99" spans="1:32" ht="20" customHeight="1">
      <c r="A99" s="109">
        <f t="shared" si="21"/>
        <v>94</v>
      </c>
      <c r="B99" s="109">
        <v>267930</v>
      </c>
      <c r="C99" s="110">
        <v>491.33300000000003</v>
      </c>
      <c r="D99" s="110">
        <f t="shared" si="22"/>
        <v>0.56499999999999995</v>
      </c>
      <c r="E99" s="111">
        <v>2.5000000000000001E-2</v>
      </c>
      <c r="F99" s="112" t="str">
        <f>VLOOKUP(B99,'TCS Chainage As PER COS'!$B$4:$J$14,8,TRUE)</f>
        <v>MCW</v>
      </c>
      <c r="G99" s="112" t="str">
        <f>VLOOKUP(B99,'TCS Chainage As PER COS'!$B$4:$J$14,4,TRUE)</f>
        <v>TCS - 01</v>
      </c>
      <c r="H99" s="110">
        <f>VLOOKUP(B99,'TCS Chainage As PER COS'!$B$4:$J$14,6,TRUE)</f>
        <v>13</v>
      </c>
      <c r="I99" s="110">
        <f t="shared" si="23"/>
        <v>490.76800000000003</v>
      </c>
      <c r="J99" s="110">
        <f t="shared" si="24"/>
        <v>491.03050000000002</v>
      </c>
      <c r="K99" s="110">
        <f t="shared" si="25"/>
        <v>490.89925000000005</v>
      </c>
      <c r="L99" s="110">
        <v>491.22800000000001</v>
      </c>
      <c r="M99" s="110"/>
      <c r="N99" s="110">
        <f t="shared" si="26"/>
        <v>245.614</v>
      </c>
      <c r="O99" s="110">
        <f t="shared" si="27"/>
        <v>245.28525000000005</v>
      </c>
      <c r="P99" s="110">
        <f t="shared" si="28"/>
        <v>245.28525000000005</v>
      </c>
      <c r="Q99" s="110">
        <f t="shared" si="29"/>
        <v>0</v>
      </c>
      <c r="R99" s="109">
        <f t="shared" si="37"/>
        <v>10</v>
      </c>
      <c r="S99" s="109">
        <f>VLOOKUP(B99,'TCS Chainage As PER COS'!$B$4:$J$14,7,TRUE)</f>
        <v>0</v>
      </c>
      <c r="T99" s="113">
        <f t="shared" si="30"/>
        <v>0</v>
      </c>
      <c r="U99" s="110">
        <f t="shared" si="31"/>
        <v>14</v>
      </c>
      <c r="V99" s="110">
        <f t="shared" si="38"/>
        <v>14</v>
      </c>
      <c r="W99" s="110">
        <f t="shared" si="32"/>
        <v>14</v>
      </c>
      <c r="X99" s="110">
        <f t="shared" si="33"/>
        <v>3433.9935000000005</v>
      </c>
      <c r="Y99" s="110">
        <f t="shared" si="39"/>
        <v>3434.5605000000005</v>
      </c>
      <c r="Z99" s="114">
        <f t="shared" si="34"/>
        <v>34345.605000000003</v>
      </c>
      <c r="AA99" s="110">
        <f t="shared" si="35"/>
        <v>0</v>
      </c>
      <c r="AB99" s="110">
        <f t="shared" si="40"/>
        <v>0</v>
      </c>
      <c r="AC99" s="114">
        <f t="shared" si="36"/>
        <v>0</v>
      </c>
      <c r="AD99" s="109"/>
      <c r="AF99" s="94">
        <f t="shared" si="41"/>
        <v>0</v>
      </c>
    </row>
    <row r="100" spans="1:32" ht="20" customHeight="1">
      <c r="A100" s="109">
        <f t="shared" si="21"/>
        <v>95</v>
      </c>
      <c r="B100" s="109">
        <v>267940</v>
      </c>
      <c r="C100" s="110">
        <v>491.16300000000001</v>
      </c>
      <c r="D100" s="110">
        <f t="shared" si="22"/>
        <v>0.56499999999999995</v>
      </c>
      <c r="E100" s="111">
        <v>2.5000000000000001E-2</v>
      </c>
      <c r="F100" s="112" t="str">
        <f>VLOOKUP(B100,'TCS Chainage As PER COS'!$B$4:$J$14,8,TRUE)</f>
        <v>MCW</v>
      </c>
      <c r="G100" s="112" t="str">
        <f>VLOOKUP(B100,'TCS Chainage As PER COS'!$B$4:$J$14,4,TRUE)</f>
        <v>TCS - 01</v>
      </c>
      <c r="H100" s="110">
        <f>VLOOKUP(B100,'TCS Chainage As PER COS'!$B$4:$J$14,6,TRUE)</f>
        <v>13</v>
      </c>
      <c r="I100" s="110">
        <f t="shared" si="23"/>
        <v>490.59800000000001</v>
      </c>
      <c r="J100" s="110">
        <f t="shared" si="24"/>
        <v>490.8605</v>
      </c>
      <c r="K100" s="110">
        <f t="shared" si="25"/>
        <v>490.72924999999998</v>
      </c>
      <c r="L100" s="110">
        <v>491.02100000000002</v>
      </c>
      <c r="M100" s="110"/>
      <c r="N100" s="110">
        <f t="shared" si="26"/>
        <v>245.51050000000001</v>
      </c>
      <c r="O100" s="110">
        <f t="shared" si="27"/>
        <v>245.21874999999997</v>
      </c>
      <c r="P100" s="110">
        <f t="shared" si="28"/>
        <v>245.21874999999997</v>
      </c>
      <c r="Q100" s="110">
        <f t="shared" si="29"/>
        <v>0</v>
      </c>
      <c r="R100" s="109">
        <f t="shared" si="37"/>
        <v>10</v>
      </c>
      <c r="S100" s="109">
        <f>VLOOKUP(B100,'TCS Chainage As PER COS'!$B$4:$J$14,7,TRUE)</f>
        <v>0</v>
      </c>
      <c r="T100" s="113">
        <f t="shared" si="30"/>
        <v>0</v>
      </c>
      <c r="U100" s="110">
        <f t="shared" si="31"/>
        <v>14</v>
      </c>
      <c r="V100" s="110">
        <f t="shared" si="38"/>
        <v>14</v>
      </c>
      <c r="W100" s="110">
        <f t="shared" si="32"/>
        <v>14</v>
      </c>
      <c r="X100" s="110">
        <f t="shared" si="33"/>
        <v>3433.0624999999995</v>
      </c>
      <c r="Y100" s="110">
        <f t="shared" si="39"/>
        <v>3433.5280000000002</v>
      </c>
      <c r="Z100" s="114">
        <f t="shared" si="34"/>
        <v>34335.279999999999</v>
      </c>
      <c r="AA100" s="110">
        <f t="shared" si="35"/>
        <v>0</v>
      </c>
      <c r="AB100" s="110">
        <f t="shared" si="40"/>
        <v>0</v>
      </c>
      <c r="AC100" s="114">
        <f t="shared" si="36"/>
        <v>0</v>
      </c>
      <c r="AD100" s="109"/>
      <c r="AF100" s="94">
        <f t="shared" si="41"/>
        <v>0</v>
      </c>
    </row>
    <row r="101" spans="1:32" ht="20" customHeight="1">
      <c r="A101" s="109">
        <f t="shared" si="21"/>
        <v>96</v>
      </c>
      <c r="B101" s="109">
        <v>267950</v>
      </c>
      <c r="C101" s="110">
        <v>490.99299999999999</v>
      </c>
      <c r="D101" s="110">
        <f t="shared" si="22"/>
        <v>0.56499999999999995</v>
      </c>
      <c r="E101" s="111">
        <v>2.5000000000000001E-2</v>
      </c>
      <c r="F101" s="112" t="str">
        <f>VLOOKUP(B101,'TCS Chainage As PER COS'!$B$4:$J$14,8,TRUE)</f>
        <v>MCW</v>
      </c>
      <c r="G101" s="112" t="str">
        <f>VLOOKUP(B101,'TCS Chainage As PER COS'!$B$4:$J$14,4,TRUE)</f>
        <v>TCS - 01</v>
      </c>
      <c r="H101" s="110">
        <f>VLOOKUP(B101,'TCS Chainage As PER COS'!$B$4:$J$14,6,TRUE)</f>
        <v>13</v>
      </c>
      <c r="I101" s="110">
        <f t="shared" si="23"/>
        <v>490.428</v>
      </c>
      <c r="J101" s="110">
        <f t="shared" si="24"/>
        <v>490.69049999999999</v>
      </c>
      <c r="K101" s="110">
        <f t="shared" si="25"/>
        <v>490.55925000000002</v>
      </c>
      <c r="L101" s="110">
        <v>490.803</v>
      </c>
      <c r="M101" s="110"/>
      <c r="N101" s="110">
        <f t="shared" si="26"/>
        <v>245.4015</v>
      </c>
      <c r="O101" s="110">
        <f t="shared" si="27"/>
        <v>245.15775000000002</v>
      </c>
      <c r="P101" s="110">
        <f t="shared" si="28"/>
        <v>245.15775000000002</v>
      </c>
      <c r="Q101" s="110">
        <f t="shared" si="29"/>
        <v>0</v>
      </c>
      <c r="R101" s="109">
        <f t="shared" si="37"/>
        <v>10</v>
      </c>
      <c r="S101" s="109">
        <f>VLOOKUP(B101,'TCS Chainage As PER COS'!$B$4:$J$14,7,TRUE)</f>
        <v>0</v>
      </c>
      <c r="T101" s="113">
        <f t="shared" si="30"/>
        <v>0</v>
      </c>
      <c r="U101" s="110">
        <f t="shared" si="31"/>
        <v>14</v>
      </c>
      <c r="V101" s="110">
        <f t="shared" si="38"/>
        <v>14</v>
      </c>
      <c r="W101" s="110">
        <f t="shared" si="32"/>
        <v>14</v>
      </c>
      <c r="X101" s="110">
        <f t="shared" si="33"/>
        <v>3432.2085000000002</v>
      </c>
      <c r="Y101" s="110">
        <f t="shared" si="39"/>
        <v>3432.6354999999999</v>
      </c>
      <c r="Z101" s="114">
        <f t="shared" si="34"/>
        <v>34326.354999999996</v>
      </c>
      <c r="AA101" s="110">
        <f t="shared" si="35"/>
        <v>0</v>
      </c>
      <c r="AB101" s="110">
        <f t="shared" si="40"/>
        <v>0</v>
      </c>
      <c r="AC101" s="114">
        <f t="shared" si="36"/>
        <v>0</v>
      </c>
      <c r="AD101" s="109"/>
      <c r="AF101" s="94">
        <f t="shared" si="41"/>
        <v>0</v>
      </c>
    </row>
    <row r="102" spans="1:32" ht="20" customHeight="1">
      <c r="A102" s="109">
        <f t="shared" si="21"/>
        <v>97</v>
      </c>
      <c r="B102" s="109">
        <v>267960</v>
      </c>
      <c r="C102" s="110">
        <v>490.82299999999998</v>
      </c>
      <c r="D102" s="110">
        <f t="shared" si="22"/>
        <v>0.56499999999999995</v>
      </c>
      <c r="E102" s="111">
        <v>2.5000000000000001E-2</v>
      </c>
      <c r="F102" s="112" t="str">
        <f>VLOOKUP(B102,'TCS Chainage As PER COS'!$B$4:$J$14,8,TRUE)</f>
        <v>MCW</v>
      </c>
      <c r="G102" s="112" t="str">
        <f>VLOOKUP(B102,'TCS Chainage As PER COS'!$B$4:$J$14,4,TRUE)</f>
        <v>TCS - 01</v>
      </c>
      <c r="H102" s="110">
        <f>VLOOKUP(B102,'TCS Chainage As PER COS'!$B$4:$J$14,6,TRUE)</f>
        <v>13</v>
      </c>
      <c r="I102" s="110">
        <f t="shared" si="23"/>
        <v>490.25799999999998</v>
      </c>
      <c r="J102" s="110">
        <f t="shared" si="24"/>
        <v>490.52049999999997</v>
      </c>
      <c r="K102" s="110">
        <f t="shared" si="25"/>
        <v>490.38924999999995</v>
      </c>
      <c r="L102" s="110">
        <v>490.52699999999999</v>
      </c>
      <c r="M102" s="110"/>
      <c r="N102" s="110">
        <f t="shared" si="26"/>
        <v>245.26349999999999</v>
      </c>
      <c r="O102" s="110">
        <f t="shared" si="27"/>
        <v>245.12574999999995</v>
      </c>
      <c r="P102" s="110">
        <f t="shared" si="28"/>
        <v>245.12574999999995</v>
      </c>
      <c r="Q102" s="110">
        <f t="shared" si="29"/>
        <v>0</v>
      </c>
      <c r="R102" s="109">
        <f t="shared" si="37"/>
        <v>10</v>
      </c>
      <c r="S102" s="109">
        <f>VLOOKUP(B102,'TCS Chainage As PER COS'!$B$4:$J$14,7,TRUE)</f>
        <v>0</v>
      </c>
      <c r="T102" s="113">
        <f t="shared" si="30"/>
        <v>0</v>
      </c>
      <c r="U102" s="110">
        <f t="shared" si="31"/>
        <v>14</v>
      </c>
      <c r="V102" s="110">
        <f t="shared" si="38"/>
        <v>14</v>
      </c>
      <c r="W102" s="110">
        <f t="shared" si="32"/>
        <v>14</v>
      </c>
      <c r="X102" s="110">
        <f t="shared" si="33"/>
        <v>3431.7604999999994</v>
      </c>
      <c r="Y102" s="110">
        <f t="shared" si="39"/>
        <v>3431.9844999999996</v>
      </c>
      <c r="Z102" s="114">
        <f t="shared" si="34"/>
        <v>34319.844999999994</v>
      </c>
      <c r="AA102" s="110">
        <f t="shared" si="35"/>
        <v>0</v>
      </c>
      <c r="AB102" s="110">
        <f t="shared" si="40"/>
        <v>0</v>
      </c>
      <c r="AC102" s="114">
        <f t="shared" si="36"/>
        <v>0</v>
      </c>
      <c r="AD102" s="109"/>
      <c r="AF102" s="94">
        <f t="shared" si="41"/>
        <v>0</v>
      </c>
    </row>
    <row r="103" spans="1:32" ht="20" customHeight="1">
      <c r="A103" s="109">
        <f t="shared" si="21"/>
        <v>98</v>
      </c>
      <c r="B103" s="109">
        <v>267970</v>
      </c>
      <c r="C103" s="110">
        <v>490.65300000000002</v>
      </c>
      <c r="D103" s="110">
        <f t="shared" si="22"/>
        <v>0.56499999999999995</v>
      </c>
      <c r="E103" s="111">
        <v>2.5000000000000001E-2</v>
      </c>
      <c r="F103" s="112" t="str">
        <f>VLOOKUP(B103,'TCS Chainage As PER COS'!$B$4:$J$14,8,TRUE)</f>
        <v>MCW</v>
      </c>
      <c r="G103" s="112" t="str">
        <f>VLOOKUP(B103,'TCS Chainage As PER COS'!$B$4:$J$14,4,TRUE)</f>
        <v>TCS - 01</v>
      </c>
      <c r="H103" s="110">
        <f>VLOOKUP(B103,'TCS Chainage As PER COS'!$B$4:$J$14,6,TRUE)</f>
        <v>13</v>
      </c>
      <c r="I103" s="110">
        <f t="shared" si="23"/>
        <v>490.08800000000002</v>
      </c>
      <c r="J103" s="110">
        <f t="shared" si="24"/>
        <v>490.35050000000001</v>
      </c>
      <c r="K103" s="110">
        <f t="shared" si="25"/>
        <v>490.21924999999999</v>
      </c>
      <c r="L103" s="110">
        <v>490.279</v>
      </c>
      <c r="M103" s="110"/>
      <c r="N103" s="110">
        <f t="shared" si="26"/>
        <v>245.1395</v>
      </c>
      <c r="O103" s="110">
        <f t="shared" si="27"/>
        <v>245.07974999999999</v>
      </c>
      <c r="P103" s="110">
        <f t="shared" si="28"/>
        <v>245.07974999999999</v>
      </c>
      <c r="Q103" s="110">
        <f t="shared" si="29"/>
        <v>0</v>
      </c>
      <c r="R103" s="109">
        <f t="shared" si="37"/>
        <v>10</v>
      </c>
      <c r="S103" s="109">
        <f>VLOOKUP(B103,'TCS Chainage As PER COS'!$B$4:$J$14,7,TRUE)</f>
        <v>0</v>
      </c>
      <c r="T103" s="113">
        <f t="shared" si="30"/>
        <v>0</v>
      </c>
      <c r="U103" s="110">
        <f t="shared" si="31"/>
        <v>14</v>
      </c>
      <c r="V103" s="110">
        <f t="shared" si="38"/>
        <v>14</v>
      </c>
      <c r="W103" s="110">
        <f t="shared" si="32"/>
        <v>14</v>
      </c>
      <c r="X103" s="110">
        <f t="shared" si="33"/>
        <v>3431.1165000000001</v>
      </c>
      <c r="Y103" s="110">
        <f t="shared" si="39"/>
        <v>3431.4384999999997</v>
      </c>
      <c r="Z103" s="114">
        <f t="shared" si="34"/>
        <v>34314.384999999995</v>
      </c>
      <c r="AA103" s="110">
        <f t="shared" si="35"/>
        <v>0</v>
      </c>
      <c r="AB103" s="110">
        <f t="shared" si="40"/>
        <v>0</v>
      </c>
      <c r="AC103" s="114">
        <f t="shared" si="36"/>
        <v>0</v>
      </c>
      <c r="AD103" s="109"/>
      <c r="AF103" s="94">
        <f t="shared" si="41"/>
        <v>0</v>
      </c>
    </row>
    <row r="104" spans="1:32" ht="20" customHeight="1">
      <c r="A104" s="109">
        <f t="shared" si="21"/>
        <v>99</v>
      </c>
      <c r="B104" s="109">
        <v>267980</v>
      </c>
      <c r="C104" s="110">
        <v>490.483</v>
      </c>
      <c r="D104" s="110">
        <f t="shared" si="22"/>
        <v>0.56499999999999995</v>
      </c>
      <c r="E104" s="111">
        <v>2.5000000000000001E-2</v>
      </c>
      <c r="F104" s="112" t="str">
        <f>VLOOKUP(B104,'TCS Chainage As PER COS'!$B$4:$J$14,8,TRUE)</f>
        <v>MCW</v>
      </c>
      <c r="G104" s="112" t="str">
        <f>VLOOKUP(B104,'TCS Chainage As PER COS'!$B$4:$J$14,4,TRUE)</f>
        <v>TCS - 01</v>
      </c>
      <c r="H104" s="110">
        <f>VLOOKUP(B104,'TCS Chainage As PER COS'!$B$4:$J$14,6,TRUE)</f>
        <v>13</v>
      </c>
      <c r="I104" s="110">
        <f t="shared" si="23"/>
        <v>489.91800000000001</v>
      </c>
      <c r="J104" s="110">
        <f t="shared" si="24"/>
        <v>490.18049999999999</v>
      </c>
      <c r="K104" s="110">
        <f t="shared" si="25"/>
        <v>490.04925000000003</v>
      </c>
      <c r="L104" s="110">
        <v>490.05900000000003</v>
      </c>
      <c r="M104" s="110"/>
      <c r="N104" s="110">
        <f t="shared" si="26"/>
        <v>245.02950000000001</v>
      </c>
      <c r="O104" s="110">
        <f t="shared" si="27"/>
        <v>245.01975000000002</v>
      </c>
      <c r="P104" s="110">
        <f t="shared" si="28"/>
        <v>245.01975000000002</v>
      </c>
      <c r="Q104" s="110">
        <f t="shared" si="29"/>
        <v>0</v>
      </c>
      <c r="R104" s="109">
        <f t="shared" si="37"/>
        <v>10</v>
      </c>
      <c r="S104" s="109">
        <f>VLOOKUP(B104,'TCS Chainage As PER COS'!$B$4:$J$14,7,TRUE)</f>
        <v>0</v>
      </c>
      <c r="T104" s="113">
        <f t="shared" si="30"/>
        <v>0</v>
      </c>
      <c r="U104" s="110">
        <f t="shared" si="31"/>
        <v>14</v>
      </c>
      <c r="V104" s="110">
        <f t="shared" si="38"/>
        <v>14</v>
      </c>
      <c r="W104" s="110">
        <f t="shared" si="32"/>
        <v>14</v>
      </c>
      <c r="X104" s="110">
        <f t="shared" si="33"/>
        <v>3430.2765000000004</v>
      </c>
      <c r="Y104" s="110">
        <f t="shared" si="39"/>
        <v>3430.6965</v>
      </c>
      <c r="Z104" s="114">
        <f t="shared" si="34"/>
        <v>34306.964999999997</v>
      </c>
      <c r="AA104" s="110">
        <f t="shared" si="35"/>
        <v>0</v>
      </c>
      <c r="AB104" s="110">
        <f t="shared" si="40"/>
        <v>0</v>
      </c>
      <c r="AC104" s="114">
        <f t="shared" si="36"/>
        <v>0</v>
      </c>
      <c r="AD104" s="109"/>
      <c r="AF104" s="94">
        <f t="shared" si="41"/>
        <v>0</v>
      </c>
    </row>
    <row r="105" spans="1:32" ht="20" customHeight="1">
      <c r="A105" s="109">
        <f t="shared" si="21"/>
        <v>100</v>
      </c>
      <c r="B105" s="109">
        <v>267990</v>
      </c>
      <c r="C105" s="110">
        <v>490.31299999999999</v>
      </c>
      <c r="D105" s="110">
        <f t="shared" si="22"/>
        <v>0.56499999999999995</v>
      </c>
      <c r="E105" s="111">
        <v>2.5000000000000001E-2</v>
      </c>
      <c r="F105" s="112" t="str">
        <f>VLOOKUP(B105,'TCS Chainage As PER COS'!$B$4:$J$14,8,TRUE)</f>
        <v>MCW</v>
      </c>
      <c r="G105" s="112" t="str">
        <f>VLOOKUP(B105,'TCS Chainage As PER COS'!$B$4:$J$14,4,TRUE)</f>
        <v>TCS - 01</v>
      </c>
      <c r="H105" s="110">
        <f>VLOOKUP(B105,'TCS Chainage As PER COS'!$B$4:$J$14,6,TRUE)</f>
        <v>13</v>
      </c>
      <c r="I105" s="110">
        <f t="shared" si="23"/>
        <v>489.74799999999999</v>
      </c>
      <c r="J105" s="110">
        <f t="shared" si="24"/>
        <v>490.01049999999998</v>
      </c>
      <c r="K105" s="110">
        <f t="shared" si="25"/>
        <v>489.87924999999996</v>
      </c>
      <c r="L105" s="110">
        <v>489.84199999999998</v>
      </c>
      <c r="M105" s="110"/>
      <c r="N105" s="110">
        <f t="shared" si="26"/>
        <v>244.92099999999999</v>
      </c>
      <c r="O105" s="110">
        <f t="shared" si="27"/>
        <v>244.95824999999996</v>
      </c>
      <c r="P105" s="110">
        <f t="shared" si="28"/>
        <v>244.95824999999996</v>
      </c>
      <c r="Q105" s="110">
        <f t="shared" si="29"/>
        <v>0</v>
      </c>
      <c r="R105" s="109">
        <f t="shared" si="37"/>
        <v>10</v>
      </c>
      <c r="S105" s="109">
        <f>VLOOKUP(B105,'TCS Chainage As PER COS'!$B$4:$J$14,7,TRUE)</f>
        <v>0</v>
      </c>
      <c r="T105" s="113">
        <f t="shared" si="30"/>
        <v>0</v>
      </c>
      <c r="U105" s="110">
        <f t="shared" si="31"/>
        <v>14</v>
      </c>
      <c r="V105" s="110">
        <f t="shared" si="38"/>
        <v>14</v>
      </c>
      <c r="W105" s="110">
        <f t="shared" si="32"/>
        <v>14</v>
      </c>
      <c r="X105" s="110">
        <f t="shared" si="33"/>
        <v>3429.4154999999996</v>
      </c>
      <c r="Y105" s="110">
        <f t="shared" si="39"/>
        <v>3429.846</v>
      </c>
      <c r="Z105" s="114">
        <f t="shared" si="34"/>
        <v>34298.46</v>
      </c>
      <c r="AA105" s="110">
        <f t="shared" si="35"/>
        <v>0</v>
      </c>
      <c r="AB105" s="110">
        <f t="shared" si="40"/>
        <v>0</v>
      </c>
      <c r="AC105" s="114">
        <f t="shared" si="36"/>
        <v>0</v>
      </c>
      <c r="AD105" s="109"/>
      <c r="AF105" s="94">
        <f t="shared" si="41"/>
        <v>0</v>
      </c>
    </row>
    <row r="106" spans="1:32" ht="20" customHeight="1">
      <c r="A106" s="109">
        <f t="shared" si="21"/>
        <v>101</v>
      </c>
      <c r="B106" s="109">
        <v>268000</v>
      </c>
      <c r="C106" s="110">
        <v>490.14299999999997</v>
      </c>
      <c r="D106" s="110">
        <f t="shared" si="22"/>
        <v>0.56499999999999995</v>
      </c>
      <c r="E106" s="111">
        <v>2.5000000000000001E-2</v>
      </c>
      <c r="F106" s="112" t="str">
        <f>VLOOKUP(B106,'TCS Chainage As PER COS'!$B$4:$J$14,8,TRUE)</f>
        <v>MCW</v>
      </c>
      <c r="G106" s="112" t="str">
        <f>VLOOKUP(B106,'TCS Chainage As PER COS'!$B$4:$J$14,4,TRUE)</f>
        <v>TCS - 01</v>
      </c>
      <c r="H106" s="110">
        <f>VLOOKUP(B106,'TCS Chainage As PER COS'!$B$4:$J$14,6,TRUE)</f>
        <v>13</v>
      </c>
      <c r="I106" s="110">
        <f t="shared" si="23"/>
        <v>489.57799999999997</v>
      </c>
      <c r="J106" s="110">
        <f t="shared" si="24"/>
        <v>489.84049999999996</v>
      </c>
      <c r="K106" s="110">
        <f t="shared" si="25"/>
        <v>489.70925</v>
      </c>
      <c r="L106" s="110">
        <v>489.46299999999997</v>
      </c>
      <c r="M106" s="110"/>
      <c r="N106" s="110">
        <f t="shared" si="26"/>
        <v>244.73149999999998</v>
      </c>
      <c r="O106" s="110">
        <f t="shared" si="27"/>
        <v>244.97775000000001</v>
      </c>
      <c r="P106" s="110">
        <f t="shared" si="28"/>
        <v>244.97775000000001</v>
      </c>
      <c r="Q106" s="110">
        <f t="shared" si="29"/>
        <v>0</v>
      </c>
      <c r="R106" s="109">
        <f t="shared" si="37"/>
        <v>10</v>
      </c>
      <c r="S106" s="109">
        <f>VLOOKUP(B106,'TCS Chainage As PER COS'!$B$4:$J$14,7,TRUE)</f>
        <v>0</v>
      </c>
      <c r="T106" s="113">
        <f t="shared" si="30"/>
        <v>0</v>
      </c>
      <c r="U106" s="110">
        <f t="shared" si="31"/>
        <v>14</v>
      </c>
      <c r="V106" s="110">
        <f t="shared" si="38"/>
        <v>14</v>
      </c>
      <c r="W106" s="110">
        <f t="shared" si="32"/>
        <v>14</v>
      </c>
      <c r="X106" s="110">
        <f t="shared" si="33"/>
        <v>3429.6885000000002</v>
      </c>
      <c r="Y106" s="110">
        <f t="shared" si="39"/>
        <v>3429.5519999999997</v>
      </c>
      <c r="Z106" s="114">
        <f t="shared" si="34"/>
        <v>34295.519999999997</v>
      </c>
      <c r="AA106" s="110">
        <f t="shared" si="35"/>
        <v>0</v>
      </c>
      <c r="AB106" s="110">
        <f t="shared" si="40"/>
        <v>0</v>
      </c>
      <c r="AC106" s="114">
        <f t="shared" si="36"/>
        <v>0</v>
      </c>
      <c r="AD106" s="109"/>
      <c r="AF106" s="94">
        <f t="shared" si="41"/>
        <v>0</v>
      </c>
    </row>
    <row r="107" spans="1:32" ht="20" customHeight="1">
      <c r="A107" s="109">
        <f t="shared" si="21"/>
        <v>102</v>
      </c>
      <c r="B107" s="109">
        <v>268010</v>
      </c>
      <c r="C107" s="110">
        <v>489.97300000000001</v>
      </c>
      <c r="D107" s="110">
        <f t="shared" si="22"/>
        <v>0.56499999999999995</v>
      </c>
      <c r="E107" s="111">
        <v>2.5000000000000001E-2</v>
      </c>
      <c r="F107" s="112" t="str">
        <f>VLOOKUP(B107,'TCS Chainage As PER COS'!$B$4:$J$14,8,TRUE)</f>
        <v>MCW</v>
      </c>
      <c r="G107" s="112" t="str">
        <f>VLOOKUP(B107,'TCS Chainage As PER COS'!$B$4:$J$14,4,TRUE)</f>
        <v>TCS - 01</v>
      </c>
      <c r="H107" s="110">
        <f>VLOOKUP(B107,'TCS Chainage As PER COS'!$B$4:$J$14,6,TRUE)</f>
        <v>13</v>
      </c>
      <c r="I107" s="110">
        <f t="shared" si="23"/>
        <v>489.40800000000002</v>
      </c>
      <c r="J107" s="110">
        <f t="shared" si="24"/>
        <v>489.6705</v>
      </c>
      <c r="K107" s="110">
        <f t="shared" si="25"/>
        <v>489.53925000000004</v>
      </c>
      <c r="L107" s="110">
        <v>489.30399999999997</v>
      </c>
      <c r="M107" s="110"/>
      <c r="N107" s="110">
        <f t="shared" si="26"/>
        <v>244.65199999999999</v>
      </c>
      <c r="O107" s="110">
        <f t="shared" si="27"/>
        <v>244.88725000000005</v>
      </c>
      <c r="P107" s="110">
        <f t="shared" si="28"/>
        <v>244.88725000000005</v>
      </c>
      <c r="Q107" s="110">
        <f t="shared" si="29"/>
        <v>0</v>
      </c>
      <c r="R107" s="109">
        <f t="shared" si="37"/>
        <v>10</v>
      </c>
      <c r="S107" s="109">
        <f>VLOOKUP(B107,'TCS Chainage As PER COS'!$B$4:$J$14,7,TRUE)</f>
        <v>0</v>
      </c>
      <c r="T107" s="113">
        <f t="shared" si="30"/>
        <v>0</v>
      </c>
      <c r="U107" s="110">
        <f t="shared" si="31"/>
        <v>14</v>
      </c>
      <c r="V107" s="110">
        <f t="shared" si="38"/>
        <v>14</v>
      </c>
      <c r="W107" s="110">
        <f t="shared" si="32"/>
        <v>14</v>
      </c>
      <c r="X107" s="110">
        <f t="shared" si="33"/>
        <v>3428.4215000000008</v>
      </c>
      <c r="Y107" s="110">
        <f t="shared" si="39"/>
        <v>3429.0550000000003</v>
      </c>
      <c r="Z107" s="114">
        <f t="shared" si="34"/>
        <v>34290.550000000003</v>
      </c>
      <c r="AA107" s="110">
        <f t="shared" si="35"/>
        <v>0</v>
      </c>
      <c r="AB107" s="110">
        <f t="shared" si="40"/>
        <v>0</v>
      </c>
      <c r="AC107" s="114">
        <f t="shared" si="36"/>
        <v>0</v>
      </c>
      <c r="AD107" s="109"/>
      <c r="AF107" s="94">
        <f t="shared" si="41"/>
        <v>0</v>
      </c>
    </row>
    <row r="108" spans="1:32" ht="20" customHeight="1">
      <c r="A108" s="109">
        <f t="shared" si="21"/>
        <v>103</v>
      </c>
      <c r="B108" s="109">
        <v>268020</v>
      </c>
      <c r="C108" s="110">
        <v>489.803</v>
      </c>
      <c r="D108" s="110">
        <f t="shared" si="22"/>
        <v>0.56499999999999995</v>
      </c>
      <c r="E108" s="111">
        <v>2.5000000000000001E-2</v>
      </c>
      <c r="F108" s="112" t="str">
        <f>VLOOKUP(B108,'TCS Chainage As PER COS'!$B$4:$J$14,8,TRUE)</f>
        <v>MCW</v>
      </c>
      <c r="G108" s="112" t="str">
        <f>VLOOKUP(B108,'TCS Chainage As PER COS'!$B$4:$J$14,4,TRUE)</f>
        <v>TCS - 01</v>
      </c>
      <c r="H108" s="110">
        <f>VLOOKUP(B108,'TCS Chainage As PER COS'!$B$4:$J$14,6,TRUE)</f>
        <v>13</v>
      </c>
      <c r="I108" s="110">
        <f t="shared" si="23"/>
        <v>489.238</v>
      </c>
      <c r="J108" s="110">
        <f t="shared" si="24"/>
        <v>489.50049999999999</v>
      </c>
      <c r="K108" s="110">
        <f t="shared" si="25"/>
        <v>489.36924999999997</v>
      </c>
      <c r="L108" s="110">
        <v>489.13900000000001</v>
      </c>
      <c r="M108" s="110"/>
      <c r="N108" s="110">
        <f t="shared" si="26"/>
        <v>244.56950000000001</v>
      </c>
      <c r="O108" s="110">
        <f t="shared" si="27"/>
        <v>244.79974999999996</v>
      </c>
      <c r="P108" s="110">
        <f t="shared" si="28"/>
        <v>244.79974999999996</v>
      </c>
      <c r="Q108" s="110">
        <f t="shared" si="29"/>
        <v>0</v>
      </c>
      <c r="R108" s="109">
        <f t="shared" si="37"/>
        <v>10</v>
      </c>
      <c r="S108" s="109">
        <f>VLOOKUP(B108,'TCS Chainage As PER COS'!$B$4:$J$14,7,TRUE)</f>
        <v>0</v>
      </c>
      <c r="T108" s="113">
        <f t="shared" si="30"/>
        <v>0</v>
      </c>
      <c r="U108" s="110">
        <f t="shared" si="31"/>
        <v>14</v>
      </c>
      <c r="V108" s="110">
        <f t="shared" si="38"/>
        <v>14</v>
      </c>
      <c r="W108" s="110">
        <f t="shared" si="32"/>
        <v>14</v>
      </c>
      <c r="X108" s="110">
        <f t="shared" si="33"/>
        <v>3427.1964999999996</v>
      </c>
      <c r="Y108" s="110">
        <f t="shared" si="39"/>
        <v>3427.8090000000002</v>
      </c>
      <c r="Z108" s="114">
        <f t="shared" si="34"/>
        <v>34278.090000000004</v>
      </c>
      <c r="AA108" s="110">
        <f t="shared" si="35"/>
        <v>0</v>
      </c>
      <c r="AB108" s="110">
        <f t="shared" si="40"/>
        <v>0</v>
      </c>
      <c r="AC108" s="114">
        <f t="shared" si="36"/>
        <v>0</v>
      </c>
      <c r="AD108" s="109"/>
      <c r="AF108" s="94">
        <f t="shared" si="41"/>
        <v>0</v>
      </c>
    </row>
    <row r="109" spans="1:32" ht="20" customHeight="1">
      <c r="A109" s="109">
        <f t="shared" si="21"/>
        <v>104</v>
      </c>
      <c r="B109" s="109">
        <v>268030</v>
      </c>
      <c r="C109" s="110">
        <v>489.63299999999998</v>
      </c>
      <c r="D109" s="110">
        <f t="shared" si="22"/>
        <v>0.56499999999999995</v>
      </c>
      <c r="E109" s="111">
        <v>2.5000000000000001E-2</v>
      </c>
      <c r="F109" s="112" t="str">
        <f>VLOOKUP(B109,'TCS Chainage As PER COS'!$B$4:$J$14,8,TRUE)</f>
        <v>MCW</v>
      </c>
      <c r="G109" s="112" t="str">
        <f>VLOOKUP(B109,'TCS Chainage As PER COS'!$B$4:$J$14,4,TRUE)</f>
        <v>TCS - 01</v>
      </c>
      <c r="H109" s="110">
        <f>VLOOKUP(B109,'TCS Chainage As PER COS'!$B$4:$J$14,6,TRUE)</f>
        <v>13</v>
      </c>
      <c r="I109" s="110">
        <f t="shared" si="23"/>
        <v>489.06799999999998</v>
      </c>
      <c r="J109" s="110">
        <f t="shared" si="24"/>
        <v>489.33049999999997</v>
      </c>
      <c r="K109" s="110">
        <f t="shared" si="25"/>
        <v>489.19925000000001</v>
      </c>
      <c r="L109" s="110">
        <v>489.01400000000001</v>
      </c>
      <c r="M109" s="110"/>
      <c r="N109" s="110">
        <f t="shared" si="26"/>
        <v>244.50700000000001</v>
      </c>
      <c r="O109" s="110">
        <f t="shared" si="27"/>
        <v>244.69225</v>
      </c>
      <c r="P109" s="110">
        <f t="shared" si="28"/>
        <v>244.69225</v>
      </c>
      <c r="Q109" s="110">
        <f t="shared" si="29"/>
        <v>0</v>
      </c>
      <c r="R109" s="109">
        <f t="shared" si="37"/>
        <v>10</v>
      </c>
      <c r="S109" s="109">
        <f>VLOOKUP(B109,'TCS Chainage As PER COS'!$B$4:$J$14,7,TRUE)</f>
        <v>0</v>
      </c>
      <c r="T109" s="113">
        <f t="shared" si="30"/>
        <v>0</v>
      </c>
      <c r="U109" s="110">
        <f t="shared" si="31"/>
        <v>14</v>
      </c>
      <c r="V109" s="110">
        <f t="shared" si="38"/>
        <v>14</v>
      </c>
      <c r="W109" s="110">
        <f t="shared" si="32"/>
        <v>14</v>
      </c>
      <c r="X109" s="110">
        <f t="shared" si="33"/>
        <v>3425.6914999999999</v>
      </c>
      <c r="Y109" s="110">
        <f t="shared" si="39"/>
        <v>3426.4439999999995</v>
      </c>
      <c r="Z109" s="114">
        <f t="shared" si="34"/>
        <v>34264.439999999995</v>
      </c>
      <c r="AA109" s="110">
        <f t="shared" si="35"/>
        <v>0</v>
      </c>
      <c r="AB109" s="110">
        <f t="shared" si="40"/>
        <v>0</v>
      </c>
      <c r="AC109" s="114">
        <f t="shared" si="36"/>
        <v>0</v>
      </c>
      <c r="AD109" s="109"/>
      <c r="AF109" s="94">
        <f t="shared" si="41"/>
        <v>0</v>
      </c>
    </row>
    <row r="110" spans="1:32" ht="20" customHeight="1">
      <c r="A110" s="109">
        <f t="shared" si="21"/>
        <v>105</v>
      </c>
      <c r="B110" s="109">
        <v>268040</v>
      </c>
      <c r="C110" s="110">
        <v>489.46300000000002</v>
      </c>
      <c r="D110" s="110">
        <f t="shared" si="22"/>
        <v>0.56499999999999995</v>
      </c>
      <c r="E110" s="111">
        <v>2.5000000000000001E-2</v>
      </c>
      <c r="F110" s="112" t="str">
        <f>VLOOKUP(B110,'TCS Chainage As PER COS'!$B$4:$J$14,8,TRUE)</f>
        <v>MCW</v>
      </c>
      <c r="G110" s="112" t="str">
        <f>VLOOKUP(B110,'TCS Chainage As PER COS'!$B$4:$J$14,4,TRUE)</f>
        <v>TCS - 01</v>
      </c>
      <c r="H110" s="110">
        <f>VLOOKUP(B110,'TCS Chainage As PER COS'!$B$4:$J$14,6,TRUE)</f>
        <v>13</v>
      </c>
      <c r="I110" s="110">
        <f t="shared" si="23"/>
        <v>488.89800000000002</v>
      </c>
      <c r="J110" s="110">
        <f t="shared" si="24"/>
        <v>489.16050000000001</v>
      </c>
      <c r="K110" s="110">
        <f t="shared" si="25"/>
        <v>489.02925000000005</v>
      </c>
      <c r="L110" s="110">
        <v>488.91199999999998</v>
      </c>
      <c r="M110" s="110"/>
      <c r="N110" s="110">
        <f t="shared" si="26"/>
        <v>244.45599999999999</v>
      </c>
      <c r="O110" s="110">
        <f t="shared" si="27"/>
        <v>244.57325000000006</v>
      </c>
      <c r="P110" s="110">
        <f t="shared" si="28"/>
        <v>244.57325000000006</v>
      </c>
      <c r="Q110" s="110">
        <f t="shared" si="29"/>
        <v>0</v>
      </c>
      <c r="R110" s="109">
        <f t="shared" si="37"/>
        <v>10</v>
      </c>
      <c r="S110" s="109">
        <f>VLOOKUP(B110,'TCS Chainage As PER COS'!$B$4:$J$14,7,TRUE)</f>
        <v>0</v>
      </c>
      <c r="T110" s="113">
        <f t="shared" si="30"/>
        <v>0</v>
      </c>
      <c r="U110" s="110">
        <f t="shared" si="31"/>
        <v>14</v>
      </c>
      <c r="V110" s="110">
        <f t="shared" si="38"/>
        <v>14</v>
      </c>
      <c r="W110" s="110">
        <f t="shared" si="32"/>
        <v>14</v>
      </c>
      <c r="X110" s="110">
        <f t="shared" si="33"/>
        <v>3424.0255000000006</v>
      </c>
      <c r="Y110" s="110">
        <f t="shared" si="39"/>
        <v>3424.8585000000003</v>
      </c>
      <c r="Z110" s="114">
        <f t="shared" si="34"/>
        <v>34248.585000000006</v>
      </c>
      <c r="AA110" s="110">
        <f t="shared" si="35"/>
        <v>0</v>
      </c>
      <c r="AB110" s="110">
        <f t="shared" si="40"/>
        <v>0</v>
      </c>
      <c r="AC110" s="114">
        <f t="shared" si="36"/>
        <v>0</v>
      </c>
      <c r="AD110" s="109"/>
      <c r="AF110" s="94">
        <f t="shared" si="41"/>
        <v>0</v>
      </c>
    </row>
    <row r="111" spans="1:32" ht="20" customHeight="1">
      <c r="A111" s="109">
        <f t="shared" si="21"/>
        <v>106</v>
      </c>
      <c r="B111" s="109">
        <v>268050</v>
      </c>
      <c r="C111" s="110">
        <v>489.29599999999999</v>
      </c>
      <c r="D111" s="110">
        <f t="shared" si="22"/>
        <v>0.56499999999999995</v>
      </c>
      <c r="E111" s="111">
        <v>2.5000000000000001E-2</v>
      </c>
      <c r="F111" s="112" t="str">
        <f>VLOOKUP(B111,'TCS Chainage As PER COS'!$B$4:$J$14,8,TRUE)</f>
        <v>MCW</v>
      </c>
      <c r="G111" s="112" t="str">
        <f>VLOOKUP(B111,'TCS Chainage As PER COS'!$B$4:$J$14,4,TRUE)</f>
        <v>TCS - 01</v>
      </c>
      <c r="H111" s="110">
        <f>VLOOKUP(B111,'TCS Chainage As PER COS'!$B$4:$J$14,6,TRUE)</f>
        <v>13</v>
      </c>
      <c r="I111" s="110">
        <f t="shared" si="23"/>
        <v>488.73099999999999</v>
      </c>
      <c r="J111" s="110">
        <f t="shared" si="24"/>
        <v>488.99349999999998</v>
      </c>
      <c r="K111" s="110">
        <f t="shared" si="25"/>
        <v>488.86225000000002</v>
      </c>
      <c r="L111" s="110">
        <v>488.76799999999997</v>
      </c>
      <c r="M111" s="110"/>
      <c r="N111" s="110">
        <f t="shared" si="26"/>
        <v>244.38399999999999</v>
      </c>
      <c r="O111" s="110">
        <f t="shared" si="27"/>
        <v>244.47825000000003</v>
      </c>
      <c r="P111" s="110">
        <f t="shared" si="28"/>
        <v>244.47825000000003</v>
      </c>
      <c r="Q111" s="110">
        <f t="shared" si="29"/>
        <v>0</v>
      </c>
      <c r="R111" s="109">
        <f t="shared" si="37"/>
        <v>10</v>
      </c>
      <c r="S111" s="109">
        <f>VLOOKUP(B111,'TCS Chainage As PER COS'!$B$4:$J$14,7,TRUE)</f>
        <v>0</v>
      </c>
      <c r="T111" s="113">
        <f t="shared" si="30"/>
        <v>0</v>
      </c>
      <c r="U111" s="110">
        <f t="shared" si="31"/>
        <v>14</v>
      </c>
      <c r="V111" s="110">
        <f t="shared" si="38"/>
        <v>14</v>
      </c>
      <c r="W111" s="110">
        <f t="shared" si="32"/>
        <v>14</v>
      </c>
      <c r="X111" s="110">
        <f t="shared" si="33"/>
        <v>3422.6955000000003</v>
      </c>
      <c r="Y111" s="110">
        <f t="shared" si="39"/>
        <v>3423.3605000000007</v>
      </c>
      <c r="Z111" s="114">
        <f t="shared" si="34"/>
        <v>34233.60500000001</v>
      </c>
      <c r="AA111" s="110">
        <f t="shared" si="35"/>
        <v>0</v>
      </c>
      <c r="AB111" s="110">
        <f t="shared" si="40"/>
        <v>0</v>
      </c>
      <c r="AC111" s="114">
        <f t="shared" si="36"/>
        <v>0</v>
      </c>
      <c r="AD111" s="109"/>
      <c r="AF111" s="94">
        <f t="shared" si="41"/>
        <v>0</v>
      </c>
    </row>
    <row r="112" spans="1:32" ht="20" customHeight="1">
      <c r="A112" s="109">
        <f t="shared" si="21"/>
        <v>107</v>
      </c>
      <c r="B112" s="109">
        <v>268060</v>
      </c>
      <c r="C112" s="110">
        <v>489.142</v>
      </c>
      <c r="D112" s="110">
        <f t="shared" si="22"/>
        <v>0.56499999999999995</v>
      </c>
      <c r="E112" s="111">
        <v>2.5000000000000001E-2</v>
      </c>
      <c r="F112" s="112" t="str">
        <f>VLOOKUP(B112,'TCS Chainage As PER COS'!$B$4:$J$14,8,TRUE)</f>
        <v>MCW</v>
      </c>
      <c r="G112" s="112" t="str">
        <f>VLOOKUP(B112,'TCS Chainage As PER COS'!$B$4:$J$14,4,TRUE)</f>
        <v>TCS - 01</v>
      </c>
      <c r="H112" s="110">
        <f>VLOOKUP(B112,'TCS Chainage As PER COS'!$B$4:$J$14,6,TRUE)</f>
        <v>13</v>
      </c>
      <c r="I112" s="110">
        <f t="shared" si="23"/>
        <v>488.577</v>
      </c>
      <c r="J112" s="110">
        <f t="shared" si="24"/>
        <v>488.83949999999999</v>
      </c>
      <c r="K112" s="110">
        <f t="shared" si="25"/>
        <v>488.70825000000002</v>
      </c>
      <c r="L112" s="110">
        <v>488.63599999999997</v>
      </c>
      <c r="M112" s="110"/>
      <c r="N112" s="110">
        <f t="shared" si="26"/>
        <v>244.31799999999998</v>
      </c>
      <c r="O112" s="110">
        <f t="shared" si="27"/>
        <v>244.39025000000004</v>
      </c>
      <c r="P112" s="110">
        <f t="shared" si="28"/>
        <v>244.39025000000004</v>
      </c>
      <c r="Q112" s="110">
        <f t="shared" si="29"/>
        <v>0</v>
      </c>
      <c r="R112" s="109">
        <f t="shared" si="37"/>
        <v>10</v>
      </c>
      <c r="S112" s="109">
        <f>VLOOKUP(B112,'TCS Chainage As PER COS'!$B$4:$J$14,7,TRUE)</f>
        <v>0</v>
      </c>
      <c r="T112" s="113">
        <f t="shared" si="30"/>
        <v>0</v>
      </c>
      <c r="U112" s="110">
        <f t="shared" si="31"/>
        <v>14</v>
      </c>
      <c r="V112" s="110">
        <f t="shared" si="38"/>
        <v>14</v>
      </c>
      <c r="W112" s="110">
        <f t="shared" si="32"/>
        <v>14</v>
      </c>
      <c r="X112" s="110">
        <f t="shared" si="33"/>
        <v>3421.4635000000007</v>
      </c>
      <c r="Y112" s="110">
        <f t="shared" si="39"/>
        <v>3422.0795000000007</v>
      </c>
      <c r="Z112" s="114">
        <f t="shared" si="34"/>
        <v>34220.795000000006</v>
      </c>
      <c r="AA112" s="110">
        <f t="shared" si="35"/>
        <v>0</v>
      </c>
      <c r="AB112" s="110">
        <f t="shared" si="40"/>
        <v>0</v>
      </c>
      <c r="AC112" s="114">
        <f t="shared" si="36"/>
        <v>0</v>
      </c>
      <c r="AD112" s="109"/>
      <c r="AF112" s="94">
        <f t="shared" si="41"/>
        <v>0</v>
      </c>
    </row>
    <row r="113" spans="1:32" ht="20" customHeight="1">
      <c r="A113" s="109">
        <f t="shared" si="21"/>
        <v>108</v>
      </c>
      <c r="B113" s="109">
        <v>268070</v>
      </c>
      <c r="C113" s="110">
        <v>489.00200000000001</v>
      </c>
      <c r="D113" s="110">
        <f t="shared" si="22"/>
        <v>0.56499999999999995</v>
      </c>
      <c r="E113" s="111">
        <v>2.5000000000000001E-2</v>
      </c>
      <c r="F113" s="112" t="str">
        <f>VLOOKUP(B113,'TCS Chainage As PER COS'!$B$4:$J$14,8,TRUE)</f>
        <v>MCW</v>
      </c>
      <c r="G113" s="112" t="str">
        <f>VLOOKUP(B113,'TCS Chainage As PER COS'!$B$4:$J$14,4,TRUE)</f>
        <v>TCS - 01</v>
      </c>
      <c r="H113" s="110">
        <f>VLOOKUP(B113,'TCS Chainage As PER COS'!$B$4:$J$14,6,TRUE)</f>
        <v>13</v>
      </c>
      <c r="I113" s="110">
        <f t="shared" si="23"/>
        <v>488.43700000000001</v>
      </c>
      <c r="J113" s="110">
        <f t="shared" si="24"/>
        <v>488.6995</v>
      </c>
      <c r="K113" s="110">
        <f t="shared" si="25"/>
        <v>488.56825000000003</v>
      </c>
      <c r="L113" s="110">
        <v>488.32</v>
      </c>
      <c r="M113" s="110"/>
      <c r="N113" s="110">
        <f t="shared" si="26"/>
        <v>244.16</v>
      </c>
      <c r="O113" s="110">
        <f t="shared" si="27"/>
        <v>244.40825000000004</v>
      </c>
      <c r="P113" s="110">
        <f t="shared" si="28"/>
        <v>244.40825000000004</v>
      </c>
      <c r="Q113" s="110">
        <f t="shared" si="29"/>
        <v>0</v>
      </c>
      <c r="R113" s="109">
        <f t="shared" si="37"/>
        <v>10</v>
      </c>
      <c r="S113" s="109">
        <f>VLOOKUP(B113,'TCS Chainage As PER COS'!$B$4:$J$14,7,TRUE)</f>
        <v>0</v>
      </c>
      <c r="T113" s="113">
        <f t="shared" si="30"/>
        <v>0</v>
      </c>
      <c r="U113" s="110">
        <f t="shared" si="31"/>
        <v>14</v>
      </c>
      <c r="V113" s="110">
        <f t="shared" si="38"/>
        <v>14</v>
      </c>
      <c r="W113" s="110">
        <f t="shared" si="32"/>
        <v>14</v>
      </c>
      <c r="X113" s="110">
        <f t="shared" si="33"/>
        <v>3421.7155000000007</v>
      </c>
      <c r="Y113" s="110">
        <f t="shared" si="39"/>
        <v>3421.589500000001</v>
      </c>
      <c r="Z113" s="114">
        <f t="shared" si="34"/>
        <v>34215.895000000011</v>
      </c>
      <c r="AA113" s="110">
        <f t="shared" si="35"/>
        <v>0</v>
      </c>
      <c r="AB113" s="110">
        <f t="shared" si="40"/>
        <v>0</v>
      </c>
      <c r="AC113" s="114">
        <f t="shared" si="36"/>
        <v>0</v>
      </c>
      <c r="AD113" s="109"/>
      <c r="AF113" s="94">
        <f t="shared" si="41"/>
        <v>0</v>
      </c>
    </row>
    <row r="114" spans="1:32" ht="20" customHeight="1">
      <c r="A114" s="109">
        <f t="shared" si="21"/>
        <v>109</v>
      </c>
      <c r="B114" s="109">
        <v>268080</v>
      </c>
      <c r="C114" s="110">
        <v>488.87599999999998</v>
      </c>
      <c r="D114" s="110">
        <f t="shared" si="22"/>
        <v>0.56499999999999995</v>
      </c>
      <c r="E114" s="111">
        <v>2.5000000000000001E-2</v>
      </c>
      <c r="F114" s="112" t="str">
        <f>VLOOKUP(B114,'TCS Chainage As PER COS'!$B$4:$J$14,8,TRUE)</f>
        <v>MCW</v>
      </c>
      <c r="G114" s="112" t="str">
        <f>VLOOKUP(B114,'TCS Chainage As PER COS'!$B$4:$J$14,4,TRUE)</f>
        <v>TCS - 01</v>
      </c>
      <c r="H114" s="110">
        <f>VLOOKUP(B114,'TCS Chainage As PER COS'!$B$4:$J$14,6,TRUE)</f>
        <v>13</v>
      </c>
      <c r="I114" s="110">
        <f t="shared" si="23"/>
        <v>488.31099999999998</v>
      </c>
      <c r="J114" s="110">
        <f t="shared" si="24"/>
        <v>488.57349999999997</v>
      </c>
      <c r="K114" s="110">
        <f t="shared" si="25"/>
        <v>488.44224999999994</v>
      </c>
      <c r="L114" s="110">
        <v>488.233</v>
      </c>
      <c r="M114" s="110"/>
      <c r="N114" s="110">
        <f t="shared" si="26"/>
        <v>244.1165</v>
      </c>
      <c r="O114" s="110">
        <f t="shared" si="27"/>
        <v>244.32574999999994</v>
      </c>
      <c r="P114" s="110">
        <f t="shared" si="28"/>
        <v>244.32574999999994</v>
      </c>
      <c r="Q114" s="110">
        <f t="shared" si="29"/>
        <v>0</v>
      </c>
      <c r="R114" s="109">
        <f t="shared" si="37"/>
        <v>10</v>
      </c>
      <c r="S114" s="109">
        <f>VLOOKUP(B114,'TCS Chainage As PER COS'!$B$4:$J$14,7,TRUE)</f>
        <v>0</v>
      </c>
      <c r="T114" s="113">
        <f t="shared" si="30"/>
        <v>0</v>
      </c>
      <c r="U114" s="110">
        <f t="shared" si="31"/>
        <v>14</v>
      </c>
      <c r="V114" s="110">
        <f t="shared" si="38"/>
        <v>14</v>
      </c>
      <c r="W114" s="110">
        <f t="shared" si="32"/>
        <v>14</v>
      </c>
      <c r="X114" s="110">
        <f t="shared" si="33"/>
        <v>3420.5604999999991</v>
      </c>
      <c r="Y114" s="110">
        <f t="shared" si="39"/>
        <v>3421.1379999999999</v>
      </c>
      <c r="Z114" s="114">
        <f t="shared" si="34"/>
        <v>34211.379999999997</v>
      </c>
      <c r="AA114" s="110">
        <f t="shared" si="35"/>
        <v>0</v>
      </c>
      <c r="AB114" s="110">
        <f t="shared" si="40"/>
        <v>0</v>
      </c>
      <c r="AC114" s="114">
        <f t="shared" si="36"/>
        <v>0</v>
      </c>
      <c r="AD114" s="109"/>
      <c r="AF114" s="94">
        <f t="shared" si="41"/>
        <v>0</v>
      </c>
    </row>
    <row r="115" spans="1:32" ht="20" customHeight="1">
      <c r="A115" s="109">
        <f t="shared" si="21"/>
        <v>110</v>
      </c>
      <c r="B115" s="109">
        <v>268090</v>
      </c>
      <c r="C115" s="110">
        <v>488.76400000000001</v>
      </c>
      <c r="D115" s="110">
        <f t="shared" si="22"/>
        <v>0.56499999999999995</v>
      </c>
      <c r="E115" s="111">
        <v>2.5000000000000001E-2</v>
      </c>
      <c r="F115" s="112" t="str">
        <f>VLOOKUP(B115,'TCS Chainage As PER COS'!$B$4:$J$14,8,TRUE)</f>
        <v>MCW</v>
      </c>
      <c r="G115" s="112" t="str">
        <f>VLOOKUP(B115,'TCS Chainage As PER COS'!$B$4:$J$14,4,TRUE)</f>
        <v>TCS - 01</v>
      </c>
      <c r="H115" s="110">
        <f>VLOOKUP(B115,'TCS Chainage As PER COS'!$B$4:$J$14,6,TRUE)</f>
        <v>13</v>
      </c>
      <c r="I115" s="110">
        <f t="shared" si="23"/>
        <v>488.19900000000001</v>
      </c>
      <c r="J115" s="110">
        <f t="shared" si="24"/>
        <v>488.4615</v>
      </c>
      <c r="K115" s="110">
        <f t="shared" si="25"/>
        <v>488.33024999999998</v>
      </c>
      <c r="L115" s="110">
        <v>488.03299999999996</v>
      </c>
      <c r="M115" s="110"/>
      <c r="N115" s="110">
        <f t="shared" si="26"/>
        <v>244.01649999999998</v>
      </c>
      <c r="O115" s="110">
        <f t="shared" si="27"/>
        <v>244.31375</v>
      </c>
      <c r="P115" s="110">
        <f t="shared" si="28"/>
        <v>244.31375</v>
      </c>
      <c r="Q115" s="110">
        <f t="shared" si="29"/>
        <v>0</v>
      </c>
      <c r="R115" s="109">
        <f t="shared" si="37"/>
        <v>10</v>
      </c>
      <c r="S115" s="109">
        <f>VLOOKUP(B115,'TCS Chainage As PER COS'!$B$4:$J$14,7,TRUE)</f>
        <v>0</v>
      </c>
      <c r="T115" s="113">
        <f t="shared" si="30"/>
        <v>0</v>
      </c>
      <c r="U115" s="110">
        <f t="shared" si="31"/>
        <v>14</v>
      </c>
      <c r="V115" s="110">
        <f t="shared" si="38"/>
        <v>14</v>
      </c>
      <c r="W115" s="110">
        <f t="shared" si="32"/>
        <v>14</v>
      </c>
      <c r="X115" s="110">
        <f t="shared" si="33"/>
        <v>3420.3924999999999</v>
      </c>
      <c r="Y115" s="110">
        <f t="shared" si="39"/>
        <v>3420.4764999999998</v>
      </c>
      <c r="Z115" s="114">
        <f t="shared" si="34"/>
        <v>34204.764999999999</v>
      </c>
      <c r="AA115" s="110">
        <f t="shared" si="35"/>
        <v>0</v>
      </c>
      <c r="AB115" s="110">
        <f t="shared" si="40"/>
        <v>0</v>
      </c>
      <c r="AC115" s="114">
        <f t="shared" si="36"/>
        <v>0</v>
      </c>
      <c r="AD115" s="109"/>
      <c r="AF115" s="94">
        <f t="shared" si="41"/>
        <v>0</v>
      </c>
    </row>
    <row r="116" spans="1:32" ht="20" customHeight="1">
      <c r="A116" s="109">
        <f t="shared" si="21"/>
        <v>111</v>
      </c>
      <c r="B116" s="109">
        <v>268100</v>
      </c>
      <c r="C116" s="110">
        <v>488.66699999999997</v>
      </c>
      <c r="D116" s="110">
        <f t="shared" si="22"/>
        <v>0.56499999999999995</v>
      </c>
      <c r="E116" s="111">
        <v>2.5000000000000001E-2</v>
      </c>
      <c r="F116" s="112" t="str">
        <f>VLOOKUP(B116,'TCS Chainage As PER COS'!$B$4:$J$14,8,TRUE)</f>
        <v>MCW</v>
      </c>
      <c r="G116" s="112" t="str">
        <f>VLOOKUP(B116,'TCS Chainage As PER COS'!$B$4:$J$14,4,TRUE)</f>
        <v>TCS - 01</v>
      </c>
      <c r="H116" s="110">
        <f>VLOOKUP(B116,'TCS Chainage As PER COS'!$B$4:$J$14,6,TRUE)</f>
        <v>13</v>
      </c>
      <c r="I116" s="110">
        <f t="shared" si="23"/>
        <v>488.10199999999998</v>
      </c>
      <c r="J116" s="110">
        <f t="shared" si="24"/>
        <v>488.36449999999996</v>
      </c>
      <c r="K116" s="110">
        <f t="shared" si="25"/>
        <v>488.23325</v>
      </c>
      <c r="L116" s="110">
        <v>487.85899999999998</v>
      </c>
      <c r="M116" s="110"/>
      <c r="N116" s="110">
        <f t="shared" si="26"/>
        <v>243.92949999999999</v>
      </c>
      <c r="O116" s="110">
        <f t="shared" si="27"/>
        <v>244.30375000000001</v>
      </c>
      <c r="P116" s="110">
        <f t="shared" si="28"/>
        <v>244.30375000000001</v>
      </c>
      <c r="Q116" s="110">
        <f t="shared" si="29"/>
        <v>0</v>
      </c>
      <c r="R116" s="109">
        <f t="shared" si="37"/>
        <v>10</v>
      </c>
      <c r="S116" s="109">
        <f>VLOOKUP(B116,'TCS Chainage As PER COS'!$B$4:$J$14,7,TRUE)</f>
        <v>0</v>
      </c>
      <c r="T116" s="113">
        <f t="shared" si="30"/>
        <v>0</v>
      </c>
      <c r="U116" s="110">
        <f t="shared" si="31"/>
        <v>14</v>
      </c>
      <c r="V116" s="110">
        <f t="shared" si="38"/>
        <v>14</v>
      </c>
      <c r="W116" s="110">
        <f t="shared" si="32"/>
        <v>14</v>
      </c>
      <c r="X116" s="110">
        <f t="shared" si="33"/>
        <v>3420.2525000000001</v>
      </c>
      <c r="Y116" s="110">
        <f t="shared" si="39"/>
        <v>3420.3225000000002</v>
      </c>
      <c r="Z116" s="114">
        <f t="shared" si="34"/>
        <v>34203.225000000006</v>
      </c>
      <c r="AA116" s="110">
        <f t="shared" si="35"/>
        <v>0</v>
      </c>
      <c r="AB116" s="110">
        <f t="shared" si="40"/>
        <v>0</v>
      </c>
      <c r="AC116" s="114">
        <f t="shared" si="36"/>
        <v>0</v>
      </c>
      <c r="AD116" s="109"/>
      <c r="AF116" s="94">
        <f t="shared" si="41"/>
        <v>0</v>
      </c>
    </row>
    <row r="117" spans="1:32" ht="20" customHeight="1">
      <c r="A117" s="109">
        <f t="shared" si="21"/>
        <v>112</v>
      </c>
      <c r="B117" s="109">
        <v>268110</v>
      </c>
      <c r="C117" s="110">
        <v>488.584</v>
      </c>
      <c r="D117" s="110">
        <f t="shared" si="22"/>
        <v>0.56499999999999995</v>
      </c>
      <c r="E117" s="111">
        <v>2.5000000000000001E-2</v>
      </c>
      <c r="F117" s="112" t="str">
        <f>VLOOKUP(B117,'TCS Chainage As PER COS'!$B$4:$J$14,8,TRUE)</f>
        <v>MCW</v>
      </c>
      <c r="G117" s="112" t="str">
        <f>VLOOKUP(B117,'TCS Chainage As PER COS'!$B$4:$J$14,4,TRUE)</f>
        <v>TCS - 01</v>
      </c>
      <c r="H117" s="110">
        <f>VLOOKUP(B117,'TCS Chainage As PER COS'!$B$4:$J$14,6,TRUE)</f>
        <v>13</v>
      </c>
      <c r="I117" s="110">
        <f t="shared" si="23"/>
        <v>488.01900000000001</v>
      </c>
      <c r="J117" s="110">
        <f t="shared" si="24"/>
        <v>488.28149999999999</v>
      </c>
      <c r="K117" s="110">
        <f t="shared" si="25"/>
        <v>488.15025000000003</v>
      </c>
      <c r="L117" s="110">
        <v>487.69900000000001</v>
      </c>
      <c r="M117" s="110"/>
      <c r="N117" s="110">
        <f t="shared" si="26"/>
        <v>243.84950000000001</v>
      </c>
      <c r="O117" s="110">
        <f t="shared" si="27"/>
        <v>244.30075000000002</v>
      </c>
      <c r="P117" s="110">
        <f t="shared" si="28"/>
        <v>244.30075000000002</v>
      </c>
      <c r="Q117" s="110">
        <f t="shared" si="29"/>
        <v>0</v>
      </c>
      <c r="R117" s="109">
        <f t="shared" si="37"/>
        <v>10</v>
      </c>
      <c r="S117" s="109">
        <f>VLOOKUP(B117,'TCS Chainage As PER COS'!$B$4:$J$14,7,TRUE)</f>
        <v>0</v>
      </c>
      <c r="T117" s="113">
        <f t="shared" si="30"/>
        <v>0</v>
      </c>
      <c r="U117" s="110">
        <f t="shared" si="31"/>
        <v>14</v>
      </c>
      <c r="V117" s="110">
        <f t="shared" si="38"/>
        <v>14</v>
      </c>
      <c r="W117" s="110">
        <f t="shared" si="32"/>
        <v>14</v>
      </c>
      <c r="X117" s="110">
        <f t="shared" si="33"/>
        <v>3420.2105000000001</v>
      </c>
      <c r="Y117" s="110">
        <f t="shared" si="39"/>
        <v>3420.2314999999999</v>
      </c>
      <c r="Z117" s="114">
        <f t="shared" si="34"/>
        <v>34202.315000000002</v>
      </c>
      <c r="AA117" s="110">
        <f t="shared" si="35"/>
        <v>0</v>
      </c>
      <c r="AB117" s="110">
        <f t="shared" si="40"/>
        <v>0</v>
      </c>
      <c r="AC117" s="114">
        <f t="shared" si="36"/>
        <v>0</v>
      </c>
      <c r="AD117" s="109"/>
      <c r="AF117" s="94">
        <f t="shared" si="41"/>
        <v>0</v>
      </c>
    </row>
    <row r="118" spans="1:32" ht="20" customHeight="1">
      <c r="A118" s="109">
        <f t="shared" si="21"/>
        <v>113</v>
      </c>
      <c r="B118" s="109">
        <v>268120</v>
      </c>
      <c r="C118" s="110">
        <v>488.51499999999999</v>
      </c>
      <c r="D118" s="110">
        <f t="shared" si="22"/>
        <v>0.56499999999999995</v>
      </c>
      <c r="E118" s="111">
        <v>2.5000000000000001E-2</v>
      </c>
      <c r="F118" s="112" t="str">
        <f>VLOOKUP(B118,'TCS Chainage As PER COS'!$B$4:$J$14,8,TRUE)</f>
        <v>MCW</v>
      </c>
      <c r="G118" s="112" t="str">
        <f>VLOOKUP(B118,'TCS Chainage As PER COS'!$B$4:$J$14,4,TRUE)</f>
        <v>TCS - 01</v>
      </c>
      <c r="H118" s="110">
        <f>VLOOKUP(B118,'TCS Chainage As PER COS'!$B$4:$J$14,6,TRUE)</f>
        <v>13</v>
      </c>
      <c r="I118" s="110">
        <f t="shared" si="23"/>
        <v>487.95</v>
      </c>
      <c r="J118" s="110">
        <f t="shared" si="24"/>
        <v>488.21249999999998</v>
      </c>
      <c r="K118" s="110">
        <f t="shared" si="25"/>
        <v>488.08124999999995</v>
      </c>
      <c r="L118" s="110">
        <v>487.54300000000001</v>
      </c>
      <c r="M118" s="110"/>
      <c r="N118" s="110">
        <f t="shared" si="26"/>
        <v>243.7715</v>
      </c>
      <c r="O118" s="110">
        <f t="shared" si="27"/>
        <v>244.30974999999995</v>
      </c>
      <c r="P118" s="110">
        <f t="shared" si="28"/>
        <v>244.30974999999995</v>
      </c>
      <c r="Q118" s="110">
        <f t="shared" si="29"/>
        <v>0</v>
      </c>
      <c r="R118" s="109">
        <f t="shared" si="37"/>
        <v>10</v>
      </c>
      <c r="S118" s="109">
        <f>VLOOKUP(B118,'TCS Chainage As PER COS'!$B$4:$J$14,7,TRUE)</f>
        <v>0</v>
      </c>
      <c r="T118" s="113">
        <f t="shared" si="30"/>
        <v>0</v>
      </c>
      <c r="U118" s="110">
        <f t="shared" si="31"/>
        <v>14</v>
      </c>
      <c r="V118" s="110">
        <f t="shared" si="38"/>
        <v>14</v>
      </c>
      <c r="W118" s="110">
        <f t="shared" si="32"/>
        <v>14</v>
      </c>
      <c r="X118" s="110">
        <f t="shared" si="33"/>
        <v>3420.3364999999994</v>
      </c>
      <c r="Y118" s="110">
        <f t="shared" si="39"/>
        <v>3420.2734999999998</v>
      </c>
      <c r="Z118" s="114">
        <f t="shared" si="34"/>
        <v>34202.735000000001</v>
      </c>
      <c r="AA118" s="110">
        <f t="shared" si="35"/>
        <v>0</v>
      </c>
      <c r="AB118" s="110">
        <f t="shared" si="40"/>
        <v>0</v>
      </c>
      <c r="AC118" s="114">
        <f t="shared" si="36"/>
        <v>0</v>
      </c>
      <c r="AD118" s="109"/>
      <c r="AF118" s="94">
        <f t="shared" si="41"/>
        <v>0</v>
      </c>
    </row>
    <row r="119" spans="1:32" ht="20" customHeight="1">
      <c r="A119" s="109">
        <f t="shared" si="21"/>
        <v>114</v>
      </c>
      <c r="B119" s="109">
        <v>268130</v>
      </c>
      <c r="C119" s="110">
        <v>488.46</v>
      </c>
      <c r="D119" s="110">
        <f t="shared" si="22"/>
        <v>0.56499999999999995</v>
      </c>
      <c r="E119" s="111">
        <v>2.5000000000000001E-2</v>
      </c>
      <c r="F119" s="112" t="str">
        <f>VLOOKUP(B119,'TCS Chainage As PER COS'!$B$4:$J$14,8,TRUE)</f>
        <v>MCW</v>
      </c>
      <c r="G119" s="112" t="str">
        <f>VLOOKUP(B119,'TCS Chainage As PER COS'!$B$4:$J$14,4,TRUE)</f>
        <v>TCS - 01</v>
      </c>
      <c r="H119" s="110">
        <f>VLOOKUP(B119,'TCS Chainage As PER COS'!$B$4:$J$14,6,TRUE)</f>
        <v>13</v>
      </c>
      <c r="I119" s="110">
        <f t="shared" si="23"/>
        <v>487.89499999999998</v>
      </c>
      <c r="J119" s="110">
        <f t="shared" si="24"/>
        <v>488.15749999999997</v>
      </c>
      <c r="K119" s="110">
        <f t="shared" si="25"/>
        <v>488.02625</v>
      </c>
      <c r="L119" s="110">
        <v>487.375</v>
      </c>
      <c r="M119" s="110"/>
      <c r="N119" s="110">
        <f t="shared" si="26"/>
        <v>243.6875</v>
      </c>
      <c r="O119" s="110">
        <f t="shared" si="27"/>
        <v>244.33875</v>
      </c>
      <c r="P119" s="110">
        <f t="shared" si="28"/>
        <v>244.33875</v>
      </c>
      <c r="Q119" s="110">
        <f t="shared" si="29"/>
        <v>0</v>
      </c>
      <c r="R119" s="109">
        <f t="shared" si="37"/>
        <v>10</v>
      </c>
      <c r="S119" s="109">
        <f>VLOOKUP(B119,'TCS Chainage As PER COS'!$B$4:$J$14,7,TRUE)</f>
        <v>0</v>
      </c>
      <c r="T119" s="113">
        <f t="shared" si="30"/>
        <v>0</v>
      </c>
      <c r="U119" s="110">
        <f t="shared" si="31"/>
        <v>14</v>
      </c>
      <c r="V119" s="110">
        <f t="shared" si="38"/>
        <v>14</v>
      </c>
      <c r="W119" s="110">
        <f t="shared" si="32"/>
        <v>14</v>
      </c>
      <c r="X119" s="110">
        <f t="shared" si="33"/>
        <v>3420.7425000000003</v>
      </c>
      <c r="Y119" s="110">
        <f t="shared" si="39"/>
        <v>3420.5394999999999</v>
      </c>
      <c r="Z119" s="114">
        <f t="shared" si="34"/>
        <v>34205.394999999997</v>
      </c>
      <c r="AA119" s="110">
        <f t="shared" si="35"/>
        <v>0</v>
      </c>
      <c r="AB119" s="110">
        <f t="shared" si="40"/>
        <v>0</v>
      </c>
      <c r="AC119" s="114">
        <f t="shared" si="36"/>
        <v>0</v>
      </c>
      <c r="AD119" s="109"/>
      <c r="AF119" s="94">
        <f t="shared" si="41"/>
        <v>0</v>
      </c>
    </row>
    <row r="120" spans="1:32" ht="20" customHeight="1">
      <c r="A120" s="109">
        <f t="shared" si="21"/>
        <v>115</v>
      </c>
      <c r="B120" s="109">
        <v>268140</v>
      </c>
      <c r="C120" s="110">
        <v>488.41899999999998</v>
      </c>
      <c r="D120" s="110">
        <f t="shared" si="22"/>
        <v>0.56499999999999995</v>
      </c>
      <c r="E120" s="111">
        <v>2.5000000000000001E-2</v>
      </c>
      <c r="F120" s="112" t="str">
        <f>VLOOKUP(B120,'TCS Chainage As PER COS'!$B$4:$J$14,8,TRUE)</f>
        <v>MCW</v>
      </c>
      <c r="G120" s="112" t="str">
        <f>VLOOKUP(B120,'TCS Chainage As PER COS'!$B$4:$J$14,4,TRUE)</f>
        <v>TCS - 01</v>
      </c>
      <c r="H120" s="110">
        <f>VLOOKUP(B120,'TCS Chainage As PER COS'!$B$4:$J$14,6,TRUE)</f>
        <v>13</v>
      </c>
      <c r="I120" s="110">
        <f t="shared" si="23"/>
        <v>487.85399999999998</v>
      </c>
      <c r="J120" s="110">
        <f t="shared" si="24"/>
        <v>488.11649999999997</v>
      </c>
      <c r="K120" s="110">
        <f t="shared" si="25"/>
        <v>487.98524999999995</v>
      </c>
      <c r="L120" s="110">
        <v>487.202</v>
      </c>
      <c r="M120" s="110"/>
      <c r="N120" s="110">
        <f t="shared" si="26"/>
        <v>243.601</v>
      </c>
      <c r="O120" s="110">
        <f t="shared" si="27"/>
        <v>244.38424999999995</v>
      </c>
      <c r="P120" s="110">
        <f t="shared" si="28"/>
        <v>244.38424999999995</v>
      </c>
      <c r="Q120" s="110">
        <f t="shared" si="29"/>
        <v>0</v>
      </c>
      <c r="R120" s="109">
        <f t="shared" si="37"/>
        <v>10</v>
      </c>
      <c r="S120" s="109">
        <f>VLOOKUP(B120,'TCS Chainage As PER COS'!$B$4:$J$14,7,TRUE)</f>
        <v>0</v>
      </c>
      <c r="T120" s="113">
        <f t="shared" si="30"/>
        <v>0</v>
      </c>
      <c r="U120" s="110">
        <f t="shared" si="31"/>
        <v>14</v>
      </c>
      <c r="V120" s="110">
        <f t="shared" si="38"/>
        <v>14</v>
      </c>
      <c r="W120" s="110">
        <f t="shared" si="32"/>
        <v>14</v>
      </c>
      <c r="X120" s="110">
        <f t="shared" si="33"/>
        <v>3421.3794999999991</v>
      </c>
      <c r="Y120" s="110">
        <f t="shared" si="39"/>
        <v>3421.0609999999997</v>
      </c>
      <c r="Z120" s="114">
        <f t="shared" si="34"/>
        <v>34210.61</v>
      </c>
      <c r="AA120" s="110">
        <f t="shared" si="35"/>
        <v>0</v>
      </c>
      <c r="AB120" s="110">
        <f t="shared" si="40"/>
        <v>0</v>
      </c>
      <c r="AC120" s="114">
        <f t="shared" si="36"/>
        <v>0</v>
      </c>
      <c r="AD120" s="109"/>
      <c r="AF120" s="94">
        <f t="shared" si="41"/>
        <v>0</v>
      </c>
    </row>
    <row r="121" spans="1:32" ht="20" customHeight="1">
      <c r="A121" s="109">
        <f t="shared" si="21"/>
        <v>116</v>
      </c>
      <c r="B121" s="109">
        <v>268150</v>
      </c>
      <c r="C121" s="110">
        <v>488.392</v>
      </c>
      <c r="D121" s="110">
        <f t="shared" si="22"/>
        <v>0.56499999999999995</v>
      </c>
      <c r="E121" s="111">
        <v>2.5000000000000001E-2</v>
      </c>
      <c r="F121" s="112" t="str">
        <f>VLOOKUP(B121,'TCS Chainage As PER COS'!$B$4:$J$14,8,TRUE)</f>
        <v>MCW</v>
      </c>
      <c r="G121" s="112" t="str">
        <f>VLOOKUP(B121,'TCS Chainage As PER COS'!$B$4:$J$14,4,TRUE)</f>
        <v>TCS - 01</v>
      </c>
      <c r="H121" s="110">
        <f>VLOOKUP(B121,'TCS Chainage As PER COS'!$B$4:$J$14,6,TRUE)</f>
        <v>13</v>
      </c>
      <c r="I121" s="110">
        <f t="shared" si="23"/>
        <v>487.827</v>
      </c>
      <c r="J121" s="110">
        <f t="shared" si="24"/>
        <v>488.08949999999999</v>
      </c>
      <c r="K121" s="110">
        <f t="shared" si="25"/>
        <v>487.95825000000002</v>
      </c>
      <c r="L121" s="110">
        <v>487.012</v>
      </c>
      <c r="M121" s="110"/>
      <c r="N121" s="110">
        <f t="shared" si="26"/>
        <v>243.506</v>
      </c>
      <c r="O121" s="110">
        <f t="shared" si="27"/>
        <v>244.45225000000002</v>
      </c>
      <c r="P121" s="110">
        <f t="shared" si="28"/>
        <v>244.45225000000002</v>
      </c>
      <c r="Q121" s="110">
        <f t="shared" si="29"/>
        <v>0</v>
      </c>
      <c r="R121" s="109">
        <f t="shared" si="37"/>
        <v>10</v>
      </c>
      <c r="S121" s="109">
        <f>VLOOKUP(B121,'TCS Chainage As PER COS'!$B$4:$J$14,7,TRUE)</f>
        <v>0</v>
      </c>
      <c r="T121" s="113">
        <f t="shared" si="30"/>
        <v>0</v>
      </c>
      <c r="U121" s="110">
        <f t="shared" si="31"/>
        <v>14</v>
      </c>
      <c r="V121" s="110">
        <f t="shared" si="38"/>
        <v>14</v>
      </c>
      <c r="W121" s="110">
        <f t="shared" si="32"/>
        <v>14</v>
      </c>
      <c r="X121" s="110">
        <f t="shared" si="33"/>
        <v>3422.3315000000002</v>
      </c>
      <c r="Y121" s="110">
        <f t="shared" si="39"/>
        <v>3421.8554999999997</v>
      </c>
      <c r="Z121" s="114">
        <f t="shared" si="34"/>
        <v>34218.554999999993</v>
      </c>
      <c r="AA121" s="110">
        <f t="shared" si="35"/>
        <v>0</v>
      </c>
      <c r="AB121" s="110">
        <f t="shared" si="40"/>
        <v>0</v>
      </c>
      <c r="AC121" s="114">
        <f t="shared" si="36"/>
        <v>0</v>
      </c>
      <c r="AD121" s="109"/>
      <c r="AF121" s="94">
        <f t="shared" si="41"/>
        <v>0</v>
      </c>
    </row>
    <row r="122" spans="1:32" ht="20" customHeight="1">
      <c r="A122" s="109">
        <f t="shared" si="21"/>
        <v>117</v>
      </c>
      <c r="B122" s="109">
        <v>268160</v>
      </c>
      <c r="C122" s="110">
        <v>488.38</v>
      </c>
      <c r="D122" s="110">
        <f t="shared" si="22"/>
        <v>0.56499999999999995</v>
      </c>
      <c r="E122" s="111">
        <v>2.5000000000000001E-2</v>
      </c>
      <c r="F122" s="112" t="str">
        <f>VLOOKUP(B122,'TCS Chainage As PER COS'!$B$4:$J$14,8,TRUE)</f>
        <v>MCW</v>
      </c>
      <c r="G122" s="112" t="str">
        <f>VLOOKUP(B122,'TCS Chainage As PER COS'!$B$4:$J$14,4,TRUE)</f>
        <v>TCS - 01</v>
      </c>
      <c r="H122" s="110">
        <f>VLOOKUP(B122,'TCS Chainage As PER COS'!$B$4:$J$14,6,TRUE)</f>
        <v>13</v>
      </c>
      <c r="I122" s="110">
        <f t="shared" si="23"/>
        <v>487.815</v>
      </c>
      <c r="J122" s="110">
        <f t="shared" si="24"/>
        <v>488.07749999999999</v>
      </c>
      <c r="K122" s="110">
        <f t="shared" si="25"/>
        <v>487.94624999999996</v>
      </c>
      <c r="L122" s="110">
        <v>486.90199999999999</v>
      </c>
      <c r="M122" s="110"/>
      <c r="N122" s="110">
        <f t="shared" si="26"/>
        <v>243.45099999999999</v>
      </c>
      <c r="O122" s="110">
        <f t="shared" si="27"/>
        <v>244.49524999999997</v>
      </c>
      <c r="P122" s="110">
        <f t="shared" si="28"/>
        <v>244.49524999999997</v>
      </c>
      <c r="Q122" s="110">
        <f t="shared" si="29"/>
        <v>0</v>
      </c>
      <c r="R122" s="109">
        <f t="shared" si="37"/>
        <v>10</v>
      </c>
      <c r="S122" s="109">
        <f>VLOOKUP(B122,'TCS Chainage As PER COS'!$B$4:$J$14,7,TRUE)</f>
        <v>0</v>
      </c>
      <c r="T122" s="113">
        <f t="shared" si="30"/>
        <v>0</v>
      </c>
      <c r="U122" s="110">
        <f t="shared" si="31"/>
        <v>14</v>
      </c>
      <c r="V122" s="110">
        <f t="shared" si="38"/>
        <v>14</v>
      </c>
      <c r="W122" s="110">
        <f t="shared" si="32"/>
        <v>14</v>
      </c>
      <c r="X122" s="110">
        <f t="shared" si="33"/>
        <v>3422.9334999999996</v>
      </c>
      <c r="Y122" s="110">
        <f t="shared" si="39"/>
        <v>3422.6324999999997</v>
      </c>
      <c r="Z122" s="114">
        <f t="shared" si="34"/>
        <v>34226.324999999997</v>
      </c>
      <c r="AA122" s="110">
        <f t="shared" si="35"/>
        <v>0</v>
      </c>
      <c r="AB122" s="110">
        <f t="shared" si="40"/>
        <v>0</v>
      </c>
      <c r="AC122" s="114">
        <f t="shared" si="36"/>
        <v>0</v>
      </c>
      <c r="AD122" s="109"/>
      <c r="AF122" s="94">
        <f t="shared" si="41"/>
        <v>0</v>
      </c>
    </row>
    <row r="123" spans="1:32" ht="20" customHeight="1">
      <c r="A123" s="109">
        <f t="shared" si="21"/>
        <v>118</v>
      </c>
      <c r="B123" s="109">
        <v>268170</v>
      </c>
      <c r="C123" s="110">
        <v>488.37900000000002</v>
      </c>
      <c r="D123" s="110">
        <f t="shared" si="22"/>
        <v>0.56499999999999995</v>
      </c>
      <c r="E123" s="111">
        <v>2.5000000000000001E-2</v>
      </c>
      <c r="F123" s="112" t="str">
        <f>VLOOKUP(B123,'TCS Chainage As PER COS'!$B$4:$J$14,8,TRUE)</f>
        <v>MCW</v>
      </c>
      <c r="G123" s="112" t="str">
        <f>VLOOKUP(B123,'TCS Chainage As PER COS'!$B$4:$J$14,4,TRUE)</f>
        <v>TCS - 01</v>
      </c>
      <c r="H123" s="110">
        <f>VLOOKUP(B123,'TCS Chainage As PER COS'!$B$4:$J$14,6,TRUE)</f>
        <v>13</v>
      </c>
      <c r="I123" s="110">
        <f t="shared" si="23"/>
        <v>487.81400000000002</v>
      </c>
      <c r="J123" s="110">
        <f t="shared" si="24"/>
        <v>488.07650000000001</v>
      </c>
      <c r="K123" s="110">
        <f t="shared" si="25"/>
        <v>487.94524999999999</v>
      </c>
      <c r="L123" s="110">
        <v>486.84199999999998</v>
      </c>
      <c r="M123" s="110"/>
      <c r="N123" s="110">
        <f t="shared" si="26"/>
        <v>243.42099999999999</v>
      </c>
      <c r="O123" s="110">
        <f t="shared" si="27"/>
        <v>244.52424999999999</v>
      </c>
      <c r="P123" s="110">
        <f t="shared" si="28"/>
        <v>244.52424999999999</v>
      </c>
      <c r="Q123" s="110">
        <f t="shared" si="29"/>
        <v>0</v>
      </c>
      <c r="R123" s="109">
        <f t="shared" si="37"/>
        <v>10</v>
      </c>
      <c r="S123" s="109">
        <f>VLOOKUP(B123,'TCS Chainage As PER COS'!$B$4:$J$14,7,TRUE)</f>
        <v>0</v>
      </c>
      <c r="T123" s="113">
        <f t="shared" si="30"/>
        <v>0</v>
      </c>
      <c r="U123" s="110">
        <f t="shared" si="31"/>
        <v>14</v>
      </c>
      <c r="V123" s="110">
        <f t="shared" si="38"/>
        <v>14</v>
      </c>
      <c r="W123" s="110">
        <f t="shared" si="32"/>
        <v>14</v>
      </c>
      <c r="X123" s="110">
        <f t="shared" si="33"/>
        <v>3423.3395</v>
      </c>
      <c r="Y123" s="110">
        <f t="shared" si="39"/>
        <v>3423.1364999999996</v>
      </c>
      <c r="Z123" s="114">
        <f t="shared" si="34"/>
        <v>34231.364999999998</v>
      </c>
      <c r="AA123" s="110">
        <f t="shared" si="35"/>
        <v>0</v>
      </c>
      <c r="AB123" s="110">
        <f t="shared" si="40"/>
        <v>0</v>
      </c>
      <c r="AC123" s="114">
        <f t="shared" si="36"/>
        <v>0</v>
      </c>
      <c r="AD123" s="109"/>
      <c r="AF123" s="94">
        <f t="shared" si="41"/>
        <v>0</v>
      </c>
    </row>
    <row r="124" spans="1:32" ht="20" customHeight="1">
      <c r="A124" s="109">
        <f t="shared" si="21"/>
        <v>119</v>
      </c>
      <c r="B124" s="109">
        <v>268180</v>
      </c>
      <c r="C124" s="110">
        <v>488.37900000000002</v>
      </c>
      <c r="D124" s="110">
        <f t="shared" si="22"/>
        <v>0.56499999999999995</v>
      </c>
      <c r="E124" s="111">
        <v>2.5000000000000001E-2</v>
      </c>
      <c r="F124" s="112" t="str">
        <f>VLOOKUP(B124,'TCS Chainage As PER COS'!$B$4:$J$14,8,TRUE)</f>
        <v>MCW</v>
      </c>
      <c r="G124" s="112" t="str">
        <f>VLOOKUP(B124,'TCS Chainage As PER COS'!$B$4:$J$14,4,TRUE)</f>
        <v>TCS - 01</v>
      </c>
      <c r="H124" s="110">
        <f>VLOOKUP(B124,'TCS Chainage As PER COS'!$B$4:$J$14,6,TRUE)</f>
        <v>13</v>
      </c>
      <c r="I124" s="110">
        <f t="shared" si="23"/>
        <v>487.81400000000002</v>
      </c>
      <c r="J124" s="110">
        <f t="shared" si="24"/>
        <v>488.07650000000001</v>
      </c>
      <c r="K124" s="110">
        <f t="shared" si="25"/>
        <v>487.94524999999999</v>
      </c>
      <c r="L124" s="110">
        <v>486.779</v>
      </c>
      <c r="M124" s="110"/>
      <c r="N124" s="110">
        <f t="shared" si="26"/>
        <v>243.3895</v>
      </c>
      <c r="O124" s="110">
        <f t="shared" si="27"/>
        <v>244.55574999999999</v>
      </c>
      <c r="P124" s="110">
        <f t="shared" si="28"/>
        <v>244.55574999999999</v>
      </c>
      <c r="Q124" s="110">
        <f t="shared" si="29"/>
        <v>0</v>
      </c>
      <c r="R124" s="109">
        <f t="shared" si="37"/>
        <v>10</v>
      </c>
      <c r="S124" s="109">
        <f>VLOOKUP(B124,'TCS Chainage As PER COS'!$B$4:$J$14,7,TRUE)</f>
        <v>0</v>
      </c>
      <c r="T124" s="113">
        <f t="shared" si="30"/>
        <v>0</v>
      </c>
      <c r="U124" s="110">
        <f t="shared" si="31"/>
        <v>14</v>
      </c>
      <c r="V124" s="110">
        <f t="shared" si="38"/>
        <v>14</v>
      </c>
      <c r="W124" s="110">
        <f t="shared" si="32"/>
        <v>14</v>
      </c>
      <c r="X124" s="110">
        <f t="shared" si="33"/>
        <v>3423.7804999999998</v>
      </c>
      <c r="Y124" s="110">
        <f t="shared" si="39"/>
        <v>3423.56</v>
      </c>
      <c r="Z124" s="114">
        <f t="shared" si="34"/>
        <v>34235.599999999999</v>
      </c>
      <c r="AA124" s="110">
        <f t="shared" si="35"/>
        <v>0</v>
      </c>
      <c r="AB124" s="110">
        <f t="shared" si="40"/>
        <v>0</v>
      </c>
      <c r="AC124" s="114">
        <f t="shared" si="36"/>
        <v>0</v>
      </c>
      <c r="AD124" s="109"/>
      <c r="AF124" s="94">
        <f t="shared" si="41"/>
        <v>0</v>
      </c>
    </row>
    <row r="125" spans="1:32" ht="20" customHeight="1">
      <c r="A125" s="109">
        <f t="shared" si="21"/>
        <v>120</v>
      </c>
      <c r="B125" s="109">
        <v>268190</v>
      </c>
      <c r="C125" s="110">
        <v>488.37900000000002</v>
      </c>
      <c r="D125" s="110">
        <f t="shared" si="22"/>
        <v>0.56499999999999995</v>
      </c>
      <c r="E125" s="111">
        <v>2.5000000000000001E-2</v>
      </c>
      <c r="F125" s="112" t="str">
        <f>VLOOKUP(B125,'TCS Chainage As PER COS'!$B$4:$J$14,8,TRUE)</f>
        <v>MCW</v>
      </c>
      <c r="G125" s="112" t="str">
        <f>VLOOKUP(B125,'TCS Chainage As PER COS'!$B$4:$J$14,4,TRUE)</f>
        <v>TCS - 01</v>
      </c>
      <c r="H125" s="110">
        <f>VLOOKUP(B125,'TCS Chainage As PER COS'!$B$4:$J$14,6,TRUE)</f>
        <v>13</v>
      </c>
      <c r="I125" s="110">
        <f t="shared" si="23"/>
        <v>487.81400000000002</v>
      </c>
      <c r="J125" s="110">
        <f t="shared" si="24"/>
        <v>488.07650000000001</v>
      </c>
      <c r="K125" s="110">
        <f t="shared" si="25"/>
        <v>487.94524999999999</v>
      </c>
      <c r="L125" s="110">
        <v>486.62599999999998</v>
      </c>
      <c r="M125" s="110"/>
      <c r="N125" s="110">
        <f t="shared" si="26"/>
        <v>243.31299999999999</v>
      </c>
      <c r="O125" s="110">
        <f t="shared" si="27"/>
        <v>244.63225</v>
      </c>
      <c r="P125" s="110">
        <f t="shared" si="28"/>
        <v>244.63225</v>
      </c>
      <c r="Q125" s="110">
        <f t="shared" si="29"/>
        <v>0</v>
      </c>
      <c r="R125" s="109">
        <f t="shared" si="37"/>
        <v>10</v>
      </c>
      <c r="S125" s="109">
        <f>VLOOKUP(B125,'TCS Chainage As PER COS'!$B$4:$J$14,7,TRUE)</f>
        <v>0</v>
      </c>
      <c r="T125" s="113">
        <f t="shared" si="30"/>
        <v>0</v>
      </c>
      <c r="U125" s="110">
        <f t="shared" si="31"/>
        <v>14</v>
      </c>
      <c r="V125" s="110">
        <f t="shared" si="38"/>
        <v>14</v>
      </c>
      <c r="W125" s="110">
        <f t="shared" si="32"/>
        <v>14</v>
      </c>
      <c r="X125" s="110">
        <f t="shared" si="33"/>
        <v>3424.8514999999998</v>
      </c>
      <c r="Y125" s="110">
        <f t="shared" si="39"/>
        <v>3424.3159999999998</v>
      </c>
      <c r="Z125" s="114">
        <f t="shared" si="34"/>
        <v>34243.159999999996</v>
      </c>
      <c r="AA125" s="110">
        <f t="shared" si="35"/>
        <v>0</v>
      </c>
      <c r="AB125" s="110">
        <f t="shared" si="40"/>
        <v>0</v>
      </c>
      <c r="AC125" s="114">
        <f t="shared" si="36"/>
        <v>0</v>
      </c>
      <c r="AD125" s="109"/>
      <c r="AF125" s="94">
        <f t="shared" si="41"/>
        <v>0</v>
      </c>
    </row>
    <row r="126" spans="1:32" ht="20" customHeight="1">
      <c r="A126" s="109">
        <f t="shared" si="21"/>
        <v>121</v>
      </c>
      <c r="B126" s="109">
        <v>268200</v>
      </c>
      <c r="C126" s="110">
        <v>488.37900000000002</v>
      </c>
      <c r="D126" s="110">
        <f t="shared" si="22"/>
        <v>0.56499999999999995</v>
      </c>
      <c r="E126" s="111">
        <v>2.5000000000000001E-2</v>
      </c>
      <c r="F126" s="112" t="str">
        <f>VLOOKUP(B126,'TCS Chainage As PER COS'!$B$4:$J$14,8,TRUE)</f>
        <v>MCW</v>
      </c>
      <c r="G126" s="112" t="str">
        <f>VLOOKUP(B126,'TCS Chainage As PER COS'!$B$4:$J$14,4,TRUE)</f>
        <v>TCS - 01</v>
      </c>
      <c r="H126" s="110">
        <f>VLOOKUP(B126,'TCS Chainage As PER COS'!$B$4:$J$14,6,TRUE)</f>
        <v>13</v>
      </c>
      <c r="I126" s="110">
        <f t="shared" si="23"/>
        <v>487.81400000000002</v>
      </c>
      <c r="J126" s="110">
        <f t="shared" si="24"/>
        <v>488.07650000000001</v>
      </c>
      <c r="K126" s="110">
        <f t="shared" si="25"/>
        <v>487.94524999999999</v>
      </c>
      <c r="L126" s="110">
        <v>486.65</v>
      </c>
      <c r="M126" s="110"/>
      <c r="N126" s="110">
        <f t="shared" si="26"/>
        <v>243.32499999999999</v>
      </c>
      <c r="O126" s="110">
        <f t="shared" si="27"/>
        <v>244.62025</v>
      </c>
      <c r="P126" s="110">
        <f t="shared" si="28"/>
        <v>244.62025</v>
      </c>
      <c r="Q126" s="110">
        <f t="shared" si="29"/>
        <v>0</v>
      </c>
      <c r="R126" s="109">
        <f t="shared" si="37"/>
        <v>10</v>
      </c>
      <c r="S126" s="109">
        <f>VLOOKUP(B126,'TCS Chainage As PER COS'!$B$4:$J$14,7,TRUE)</f>
        <v>0</v>
      </c>
      <c r="T126" s="113">
        <f t="shared" si="30"/>
        <v>0</v>
      </c>
      <c r="U126" s="110">
        <f t="shared" si="31"/>
        <v>14</v>
      </c>
      <c r="V126" s="110">
        <f t="shared" si="38"/>
        <v>14</v>
      </c>
      <c r="W126" s="110">
        <f t="shared" si="32"/>
        <v>14</v>
      </c>
      <c r="X126" s="110">
        <f t="shared" si="33"/>
        <v>3424.6835000000001</v>
      </c>
      <c r="Y126" s="110">
        <f t="shared" si="39"/>
        <v>3424.7674999999999</v>
      </c>
      <c r="Z126" s="114">
        <f t="shared" si="34"/>
        <v>34247.675000000003</v>
      </c>
      <c r="AA126" s="110">
        <f t="shared" si="35"/>
        <v>0</v>
      </c>
      <c r="AB126" s="110">
        <f t="shared" si="40"/>
        <v>0</v>
      </c>
      <c r="AC126" s="114">
        <f t="shared" si="36"/>
        <v>0</v>
      </c>
      <c r="AD126" s="109"/>
      <c r="AF126" s="94">
        <f t="shared" si="41"/>
        <v>0</v>
      </c>
    </row>
    <row r="127" spans="1:32" ht="20" customHeight="1">
      <c r="A127" s="109">
        <f t="shared" si="21"/>
        <v>122</v>
      </c>
      <c r="B127" s="109">
        <v>268210</v>
      </c>
      <c r="C127" s="110">
        <v>488.37900000000002</v>
      </c>
      <c r="D127" s="110">
        <f t="shared" si="22"/>
        <v>0.56499999999999995</v>
      </c>
      <c r="E127" s="111">
        <v>2.5000000000000001E-2</v>
      </c>
      <c r="F127" s="112" t="str">
        <f>VLOOKUP(B127,'TCS Chainage As PER COS'!$B$4:$J$14,8,TRUE)</f>
        <v>MCW</v>
      </c>
      <c r="G127" s="112" t="str">
        <f>VLOOKUP(B127,'TCS Chainage As PER COS'!$B$4:$J$14,4,TRUE)</f>
        <v>TCS - 01</v>
      </c>
      <c r="H127" s="110">
        <f>VLOOKUP(B127,'TCS Chainage As PER COS'!$B$4:$J$14,6,TRUE)</f>
        <v>13</v>
      </c>
      <c r="I127" s="110">
        <f t="shared" si="23"/>
        <v>487.81400000000002</v>
      </c>
      <c r="J127" s="110">
        <f t="shared" si="24"/>
        <v>488.07650000000001</v>
      </c>
      <c r="K127" s="110">
        <f t="shared" si="25"/>
        <v>487.94524999999999</v>
      </c>
      <c r="L127" s="110">
        <v>486.56799999999998</v>
      </c>
      <c r="M127" s="110"/>
      <c r="N127" s="110">
        <f t="shared" si="26"/>
        <v>243.28399999999999</v>
      </c>
      <c r="O127" s="110">
        <f t="shared" si="27"/>
        <v>244.66125</v>
      </c>
      <c r="P127" s="110">
        <f t="shared" si="28"/>
        <v>244.66125</v>
      </c>
      <c r="Q127" s="110">
        <f t="shared" si="29"/>
        <v>0</v>
      </c>
      <c r="R127" s="109">
        <f t="shared" si="37"/>
        <v>10</v>
      </c>
      <c r="S127" s="109">
        <f>VLOOKUP(B127,'TCS Chainage As PER COS'!$B$4:$J$14,7,TRUE)</f>
        <v>0</v>
      </c>
      <c r="T127" s="113">
        <f t="shared" si="30"/>
        <v>0</v>
      </c>
      <c r="U127" s="110">
        <f t="shared" si="31"/>
        <v>14</v>
      </c>
      <c r="V127" s="110">
        <f t="shared" si="38"/>
        <v>14</v>
      </c>
      <c r="W127" s="110">
        <f t="shared" si="32"/>
        <v>14</v>
      </c>
      <c r="X127" s="110">
        <f t="shared" si="33"/>
        <v>3425.2574999999997</v>
      </c>
      <c r="Y127" s="110">
        <f t="shared" si="39"/>
        <v>3424.9704999999999</v>
      </c>
      <c r="Z127" s="114">
        <f t="shared" si="34"/>
        <v>34249.705000000002</v>
      </c>
      <c r="AA127" s="110">
        <f t="shared" si="35"/>
        <v>0</v>
      </c>
      <c r="AB127" s="110">
        <f t="shared" si="40"/>
        <v>0</v>
      </c>
      <c r="AC127" s="114">
        <f t="shared" si="36"/>
        <v>0</v>
      </c>
      <c r="AD127" s="109"/>
      <c r="AF127" s="94">
        <f t="shared" si="41"/>
        <v>0</v>
      </c>
    </row>
    <row r="128" spans="1:32" ht="20" customHeight="1">
      <c r="A128" s="109">
        <f t="shared" si="21"/>
        <v>123</v>
      </c>
      <c r="B128" s="109">
        <v>268220</v>
      </c>
      <c r="C128" s="110">
        <v>488.37900000000002</v>
      </c>
      <c r="D128" s="110">
        <f t="shared" si="22"/>
        <v>0.56499999999999995</v>
      </c>
      <c r="E128" s="111">
        <v>2.5000000000000001E-2</v>
      </c>
      <c r="F128" s="112" t="str">
        <f>VLOOKUP(B128,'TCS Chainage As PER COS'!$B$4:$J$14,8,TRUE)</f>
        <v>MCW</v>
      </c>
      <c r="G128" s="112" t="str">
        <f>VLOOKUP(B128,'TCS Chainage As PER COS'!$B$4:$J$14,4,TRUE)</f>
        <v>TCS - 01</v>
      </c>
      <c r="H128" s="110">
        <f>VLOOKUP(B128,'TCS Chainage As PER COS'!$B$4:$J$14,6,TRUE)</f>
        <v>13</v>
      </c>
      <c r="I128" s="110">
        <f t="shared" si="23"/>
        <v>487.81400000000002</v>
      </c>
      <c r="J128" s="110">
        <f t="shared" si="24"/>
        <v>488.07650000000001</v>
      </c>
      <c r="K128" s="110">
        <f t="shared" si="25"/>
        <v>487.94524999999999</v>
      </c>
      <c r="L128" s="110">
        <v>486.346</v>
      </c>
      <c r="M128" s="110"/>
      <c r="N128" s="110">
        <f t="shared" si="26"/>
        <v>243.173</v>
      </c>
      <c r="O128" s="110">
        <f t="shared" si="27"/>
        <v>244.77224999999999</v>
      </c>
      <c r="P128" s="110">
        <f t="shared" si="28"/>
        <v>244.77224999999999</v>
      </c>
      <c r="Q128" s="110">
        <f t="shared" si="29"/>
        <v>0</v>
      </c>
      <c r="R128" s="109">
        <f t="shared" si="37"/>
        <v>10</v>
      </c>
      <c r="S128" s="109">
        <f>VLOOKUP(B128,'TCS Chainage As PER COS'!$B$4:$J$14,7,TRUE)</f>
        <v>0</v>
      </c>
      <c r="T128" s="113">
        <f t="shared" si="30"/>
        <v>0</v>
      </c>
      <c r="U128" s="110">
        <f t="shared" si="31"/>
        <v>14</v>
      </c>
      <c r="V128" s="110">
        <f t="shared" si="38"/>
        <v>14</v>
      </c>
      <c r="W128" s="110">
        <f t="shared" si="32"/>
        <v>14</v>
      </c>
      <c r="X128" s="110">
        <f t="shared" si="33"/>
        <v>3426.8114999999998</v>
      </c>
      <c r="Y128" s="110">
        <f t="shared" si="39"/>
        <v>3426.0344999999998</v>
      </c>
      <c r="Z128" s="114">
        <f t="shared" si="34"/>
        <v>34260.345000000001</v>
      </c>
      <c r="AA128" s="110">
        <f t="shared" si="35"/>
        <v>0</v>
      </c>
      <c r="AB128" s="110">
        <f t="shared" si="40"/>
        <v>0</v>
      </c>
      <c r="AC128" s="114">
        <f t="shared" si="36"/>
        <v>0</v>
      </c>
      <c r="AD128" s="109"/>
      <c r="AF128" s="94">
        <f t="shared" si="41"/>
        <v>0</v>
      </c>
    </row>
    <row r="129" spans="1:32" ht="20" customHeight="1">
      <c r="A129" s="109">
        <f t="shared" si="21"/>
        <v>124</v>
      </c>
      <c r="B129" s="109">
        <v>268230</v>
      </c>
      <c r="C129" s="110">
        <v>488.37900000000002</v>
      </c>
      <c r="D129" s="110">
        <f t="shared" si="22"/>
        <v>0.56499999999999995</v>
      </c>
      <c r="E129" s="111">
        <v>2.5000000000000001E-2</v>
      </c>
      <c r="F129" s="112" t="str">
        <f>VLOOKUP(B129,'TCS Chainage As PER COS'!$B$4:$J$14,8,TRUE)</f>
        <v>MCW</v>
      </c>
      <c r="G129" s="112" t="str">
        <f>VLOOKUP(B129,'TCS Chainage As PER COS'!$B$4:$J$14,4,TRUE)</f>
        <v>TCS - 01</v>
      </c>
      <c r="H129" s="110">
        <f>VLOOKUP(B129,'TCS Chainage As PER COS'!$B$4:$J$14,6,TRUE)</f>
        <v>13</v>
      </c>
      <c r="I129" s="110">
        <f t="shared" si="23"/>
        <v>487.81400000000002</v>
      </c>
      <c r="J129" s="110">
        <f t="shared" si="24"/>
        <v>488.07650000000001</v>
      </c>
      <c r="K129" s="110">
        <f t="shared" si="25"/>
        <v>487.94524999999999</v>
      </c>
      <c r="L129" s="110">
        <v>486.31399999999996</v>
      </c>
      <c r="M129" s="110"/>
      <c r="N129" s="110">
        <f t="shared" si="26"/>
        <v>243.15699999999998</v>
      </c>
      <c r="O129" s="110">
        <f t="shared" si="27"/>
        <v>244.78825000000001</v>
      </c>
      <c r="P129" s="110">
        <f t="shared" si="28"/>
        <v>244.78825000000001</v>
      </c>
      <c r="Q129" s="110">
        <f t="shared" si="29"/>
        <v>0</v>
      </c>
      <c r="R129" s="109">
        <f t="shared" si="37"/>
        <v>10</v>
      </c>
      <c r="S129" s="109">
        <f>VLOOKUP(B129,'TCS Chainage As PER COS'!$B$4:$J$14,7,TRUE)</f>
        <v>0</v>
      </c>
      <c r="T129" s="113">
        <f t="shared" si="30"/>
        <v>0</v>
      </c>
      <c r="U129" s="110">
        <f t="shared" si="31"/>
        <v>14</v>
      </c>
      <c r="V129" s="110">
        <f t="shared" si="38"/>
        <v>14</v>
      </c>
      <c r="W129" s="110">
        <f t="shared" si="32"/>
        <v>14</v>
      </c>
      <c r="X129" s="110">
        <f t="shared" si="33"/>
        <v>3427.0355</v>
      </c>
      <c r="Y129" s="110">
        <f t="shared" si="39"/>
        <v>3426.9234999999999</v>
      </c>
      <c r="Z129" s="114">
        <f t="shared" si="34"/>
        <v>34269.235000000001</v>
      </c>
      <c r="AA129" s="110">
        <f t="shared" si="35"/>
        <v>0</v>
      </c>
      <c r="AB129" s="110">
        <f t="shared" si="40"/>
        <v>0</v>
      </c>
      <c r="AC129" s="114">
        <f t="shared" si="36"/>
        <v>0</v>
      </c>
      <c r="AD129" s="109"/>
      <c r="AF129" s="94">
        <f t="shared" si="41"/>
        <v>0</v>
      </c>
    </row>
    <row r="130" spans="1:32" ht="20" customHeight="1">
      <c r="A130" s="109">
        <f t="shared" si="21"/>
        <v>125</v>
      </c>
      <c r="B130" s="109">
        <v>268240</v>
      </c>
      <c r="C130" s="110">
        <v>488.37900000000002</v>
      </c>
      <c r="D130" s="110">
        <f t="shared" si="22"/>
        <v>0.56499999999999995</v>
      </c>
      <c r="E130" s="111">
        <v>2.5000000000000001E-2</v>
      </c>
      <c r="F130" s="112" t="str">
        <f>VLOOKUP(B130,'TCS Chainage As PER COS'!$B$4:$J$14,8,TRUE)</f>
        <v>MCW</v>
      </c>
      <c r="G130" s="112" t="str">
        <f>VLOOKUP(B130,'TCS Chainage As PER COS'!$B$4:$J$14,4,TRUE)</f>
        <v>TCS - 01</v>
      </c>
      <c r="H130" s="110">
        <f>VLOOKUP(B130,'TCS Chainage As PER COS'!$B$4:$J$14,6,TRUE)</f>
        <v>13</v>
      </c>
      <c r="I130" s="110">
        <f t="shared" si="23"/>
        <v>487.81400000000002</v>
      </c>
      <c r="J130" s="110">
        <f t="shared" si="24"/>
        <v>488.07650000000001</v>
      </c>
      <c r="K130" s="110">
        <f t="shared" si="25"/>
        <v>487.94524999999999</v>
      </c>
      <c r="L130" s="110">
        <v>486.31899999999996</v>
      </c>
      <c r="M130" s="110"/>
      <c r="N130" s="110">
        <f t="shared" si="26"/>
        <v>243.15949999999998</v>
      </c>
      <c r="O130" s="110">
        <f t="shared" si="27"/>
        <v>244.78575000000001</v>
      </c>
      <c r="P130" s="110">
        <f t="shared" si="28"/>
        <v>244.78575000000001</v>
      </c>
      <c r="Q130" s="110">
        <f t="shared" si="29"/>
        <v>0</v>
      </c>
      <c r="R130" s="109">
        <f t="shared" si="37"/>
        <v>10</v>
      </c>
      <c r="S130" s="109">
        <f>VLOOKUP(B130,'TCS Chainage As PER COS'!$B$4:$J$14,7,TRUE)</f>
        <v>0</v>
      </c>
      <c r="T130" s="113">
        <f t="shared" si="30"/>
        <v>0</v>
      </c>
      <c r="U130" s="110">
        <f t="shared" si="31"/>
        <v>14</v>
      </c>
      <c r="V130" s="110">
        <f t="shared" si="38"/>
        <v>14</v>
      </c>
      <c r="W130" s="110">
        <f t="shared" si="32"/>
        <v>14</v>
      </c>
      <c r="X130" s="110">
        <f t="shared" si="33"/>
        <v>3427.0005000000001</v>
      </c>
      <c r="Y130" s="110">
        <f t="shared" si="39"/>
        <v>3427.018</v>
      </c>
      <c r="Z130" s="114">
        <f t="shared" si="34"/>
        <v>34270.18</v>
      </c>
      <c r="AA130" s="110">
        <f t="shared" si="35"/>
        <v>0</v>
      </c>
      <c r="AB130" s="110">
        <f t="shared" si="40"/>
        <v>0</v>
      </c>
      <c r="AC130" s="114">
        <f t="shared" si="36"/>
        <v>0</v>
      </c>
      <c r="AD130" s="109"/>
      <c r="AF130" s="94">
        <f t="shared" si="41"/>
        <v>0</v>
      </c>
    </row>
    <row r="131" spans="1:32" ht="20" customHeight="1">
      <c r="A131" s="109">
        <f t="shared" si="21"/>
        <v>126</v>
      </c>
      <c r="B131" s="109">
        <v>268250</v>
      </c>
      <c r="C131" s="110">
        <v>488.37900000000002</v>
      </c>
      <c r="D131" s="110">
        <f t="shared" si="22"/>
        <v>0.56499999999999995</v>
      </c>
      <c r="E131" s="111">
        <v>2.5000000000000001E-2</v>
      </c>
      <c r="F131" s="112" t="str">
        <f>VLOOKUP(B131,'TCS Chainage As PER COS'!$B$4:$J$14,8,TRUE)</f>
        <v>MCW</v>
      </c>
      <c r="G131" s="112" t="str">
        <f>VLOOKUP(B131,'TCS Chainage As PER COS'!$B$4:$J$14,4,TRUE)</f>
        <v>TCS - 01</v>
      </c>
      <c r="H131" s="110">
        <f>VLOOKUP(B131,'TCS Chainage As PER COS'!$B$4:$J$14,6,TRUE)</f>
        <v>13</v>
      </c>
      <c r="I131" s="110">
        <f t="shared" si="23"/>
        <v>487.81400000000002</v>
      </c>
      <c r="J131" s="110">
        <f t="shared" si="24"/>
        <v>488.07650000000001</v>
      </c>
      <c r="K131" s="110">
        <f t="shared" si="25"/>
        <v>487.94524999999999</v>
      </c>
      <c r="L131" s="110">
        <v>486.327</v>
      </c>
      <c r="M131" s="110"/>
      <c r="N131" s="110">
        <f t="shared" si="26"/>
        <v>243.1635</v>
      </c>
      <c r="O131" s="110">
        <f t="shared" si="27"/>
        <v>244.78174999999999</v>
      </c>
      <c r="P131" s="110">
        <f t="shared" si="28"/>
        <v>244.78174999999999</v>
      </c>
      <c r="Q131" s="110">
        <f t="shared" si="29"/>
        <v>0</v>
      </c>
      <c r="R131" s="109">
        <f t="shared" si="37"/>
        <v>10</v>
      </c>
      <c r="S131" s="109">
        <f>VLOOKUP(B131,'TCS Chainage As PER COS'!$B$4:$J$14,7,TRUE)</f>
        <v>0</v>
      </c>
      <c r="T131" s="113">
        <f t="shared" si="30"/>
        <v>0</v>
      </c>
      <c r="U131" s="110">
        <f t="shared" si="31"/>
        <v>14</v>
      </c>
      <c r="V131" s="110">
        <f t="shared" si="38"/>
        <v>14</v>
      </c>
      <c r="W131" s="110">
        <f t="shared" si="32"/>
        <v>14</v>
      </c>
      <c r="X131" s="110">
        <f t="shared" si="33"/>
        <v>3426.9444999999996</v>
      </c>
      <c r="Y131" s="110">
        <f t="shared" si="39"/>
        <v>3426.9724999999999</v>
      </c>
      <c r="Z131" s="114">
        <f t="shared" si="34"/>
        <v>34269.724999999999</v>
      </c>
      <c r="AA131" s="110">
        <f t="shared" si="35"/>
        <v>0</v>
      </c>
      <c r="AB131" s="110">
        <f t="shared" si="40"/>
        <v>0</v>
      </c>
      <c r="AC131" s="114">
        <f t="shared" si="36"/>
        <v>0</v>
      </c>
      <c r="AD131" s="109"/>
      <c r="AF131" s="94">
        <f t="shared" si="41"/>
        <v>0</v>
      </c>
    </row>
    <row r="132" spans="1:32" ht="20" customHeight="1">
      <c r="A132" s="109">
        <f t="shared" si="21"/>
        <v>127</v>
      </c>
      <c r="B132" s="109">
        <v>268260</v>
      </c>
      <c r="C132" s="110">
        <v>488.37900000000002</v>
      </c>
      <c r="D132" s="110">
        <f t="shared" si="22"/>
        <v>0.56499999999999995</v>
      </c>
      <c r="E132" s="111">
        <v>2.5000000000000001E-2</v>
      </c>
      <c r="F132" s="112" t="str">
        <f>VLOOKUP(B132,'TCS Chainage As PER COS'!$B$4:$J$14,8,TRUE)</f>
        <v>MCW</v>
      </c>
      <c r="G132" s="112" t="str">
        <f>VLOOKUP(B132,'TCS Chainage As PER COS'!$B$4:$J$14,4,TRUE)</f>
        <v>TCS - 01</v>
      </c>
      <c r="H132" s="110">
        <f>VLOOKUP(B132,'TCS Chainage As PER COS'!$B$4:$J$14,6,TRUE)</f>
        <v>13</v>
      </c>
      <c r="I132" s="110">
        <f t="shared" si="23"/>
        <v>487.81400000000002</v>
      </c>
      <c r="J132" s="110">
        <f t="shared" si="24"/>
        <v>488.07650000000001</v>
      </c>
      <c r="K132" s="110">
        <f t="shared" si="25"/>
        <v>487.94524999999999</v>
      </c>
      <c r="L132" s="110">
        <v>486.33099999999996</v>
      </c>
      <c r="M132" s="110"/>
      <c r="N132" s="110">
        <f t="shared" si="26"/>
        <v>243.16549999999998</v>
      </c>
      <c r="O132" s="110">
        <f t="shared" si="27"/>
        <v>244.77975000000001</v>
      </c>
      <c r="P132" s="110">
        <f t="shared" si="28"/>
        <v>244.77975000000001</v>
      </c>
      <c r="Q132" s="110">
        <f t="shared" si="29"/>
        <v>0</v>
      </c>
      <c r="R132" s="109">
        <f t="shared" si="37"/>
        <v>10</v>
      </c>
      <c r="S132" s="109">
        <f>VLOOKUP(B132,'TCS Chainage As PER COS'!$B$4:$J$14,7,TRUE)</f>
        <v>0</v>
      </c>
      <c r="T132" s="113">
        <f t="shared" si="30"/>
        <v>0</v>
      </c>
      <c r="U132" s="110">
        <f t="shared" si="31"/>
        <v>14</v>
      </c>
      <c r="V132" s="110">
        <f t="shared" si="38"/>
        <v>14</v>
      </c>
      <c r="W132" s="110">
        <f t="shared" si="32"/>
        <v>14</v>
      </c>
      <c r="X132" s="110">
        <f t="shared" si="33"/>
        <v>3426.9165000000003</v>
      </c>
      <c r="Y132" s="110">
        <f t="shared" si="39"/>
        <v>3426.9304999999999</v>
      </c>
      <c r="Z132" s="114">
        <f t="shared" si="34"/>
        <v>34269.305</v>
      </c>
      <c r="AA132" s="110">
        <f t="shared" si="35"/>
        <v>0</v>
      </c>
      <c r="AB132" s="110">
        <f t="shared" si="40"/>
        <v>0</v>
      </c>
      <c r="AC132" s="114">
        <f t="shared" si="36"/>
        <v>0</v>
      </c>
      <c r="AD132" s="109"/>
      <c r="AF132" s="94">
        <f t="shared" si="41"/>
        <v>0</v>
      </c>
    </row>
    <row r="133" spans="1:32" ht="20" customHeight="1">
      <c r="A133" s="109">
        <f t="shared" si="21"/>
        <v>128</v>
      </c>
      <c r="B133" s="109">
        <v>268270</v>
      </c>
      <c r="C133" s="110">
        <v>488.37900000000002</v>
      </c>
      <c r="D133" s="110">
        <f t="shared" si="22"/>
        <v>0.56499999999999995</v>
      </c>
      <c r="E133" s="111">
        <v>2.5000000000000001E-2</v>
      </c>
      <c r="F133" s="112" t="str">
        <f>VLOOKUP(B133,'TCS Chainage As PER COS'!$B$4:$J$14,8,TRUE)</f>
        <v>MCW</v>
      </c>
      <c r="G133" s="112" t="str">
        <f>VLOOKUP(B133,'TCS Chainage As PER COS'!$B$4:$J$14,4,TRUE)</f>
        <v>TCS - 01</v>
      </c>
      <c r="H133" s="110">
        <f>VLOOKUP(B133,'TCS Chainage As PER COS'!$B$4:$J$14,6,TRUE)</f>
        <v>13</v>
      </c>
      <c r="I133" s="110">
        <f t="shared" si="23"/>
        <v>487.81400000000002</v>
      </c>
      <c r="J133" s="110">
        <f t="shared" si="24"/>
        <v>488.07650000000001</v>
      </c>
      <c r="K133" s="110">
        <f t="shared" si="25"/>
        <v>487.94524999999999</v>
      </c>
      <c r="L133" s="110">
        <v>486.495</v>
      </c>
      <c r="M133" s="110"/>
      <c r="N133" s="110">
        <f t="shared" si="26"/>
        <v>243.2475</v>
      </c>
      <c r="O133" s="110">
        <f t="shared" si="27"/>
        <v>244.69774999999998</v>
      </c>
      <c r="P133" s="110">
        <f t="shared" si="28"/>
        <v>244.69774999999998</v>
      </c>
      <c r="Q133" s="110">
        <f t="shared" si="29"/>
        <v>0</v>
      </c>
      <c r="R133" s="109">
        <f t="shared" si="37"/>
        <v>10</v>
      </c>
      <c r="S133" s="109">
        <f>VLOOKUP(B133,'TCS Chainage As PER COS'!$B$4:$J$14,7,TRUE)</f>
        <v>0</v>
      </c>
      <c r="T133" s="113">
        <f t="shared" si="30"/>
        <v>0</v>
      </c>
      <c r="U133" s="110">
        <f t="shared" si="31"/>
        <v>14</v>
      </c>
      <c r="V133" s="110">
        <f t="shared" si="38"/>
        <v>14</v>
      </c>
      <c r="W133" s="110">
        <f t="shared" si="32"/>
        <v>14</v>
      </c>
      <c r="X133" s="110">
        <f t="shared" si="33"/>
        <v>3425.7684999999997</v>
      </c>
      <c r="Y133" s="110">
        <f t="shared" si="39"/>
        <v>3426.3424999999997</v>
      </c>
      <c r="Z133" s="114">
        <f t="shared" si="34"/>
        <v>34263.424999999996</v>
      </c>
      <c r="AA133" s="110">
        <f t="shared" si="35"/>
        <v>0</v>
      </c>
      <c r="AB133" s="110">
        <f t="shared" si="40"/>
        <v>0</v>
      </c>
      <c r="AC133" s="114">
        <f t="shared" si="36"/>
        <v>0</v>
      </c>
      <c r="AD133" s="109"/>
      <c r="AF133" s="94">
        <f t="shared" si="41"/>
        <v>0</v>
      </c>
    </row>
    <row r="134" spans="1:32" ht="20" customHeight="1">
      <c r="A134" s="109">
        <f t="shared" ref="A134:A197" si="42">+A133+1</f>
        <v>129</v>
      </c>
      <c r="B134" s="109">
        <v>268280</v>
      </c>
      <c r="C134" s="110">
        <v>488.37900000000002</v>
      </c>
      <c r="D134" s="110">
        <f t="shared" ref="D134:D197" si="43">1.065-0.5</f>
        <v>0.56499999999999995</v>
      </c>
      <c r="E134" s="111">
        <v>2.5000000000000001E-2</v>
      </c>
      <c r="F134" s="112" t="str">
        <f>VLOOKUP(B134,'TCS Chainage As PER COS'!$B$4:$J$14,8,TRUE)</f>
        <v>MCW</v>
      </c>
      <c r="G134" s="112" t="str">
        <f>VLOOKUP(B134,'TCS Chainage As PER COS'!$B$4:$J$14,4,TRUE)</f>
        <v>TCS - 01</v>
      </c>
      <c r="H134" s="110">
        <f>VLOOKUP(B134,'TCS Chainage As PER COS'!$B$4:$J$14,6,TRUE)</f>
        <v>13</v>
      </c>
      <c r="I134" s="110">
        <f t="shared" ref="I134:I197" si="44">C134-D134</f>
        <v>487.81400000000002</v>
      </c>
      <c r="J134" s="110">
        <f t="shared" ref="J134:J197" si="45">I134+(($H134-2.5)*E134)</f>
        <v>488.07650000000001</v>
      </c>
      <c r="K134" s="110">
        <f t="shared" ref="K134:K197" si="46">(I134+J134)/2</f>
        <v>487.94524999999999</v>
      </c>
      <c r="L134" s="110">
        <v>486.42699999999996</v>
      </c>
      <c r="M134" s="110"/>
      <c r="N134" s="110">
        <f t="shared" ref="N134:N197" si="47">(L134+M134)/2</f>
        <v>243.21349999999998</v>
      </c>
      <c r="O134" s="110">
        <f t="shared" ref="O134:O197" si="48">K134-N134</f>
        <v>244.73175000000001</v>
      </c>
      <c r="P134" s="110">
        <f t="shared" ref="P134:P197" si="49">+IF(O134&gt;0,O134,0)</f>
        <v>244.73175000000001</v>
      </c>
      <c r="Q134" s="110">
        <f t="shared" ref="Q134:Q197" si="50">+IF(O134&lt;0,O134,0)</f>
        <v>0</v>
      </c>
      <c r="R134" s="109">
        <f t="shared" si="37"/>
        <v>10</v>
      </c>
      <c r="S134" s="109">
        <f>VLOOKUP(B134,'TCS Chainage As PER COS'!$B$4:$J$14,7,TRUE)</f>
        <v>0</v>
      </c>
      <c r="T134" s="113">
        <f t="shared" ref="T134:T197" si="51">IF(S134&gt;0,(CONCATENATE(S134," : 1")),0)</f>
        <v>0</v>
      </c>
      <c r="U134" s="110">
        <f t="shared" ref="U134:U197" si="52">+H134+1</f>
        <v>14</v>
      </c>
      <c r="V134" s="110">
        <f t="shared" si="38"/>
        <v>14</v>
      </c>
      <c r="W134" s="110">
        <f t="shared" ref="W134:W197" si="53">(U134+V134)/2</f>
        <v>14</v>
      </c>
      <c r="X134" s="110">
        <f t="shared" ref="X134:X197" si="54">P134*W134</f>
        <v>3426.2445000000002</v>
      </c>
      <c r="Y134" s="110">
        <f t="shared" si="39"/>
        <v>3426.0065</v>
      </c>
      <c r="Z134" s="114">
        <f t="shared" ref="Z134:Z197" si="55">Y134*R134</f>
        <v>34260.065000000002</v>
      </c>
      <c r="AA134" s="110">
        <f t="shared" ref="AA134:AA197" si="56">Q134*W134*-1</f>
        <v>0</v>
      </c>
      <c r="AB134" s="110">
        <f t="shared" si="40"/>
        <v>0</v>
      </c>
      <c r="AC134" s="114">
        <f t="shared" ref="AC134:AC197" si="57">AB134*R134</f>
        <v>0</v>
      </c>
      <c r="AD134" s="109"/>
      <c r="AF134" s="94">
        <f t="shared" si="41"/>
        <v>0</v>
      </c>
    </row>
    <row r="135" spans="1:32" ht="20" customHeight="1">
      <c r="A135" s="109">
        <f t="shared" si="42"/>
        <v>130</v>
      </c>
      <c r="B135" s="109">
        <v>268290</v>
      </c>
      <c r="C135" s="110">
        <v>488.37900000000002</v>
      </c>
      <c r="D135" s="110">
        <f t="shared" si="43"/>
        <v>0.56499999999999995</v>
      </c>
      <c r="E135" s="111">
        <v>2.5000000000000001E-2</v>
      </c>
      <c r="F135" s="112" t="str">
        <f>VLOOKUP(B135,'TCS Chainage As PER COS'!$B$4:$J$14,8,TRUE)</f>
        <v>MCW</v>
      </c>
      <c r="G135" s="112" t="str">
        <f>VLOOKUP(B135,'TCS Chainage As PER COS'!$B$4:$J$14,4,TRUE)</f>
        <v>TCS - 01</v>
      </c>
      <c r="H135" s="110">
        <f>VLOOKUP(B135,'TCS Chainage As PER COS'!$B$4:$J$14,6,TRUE)</f>
        <v>13</v>
      </c>
      <c r="I135" s="110">
        <f t="shared" si="44"/>
        <v>487.81400000000002</v>
      </c>
      <c r="J135" s="110">
        <f t="shared" si="45"/>
        <v>488.07650000000001</v>
      </c>
      <c r="K135" s="110">
        <f t="shared" si="46"/>
        <v>487.94524999999999</v>
      </c>
      <c r="L135" s="110">
        <v>486.56700000000001</v>
      </c>
      <c r="M135" s="110"/>
      <c r="N135" s="110">
        <f t="shared" si="47"/>
        <v>243.2835</v>
      </c>
      <c r="O135" s="110">
        <f t="shared" si="48"/>
        <v>244.66174999999998</v>
      </c>
      <c r="P135" s="110">
        <f t="shared" si="49"/>
        <v>244.66174999999998</v>
      </c>
      <c r="Q135" s="110">
        <f t="shared" si="50"/>
        <v>0</v>
      </c>
      <c r="R135" s="109">
        <f t="shared" ref="R135:R198" si="58">+B135-B134</f>
        <v>10</v>
      </c>
      <c r="S135" s="109">
        <f>VLOOKUP(B135,'TCS Chainage As PER COS'!$B$4:$J$14,7,TRUE)</f>
        <v>0</v>
      </c>
      <c r="T135" s="113">
        <f t="shared" si="51"/>
        <v>0</v>
      </c>
      <c r="U135" s="110">
        <f t="shared" si="52"/>
        <v>14</v>
      </c>
      <c r="V135" s="110">
        <f t="shared" ref="V135:V198" si="59">U135+O135*S135</f>
        <v>14</v>
      </c>
      <c r="W135" s="110">
        <f t="shared" si="53"/>
        <v>14</v>
      </c>
      <c r="X135" s="110">
        <f t="shared" si="54"/>
        <v>3425.2644999999998</v>
      </c>
      <c r="Y135" s="110">
        <f t="shared" ref="Y135:Y198" si="60">(X135+X134)/2</f>
        <v>3425.7545</v>
      </c>
      <c r="Z135" s="114">
        <f t="shared" si="55"/>
        <v>34257.544999999998</v>
      </c>
      <c r="AA135" s="110">
        <f t="shared" si="56"/>
        <v>0</v>
      </c>
      <c r="AB135" s="110">
        <f t="shared" ref="AB135:AB198" si="61">(AA135+AA134)/2</f>
        <v>0</v>
      </c>
      <c r="AC135" s="114">
        <f t="shared" si="57"/>
        <v>0</v>
      </c>
      <c r="AD135" s="109"/>
      <c r="AF135" s="94">
        <f t="shared" ref="AF135:AF198" si="62">+IF(F135="RE Wall",((O135+O134+2+D135*2)/2*R135),0)</f>
        <v>0</v>
      </c>
    </row>
    <row r="136" spans="1:32" ht="20" customHeight="1">
      <c r="A136" s="109">
        <f t="shared" si="42"/>
        <v>131</v>
      </c>
      <c r="B136" s="109">
        <v>268300</v>
      </c>
      <c r="C136" s="110">
        <v>488.37900000000002</v>
      </c>
      <c r="D136" s="110">
        <f t="shared" si="43"/>
        <v>0.56499999999999995</v>
      </c>
      <c r="E136" s="111">
        <v>2.5000000000000001E-2</v>
      </c>
      <c r="F136" s="112" t="str">
        <f>VLOOKUP(B136,'TCS Chainage As PER COS'!$B$4:$J$14,8,TRUE)</f>
        <v>MCW</v>
      </c>
      <c r="G136" s="112" t="str">
        <f>VLOOKUP(B136,'TCS Chainage As PER COS'!$B$4:$J$14,4,TRUE)</f>
        <v>TCS - 01</v>
      </c>
      <c r="H136" s="110">
        <f>VLOOKUP(B136,'TCS Chainage As PER COS'!$B$4:$J$14,6,TRUE)</f>
        <v>13</v>
      </c>
      <c r="I136" s="110">
        <f t="shared" si="44"/>
        <v>487.81400000000002</v>
      </c>
      <c r="J136" s="110">
        <f t="shared" si="45"/>
        <v>488.07650000000001</v>
      </c>
      <c r="K136" s="110">
        <f t="shared" si="46"/>
        <v>487.94524999999999</v>
      </c>
      <c r="L136" s="110">
        <v>486.68799999999999</v>
      </c>
      <c r="M136" s="110"/>
      <c r="N136" s="110">
        <f t="shared" si="47"/>
        <v>243.34399999999999</v>
      </c>
      <c r="O136" s="110">
        <f t="shared" si="48"/>
        <v>244.60124999999999</v>
      </c>
      <c r="P136" s="110">
        <f t="shared" si="49"/>
        <v>244.60124999999999</v>
      </c>
      <c r="Q136" s="110">
        <f t="shared" si="50"/>
        <v>0</v>
      </c>
      <c r="R136" s="109">
        <f t="shared" si="58"/>
        <v>10</v>
      </c>
      <c r="S136" s="109">
        <f>VLOOKUP(B136,'TCS Chainage As PER COS'!$B$4:$J$14,7,TRUE)</f>
        <v>0</v>
      </c>
      <c r="T136" s="113">
        <f t="shared" si="51"/>
        <v>0</v>
      </c>
      <c r="U136" s="110">
        <f t="shared" si="52"/>
        <v>14</v>
      </c>
      <c r="V136" s="110">
        <f t="shared" si="59"/>
        <v>14</v>
      </c>
      <c r="W136" s="110">
        <f t="shared" si="53"/>
        <v>14</v>
      </c>
      <c r="X136" s="110">
        <f t="shared" si="54"/>
        <v>3424.4175</v>
      </c>
      <c r="Y136" s="110">
        <f t="shared" si="60"/>
        <v>3424.8409999999999</v>
      </c>
      <c r="Z136" s="114">
        <f t="shared" si="55"/>
        <v>34248.409999999996</v>
      </c>
      <c r="AA136" s="110">
        <f t="shared" si="56"/>
        <v>0</v>
      </c>
      <c r="AB136" s="110">
        <f t="shared" si="61"/>
        <v>0</v>
      </c>
      <c r="AC136" s="114">
        <f t="shared" si="57"/>
        <v>0</v>
      </c>
      <c r="AD136" s="109"/>
      <c r="AF136" s="94">
        <f t="shared" si="62"/>
        <v>0</v>
      </c>
    </row>
    <row r="137" spans="1:32" ht="20" customHeight="1">
      <c r="A137" s="109">
        <f t="shared" si="42"/>
        <v>132</v>
      </c>
      <c r="B137" s="109">
        <v>268310</v>
      </c>
      <c r="C137" s="110">
        <v>488.37900000000002</v>
      </c>
      <c r="D137" s="110">
        <f t="shared" si="43"/>
        <v>0.56499999999999995</v>
      </c>
      <c r="E137" s="111">
        <v>2.5000000000000001E-2</v>
      </c>
      <c r="F137" s="112" t="str">
        <f>VLOOKUP(B137,'TCS Chainage As PER COS'!$B$4:$J$14,8,TRUE)</f>
        <v>MCW</v>
      </c>
      <c r="G137" s="112" t="str">
        <f>VLOOKUP(B137,'TCS Chainage As PER COS'!$B$4:$J$14,4,TRUE)</f>
        <v>TCS - 01</v>
      </c>
      <c r="H137" s="110">
        <f>VLOOKUP(B137,'TCS Chainage As PER COS'!$B$4:$J$14,6,TRUE)</f>
        <v>13</v>
      </c>
      <c r="I137" s="110">
        <f t="shared" si="44"/>
        <v>487.81400000000002</v>
      </c>
      <c r="J137" s="110">
        <f t="shared" si="45"/>
        <v>488.07650000000001</v>
      </c>
      <c r="K137" s="110">
        <f t="shared" si="46"/>
        <v>487.94524999999999</v>
      </c>
      <c r="L137" s="110">
        <v>485.59399999999999</v>
      </c>
      <c r="M137" s="110"/>
      <c r="N137" s="110">
        <f t="shared" si="47"/>
        <v>242.797</v>
      </c>
      <c r="O137" s="110">
        <f t="shared" si="48"/>
        <v>245.14824999999999</v>
      </c>
      <c r="P137" s="110">
        <f t="shared" si="49"/>
        <v>245.14824999999999</v>
      </c>
      <c r="Q137" s="110">
        <f t="shared" si="50"/>
        <v>0</v>
      </c>
      <c r="R137" s="109">
        <f t="shared" si="58"/>
        <v>10</v>
      </c>
      <c r="S137" s="109">
        <f>VLOOKUP(B137,'TCS Chainage As PER COS'!$B$4:$J$14,7,TRUE)</f>
        <v>0</v>
      </c>
      <c r="T137" s="113">
        <f t="shared" si="51"/>
        <v>0</v>
      </c>
      <c r="U137" s="110">
        <f t="shared" si="52"/>
        <v>14</v>
      </c>
      <c r="V137" s="110">
        <f t="shared" si="59"/>
        <v>14</v>
      </c>
      <c r="W137" s="110">
        <f t="shared" si="53"/>
        <v>14</v>
      </c>
      <c r="X137" s="110">
        <f t="shared" si="54"/>
        <v>3432.0754999999999</v>
      </c>
      <c r="Y137" s="110">
        <f t="shared" si="60"/>
        <v>3428.2465000000002</v>
      </c>
      <c r="Z137" s="114">
        <f t="shared" si="55"/>
        <v>34282.465000000004</v>
      </c>
      <c r="AA137" s="110">
        <f t="shared" si="56"/>
        <v>0</v>
      </c>
      <c r="AB137" s="110">
        <f t="shared" si="61"/>
        <v>0</v>
      </c>
      <c r="AC137" s="114">
        <f t="shared" si="57"/>
        <v>0</v>
      </c>
      <c r="AD137" s="109"/>
      <c r="AF137" s="94">
        <f t="shared" si="62"/>
        <v>0</v>
      </c>
    </row>
    <row r="138" spans="1:32" ht="20" customHeight="1">
      <c r="A138" s="109">
        <f t="shared" si="42"/>
        <v>133</v>
      </c>
      <c r="B138" s="109">
        <v>268320</v>
      </c>
      <c r="C138" s="110">
        <v>488.37900000000002</v>
      </c>
      <c r="D138" s="110">
        <f t="shared" si="43"/>
        <v>0.56499999999999995</v>
      </c>
      <c r="E138" s="111">
        <v>2.5000000000000001E-2</v>
      </c>
      <c r="F138" s="112" t="str">
        <f>VLOOKUP(B138,'TCS Chainage As PER COS'!$B$4:$J$14,8,TRUE)</f>
        <v>MCW</v>
      </c>
      <c r="G138" s="112" t="str">
        <f>VLOOKUP(B138,'TCS Chainage As PER COS'!$B$4:$J$14,4,TRUE)</f>
        <v>TCS - 01</v>
      </c>
      <c r="H138" s="110">
        <f>VLOOKUP(B138,'TCS Chainage As PER COS'!$B$4:$J$14,6,TRUE)</f>
        <v>13</v>
      </c>
      <c r="I138" s="110">
        <f t="shared" si="44"/>
        <v>487.81400000000002</v>
      </c>
      <c r="J138" s="110">
        <f t="shared" si="45"/>
        <v>488.07650000000001</v>
      </c>
      <c r="K138" s="110">
        <f t="shared" si="46"/>
        <v>487.94524999999999</v>
      </c>
      <c r="L138" s="110">
        <v>485.822</v>
      </c>
      <c r="M138" s="110"/>
      <c r="N138" s="110">
        <f t="shared" si="47"/>
        <v>242.911</v>
      </c>
      <c r="O138" s="110">
        <f t="shared" si="48"/>
        <v>245.03424999999999</v>
      </c>
      <c r="P138" s="110">
        <f t="shared" si="49"/>
        <v>245.03424999999999</v>
      </c>
      <c r="Q138" s="110">
        <f t="shared" si="50"/>
        <v>0</v>
      </c>
      <c r="R138" s="109">
        <f t="shared" si="58"/>
        <v>10</v>
      </c>
      <c r="S138" s="109">
        <f>VLOOKUP(B138,'TCS Chainage As PER COS'!$B$4:$J$14,7,TRUE)</f>
        <v>0</v>
      </c>
      <c r="T138" s="113">
        <f t="shared" si="51"/>
        <v>0</v>
      </c>
      <c r="U138" s="110">
        <f t="shared" si="52"/>
        <v>14</v>
      </c>
      <c r="V138" s="110">
        <f t="shared" si="59"/>
        <v>14</v>
      </c>
      <c r="W138" s="110">
        <f t="shared" si="53"/>
        <v>14</v>
      </c>
      <c r="X138" s="110">
        <f t="shared" si="54"/>
        <v>3430.4794999999999</v>
      </c>
      <c r="Y138" s="110">
        <f t="shared" si="60"/>
        <v>3431.2775000000001</v>
      </c>
      <c r="Z138" s="114">
        <f t="shared" si="55"/>
        <v>34312.775000000001</v>
      </c>
      <c r="AA138" s="110">
        <f t="shared" si="56"/>
        <v>0</v>
      </c>
      <c r="AB138" s="110">
        <f t="shared" si="61"/>
        <v>0</v>
      </c>
      <c r="AC138" s="114">
        <f t="shared" si="57"/>
        <v>0</v>
      </c>
      <c r="AD138" s="109"/>
      <c r="AF138" s="94">
        <f t="shared" si="62"/>
        <v>0</v>
      </c>
    </row>
    <row r="139" spans="1:32" ht="20" customHeight="1">
      <c r="A139" s="109">
        <f t="shared" si="42"/>
        <v>134</v>
      </c>
      <c r="B139" s="109">
        <v>268330</v>
      </c>
      <c r="C139" s="110">
        <v>488.37900000000002</v>
      </c>
      <c r="D139" s="110">
        <f t="shared" si="43"/>
        <v>0.56499999999999995</v>
      </c>
      <c r="E139" s="111">
        <v>2.5000000000000001E-2</v>
      </c>
      <c r="F139" s="112" t="str">
        <f>VLOOKUP(B139,'TCS Chainage As PER COS'!$B$4:$J$14,8,TRUE)</f>
        <v>MCW</v>
      </c>
      <c r="G139" s="112" t="str">
        <f>VLOOKUP(B139,'TCS Chainage As PER COS'!$B$4:$J$14,4,TRUE)</f>
        <v>TCS - 01</v>
      </c>
      <c r="H139" s="110">
        <f>VLOOKUP(B139,'TCS Chainage As PER COS'!$B$4:$J$14,6,TRUE)</f>
        <v>13</v>
      </c>
      <c r="I139" s="110">
        <f t="shared" si="44"/>
        <v>487.81400000000002</v>
      </c>
      <c r="J139" s="110">
        <f t="shared" si="45"/>
        <v>488.07650000000001</v>
      </c>
      <c r="K139" s="110">
        <f t="shared" si="46"/>
        <v>487.94524999999999</v>
      </c>
      <c r="L139" s="110">
        <v>479.18199999999996</v>
      </c>
      <c r="M139" s="110"/>
      <c r="N139" s="110">
        <f t="shared" si="47"/>
        <v>239.59099999999998</v>
      </c>
      <c r="O139" s="110">
        <f t="shared" si="48"/>
        <v>248.35425000000001</v>
      </c>
      <c r="P139" s="110">
        <f t="shared" si="49"/>
        <v>248.35425000000001</v>
      </c>
      <c r="Q139" s="110">
        <f t="shared" si="50"/>
        <v>0</v>
      </c>
      <c r="R139" s="109">
        <f t="shared" si="58"/>
        <v>10</v>
      </c>
      <c r="S139" s="109">
        <f>VLOOKUP(B139,'TCS Chainage As PER COS'!$B$4:$J$14,7,TRUE)</f>
        <v>0</v>
      </c>
      <c r="T139" s="113">
        <f t="shared" si="51"/>
        <v>0</v>
      </c>
      <c r="U139" s="110">
        <f t="shared" si="52"/>
        <v>14</v>
      </c>
      <c r="V139" s="110">
        <f t="shared" si="59"/>
        <v>14</v>
      </c>
      <c r="W139" s="110">
        <f t="shared" si="53"/>
        <v>14</v>
      </c>
      <c r="X139" s="110">
        <f t="shared" si="54"/>
        <v>3476.9594999999999</v>
      </c>
      <c r="Y139" s="110">
        <f t="shared" si="60"/>
        <v>3453.7195000000002</v>
      </c>
      <c r="Z139" s="114">
        <f t="shared" si="55"/>
        <v>34537.195</v>
      </c>
      <c r="AA139" s="110">
        <f t="shared" si="56"/>
        <v>0</v>
      </c>
      <c r="AB139" s="110">
        <f t="shared" si="61"/>
        <v>0</v>
      </c>
      <c r="AC139" s="114">
        <f t="shared" si="57"/>
        <v>0</v>
      </c>
      <c r="AD139" s="109"/>
      <c r="AF139" s="94">
        <f t="shared" si="62"/>
        <v>0</v>
      </c>
    </row>
    <row r="140" spans="1:32" ht="20" customHeight="1">
      <c r="A140" s="109">
        <f t="shared" si="42"/>
        <v>135</v>
      </c>
      <c r="B140" s="109">
        <v>268340</v>
      </c>
      <c r="C140" s="110">
        <v>488.37900000000002</v>
      </c>
      <c r="D140" s="110">
        <f t="shared" si="43"/>
        <v>0.56499999999999995</v>
      </c>
      <c r="E140" s="111">
        <v>2.5000000000000001E-2</v>
      </c>
      <c r="F140" s="112" t="str">
        <f>VLOOKUP(B140,'TCS Chainage As PER COS'!$B$4:$J$14,8,TRUE)</f>
        <v>MCW</v>
      </c>
      <c r="G140" s="112" t="str">
        <f>VLOOKUP(B140,'TCS Chainage As PER COS'!$B$4:$J$14,4,TRUE)</f>
        <v>TCS - 01</v>
      </c>
      <c r="H140" s="110">
        <f>VLOOKUP(B140,'TCS Chainage As PER COS'!$B$4:$J$14,6,TRUE)</f>
        <v>13</v>
      </c>
      <c r="I140" s="110">
        <f t="shared" si="44"/>
        <v>487.81400000000002</v>
      </c>
      <c r="J140" s="110">
        <f t="shared" si="45"/>
        <v>488.07650000000001</v>
      </c>
      <c r="K140" s="110">
        <f t="shared" si="46"/>
        <v>487.94524999999999</v>
      </c>
      <c r="L140" s="110">
        <v>486.19099999999997</v>
      </c>
      <c r="M140" s="110"/>
      <c r="N140" s="110">
        <f t="shared" si="47"/>
        <v>243.09549999999999</v>
      </c>
      <c r="O140" s="110">
        <f t="shared" si="48"/>
        <v>244.84975</v>
      </c>
      <c r="P140" s="110">
        <f t="shared" si="49"/>
        <v>244.84975</v>
      </c>
      <c r="Q140" s="110">
        <f t="shared" si="50"/>
        <v>0</v>
      </c>
      <c r="R140" s="109">
        <f t="shared" si="58"/>
        <v>10</v>
      </c>
      <c r="S140" s="109">
        <f>VLOOKUP(B140,'TCS Chainage As PER COS'!$B$4:$J$14,7,TRUE)</f>
        <v>0</v>
      </c>
      <c r="T140" s="113">
        <f t="shared" si="51"/>
        <v>0</v>
      </c>
      <c r="U140" s="110">
        <f t="shared" si="52"/>
        <v>14</v>
      </c>
      <c r="V140" s="110">
        <f t="shared" si="59"/>
        <v>14</v>
      </c>
      <c r="W140" s="110">
        <f t="shared" si="53"/>
        <v>14</v>
      </c>
      <c r="X140" s="110">
        <f t="shared" si="54"/>
        <v>3427.8964999999998</v>
      </c>
      <c r="Y140" s="110">
        <f t="shared" si="60"/>
        <v>3452.4279999999999</v>
      </c>
      <c r="Z140" s="114">
        <f t="shared" si="55"/>
        <v>34524.28</v>
      </c>
      <c r="AA140" s="110">
        <f t="shared" si="56"/>
        <v>0</v>
      </c>
      <c r="AB140" s="110">
        <f t="shared" si="61"/>
        <v>0</v>
      </c>
      <c r="AC140" s="114">
        <f t="shared" si="57"/>
        <v>0</v>
      </c>
      <c r="AD140" s="109"/>
      <c r="AF140" s="94">
        <f t="shared" si="62"/>
        <v>0</v>
      </c>
    </row>
    <row r="141" spans="1:32" ht="20" customHeight="1">
      <c r="A141" s="109">
        <f t="shared" si="42"/>
        <v>136</v>
      </c>
      <c r="B141" s="109">
        <v>268350</v>
      </c>
      <c r="C141" s="110">
        <v>488.37799999999999</v>
      </c>
      <c r="D141" s="110">
        <f t="shared" si="43"/>
        <v>0.56499999999999995</v>
      </c>
      <c r="E141" s="111">
        <v>2.5000000000000001E-2</v>
      </c>
      <c r="F141" s="112" t="str">
        <f>VLOOKUP(B141,'TCS Chainage As PER COS'!$B$4:$J$14,8,TRUE)</f>
        <v>MCW</v>
      </c>
      <c r="G141" s="112" t="str">
        <f>VLOOKUP(B141,'TCS Chainage As PER COS'!$B$4:$J$14,4,TRUE)</f>
        <v>TCS - 01</v>
      </c>
      <c r="H141" s="110">
        <f>VLOOKUP(B141,'TCS Chainage As PER COS'!$B$4:$J$14,6,TRUE)</f>
        <v>13</v>
      </c>
      <c r="I141" s="110">
        <f t="shared" si="44"/>
        <v>487.81299999999999</v>
      </c>
      <c r="J141" s="110">
        <f t="shared" si="45"/>
        <v>488.07549999999998</v>
      </c>
      <c r="K141" s="110">
        <f t="shared" si="46"/>
        <v>487.94425000000001</v>
      </c>
      <c r="L141" s="110">
        <v>483.52199999999999</v>
      </c>
      <c r="M141" s="110"/>
      <c r="N141" s="110">
        <f t="shared" si="47"/>
        <v>241.761</v>
      </c>
      <c r="O141" s="110">
        <f t="shared" si="48"/>
        <v>246.18325000000002</v>
      </c>
      <c r="P141" s="110">
        <f t="shared" si="49"/>
        <v>246.18325000000002</v>
      </c>
      <c r="Q141" s="110">
        <f t="shared" si="50"/>
        <v>0</v>
      </c>
      <c r="R141" s="109">
        <f t="shared" si="58"/>
        <v>10</v>
      </c>
      <c r="S141" s="109">
        <f>VLOOKUP(B141,'TCS Chainage As PER COS'!$B$4:$J$14,7,TRUE)</f>
        <v>0</v>
      </c>
      <c r="T141" s="113">
        <f t="shared" si="51"/>
        <v>0</v>
      </c>
      <c r="U141" s="110">
        <f t="shared" si="52"/>
        <v>14</v>
      </c>
      <c r="V141" s="110">
        <f t="shared" si="59"/>
        <v>14</v>
      </c>
      <c r="W141" s="110">
        <f t="shared" si="53"/>
        <v>14</v>
      </c>
      <c r="X141" s="110">
        <f t="shared" si="54"/>
        <v>3446.5655000000002</v>
      </c>
      <c r="Y141" s="110">
        <f t="shared" si="60"/>
        <v>3437.2309999999998</v>
      </c>
      <c r="Z141" s="114">
        <f t="shared" si="55"/>
        <v>34372.31</v>
      </c>
      <c r="AA141" s="110">
        <f t="shared" si="56"/>
        <v>0</v>
      </c>
      <c r="AB141" s="110">
        <f t="shared" si="61"/>
        <v>0</v>
      </c>
      <c r="AC141" s="114">
        <f t="shared" si="57"/>
        <v>0</v>
      </c>
      <c r="AD141" s="109"/>
      <c r="AF141" s="94">
        <f t="shared" si="62"/>
        <v>0</v>
      </c>
    </row>
    <row r="142" spans="1:32" ht="20" customHeight="1">
      <c r="A142" s="109">
        <f t="shared" si="42"/>
        <v>137</v>
      </c>
      <c r="B142" s="109">
        <v>268360</v>
      </c>
      <c r="C142" s="110">
        <v>488.37099999999998</v>
      </c>
      <c r="D142" s="110">
        <f t="shared" si="43"/>
        <v>0.56499999999999995</v>
      </c>
      <c r="E142" s="111">
        <v>2.5000000000000001E-2</v>
      </c>
      <c r="F142" s="112" t="str">
        <f>VLOOKUP(B142,'TCS Chainage As PER COS'!$B$4:$J$14,8,TRUE)</f>
        <v>MCW</v>
      </c>
      <c r="G142" s="112" t="str">
        <f>VLOOKUP(B142,'TCS Chainage As PER COS'!$B$4:$J$14,4,TRUE)</f>
        <v>TCS - 01</v>
      </c>
      <c r="H142" s="110">
        <f>VLOOKUP(B142,'TCS Chainage As PER COS'!$B$4:$J$14,6,TRUE)</f>
        <v>13</v>
      </c>
      <c r="I142" s="110">
        <f t="shared" si="44"/>
        <v>487.80599999999998</v>
      </c>
      <c r="J142" s="110">
        <f t="shared" si="45"/>
        <v>488.06849999999997</v>
      </c>
      <c r="K142" s="110">
        <f t="shared" si="46"/>
        <v>487.93724999999995</v>
      </c>
      <c r="L142" s="110">
        <v>483.92699999999996</v>
      </c>
      <c r="M142" s="110"/>
      <c r="N142" s="110">
        <f t="shared" si="47"/>
        <v>241.96349999999998</v>
      </c>
      <c r="O142" s="110">
        <f t="shared" si="48"/>
        <v>245.97374999999997</v>
      </c>
      <c r="P142" s="110">
        <f t="shared" si="49"/>
        <v>245.97374999999997</v>
      </c>
      <c r="Q142" s="110">
        <f t="shared" si="50"/>
        <v>0</v>
      </c>
      <c r="R142" s="109">
        <f t="shared" si="58"/>
        <v>10</v>
      </c>
      <c r="S142" s="109">
        <f>VLOOKUP(B142,'TCS Chainage As PER COS'!$B$4:$J$14,7,TRUE)</f>
        <v>0</v>
      </c>
      <c r="T142" s="113">
        <f t="shared" si="51"/>
        <v>0</v>
      </c>
      <c r="U142" s="110">
        <f t="shared" si="52"/>
        <v>14</v>
      </c>
      <c r="V142" s="110">
        <f t="shared" si="59"/>
        <v>14</v>
      </c>
      <c r="W142" s="110">
        <f t="shared" si="53"/>
        <v>14</v>
      </c>
      <c r="X142" s="110">
        <f t="shared" si="54"/>
        <v>3443.6324999999997</v>
      </c>
      <c r="Y142" s="110">
        <f t="shared" si="60"/>
        <v>3445.0990000000002</v>
      </c>
      <c r="Z142" s="114">
        <f t="shared" si="55"/>
        <v>34450.990000000005</v>
      </c>
      <c r="AA142" s="110">
        <f t="shared" si="56"/>
        <v>0</v>
      </c>
      <c r="AB142" s="110">
        <f t="shared" si="61"/>
        <v>0</v>
      </c>
      <c r="AC142" s="114">
        <f t="shared" si="57"/>
        <v>0</v>
      </c>
      <c r="AD142" s="109"/>
      <c r="AF142" s="94">
        <f t="shared" si="62"/>
        <v>0</v>
      </c>
    </row>
    <row r="143" spans="1:32" ht="20" customHeight="1">
      <c r="A143" s="109">
        <f t="shared" si="42"/>
        <v>138</v>
      </c>
      <c r="B143" s="109">
        <v>268370</v>
      </c>
      <c r="C143" s="110">
        <v>488.35700000000003</v>
      </c>
      <c r="D143" s="110">
        <f t="shared" si="43"/>
        <v>0.56499999999999995</v>
      </c>
      <c r="E143" s="111">
        <v>2.5000000000000001E-2</v>
      </c>
      <c r="F143" s="112" t="str">
        <f>VLOOKUP(B143,'TCS Chainage As PER COS'!$B$4:$J$14,8,TRUE)</f>
        <v>MCW</v>
      </c>
      <c r="G143" s="112" t="str">
        <f>VLOOKUP(B143,'TCS Chainage As PER COS'!$B$4:$J$14,4,TRUE)</f>
        <v>TCS - 01</v>
      </c>
      <c r="H143" s="110">
        <f>VLOOKUP(B143,'TCS Chainage As PER COS'!$B$4:$J$14,6,TRUE)</f>
        <v>13</v>
      </c>
      <c r="I143" s="110">
        <f t="shared" si="44"/>
        <v>487.79200000000003</v>
      </c>
      <c r="J143" s="110">
        <f t="shared" si="45"/>
        <v>488.05450000000002</v>
      </c>
      <c r="K143" s="110">
        <f t="shared" si="46"/>
        <v>487.92325000000005</v>
      </c>
      <c r="L143" s="110">
        <v>484.05899999999997</v>
      </c>
      <c r="M143" s="110"/>
      <c r="N143" s="110">
        <f t="shared" si="47"/>
        <v>242.02949999999998</v>
      </c>
      <c r="O143" s="110">
        <f t="shared" si="48"/>
        <v>245.89375000000007</v>
      </c>
      <c r="P143" s="110">
        <f t="shared" si="49"/>
        <v>245.89375000000007</v>
      </c>
      <c r="Q143" s="110">
        <f t="shared" si="50"/>
        <v>0</v>
      </c>
      <c r="R143" s="109">
        <f t="shared" si="58"/>
        <v>10</v>
      </c>
      <c r="S143" s="109">
        <f>VLOOKUP(B143,'TCS Chainage As PER COS'!$B$4:$J$14,7,TRUE)</f>
        <v>0</v>
      </c>
      <c r="T143" s="113">
        <f t="shared" si="51"/>
        <v>0</v>
      </c>
      <c r="U143" s="110">
        <f t="shared" si="52"/>
        <v>14</v>
      </c>
      <c r="V143" s="110">
        <f t="shared" si="59"/>
        <v>14</v>
      </c>
      <c r="W143" s="110">
        <f t="shared" si="53"/>
        <v>14</v>
      </c>
      <c r="X143" s="110">
        <f t="shared" si="54"/>
        <v>3442.5125000000007</v>
      </c>
      <c r="Y143" s="110">
        <f t="shared" si="60"/>
        <v>3443.0725000000002</v>
      </c>
      <c r="Z143" s="114">
        <f t="shared" si="55"/>
        <v>34430.725000000006</v>
      </c>
      <c r="AA143" s="110">
        <f t="shared" si="56"/>
        <v>0</v>
      </c>
      <c r="AB143" s="110">
        <f t="shared" si="61"/>
        <v>0</v>
      </c>
      <c r="AC143" s="114">
        <f t="shared" si="57"/>
        <v>0</v>
      </c>
      <c r="AD143" s="109"/>
      <c r="AF143" s="94">
        <f t="shared" si="62"/>
        <v>0</v>
      </c>
    </row>
    <row r="144" spans="1:32" ht="20" customHeight="1">
      <c r="A144" s="109">
        <f t="shared" si="42"/>
        <v>139</v>
      </c>
      <c r="B144" s="109">
        <v>268380</v>
      </c>
      <c r="C144" s="110">
        <v>488.33499999999998</v>
      </c>
      <c r="D144" s="110">
        <f t="shared" si="43"/>
        <v>0.56499999999999995</v>
      </c>
      <c r="E144" s="111">
        <v>2.5000000000000001E-2</v>
      </c>
      <c r="F144" s="112" t="str">
        <f>VLOOKUP(B144,'TCS Chainage As PER COS'!$B$4:$J$14,8,TRUE)</f>
        <v>MCW</v>
      </c>
      <c r="G144" s="112" t="str">
        <f>VLOOKUP(B144,'TCS Chainage As PER COS'!$B$4:$J$14,4,TRUE)</f>
        <v>TCS - 01</v>
      </c>
      <c r="H144" s="110">
        <f>VLOOKUP(B144,'TCS Chainage As PER COS'!$B$4:$J$14,6,TRUE)</f>
        <v>13</v>
      </c>
      <c r="I144" s="110">
        <f t="shared" si="44"/>
        <v>487.77</v>
      </c>
      <c r="J144" s="110">
        <f t="shared" si="45"/>
        <v>488.03249999999997</v>
      </c>
      <c r="K144" s="110">
        <f t="shared" si="46"/>
        <v>487.90125</v>
      </c>
      <c r="L144" s="110">
        <v>484.09100000000001</v>
      </c>
      <c r="M144" s="110"/>
      <c r="N144" s="110">
        <f t="shared" si="47"/>
        <v>242.0455</v>
      </c>
      <c r="O144" s="110">
        <f t="shared" si="48"/>
        <v>245.85575</v>
      </c>
      <c r="P144" s="110">
        <f t="shared" si="49"/>
        <v>245.85575</v>
      </c>
      <c r="Q144" s="110">
        <f t="shared" si="50"/>
        <v>0</v>
      </c>
      <c r="R144" s="109">
        <f t="shared" si="58"/>
        <v>10</v>
      </c>
      <c r="S144" s="109">
        <f>VLOOKUP(B144,'TCS Chainage As PER COS'!$B$4:$J$14,7,TRUE)</f>
        <v>0</v>
      </c>
      <c r="T144" s="113">
        <f t="shared" si="51"/>
        <v>0</v>
      </c>
      <c r="U144" s="110">
        <f t="shared" si="52"/>
        <v>14</v>
      </c>
      <c r="V144" s="110">
        <f t="shared" si="59"/>
        <v>14</v>
      </c>
      <c r="W144" s="110">
        <f t="shared" si="53"/>
        <v>14</v>
      </c>
      <c r="X144" s="110">
        <f t="shared" si="54"/>
        <v>3441.9805000000001</v>
      </c>
      <c r="Y144" s="110">
        <f t="shared" si="60"/>
        <v>3442.2465000000002</v>
      </c>
      <c r="Z144" s="114">
        <f t="shared" si="55"/>
        <v>34422.465000000004</v>
      </c>
      <c r="AA144" s="110">
        <f t="shared" si="56"/>
        <v>0</v>
      </c>
      <c r="AB144" s="110">
        <f t="shared" si="61"/>
        <v>0</v>
      </c>
      <c r="AC144" s="114">
        <f t="shared" si="57"/>
        <v>0</v>
      </c>
      <c r="AD144" s="109"/>
      <c r="AF144" s="94">
        <f t="shared" si="62"/>
        <v>0</v>
      </c>
    </row>
    <row r="145" spans="1:32" ht="20" customHeight="1">
      <c r="A145" s="109">
        <f t="shared" si="42"/>
        <v>140</v>
      </c>
      <c r="B145" s="109">
        <v>268390</v>
      </c>
      <c r="C145" s="110">
        <v>488.30599999999998</v>
      </c>
      <c r="D145" s="110">
        <f t="shared" si="43"/>
        <v>0.56499999999999995</v>
      </c>
      <c r="E145" s="111">
        <v>2.5000000000000001E-2</v>
      </c>
      <c r="F145" s="112" t="str">
        <f>VLOOKUP(B145,'TCS Chainage As PER COS'!$B$4:$J$14,8,TRUE)</f>
        <v>MCW</v>
      </c>
      <c r="G145" s="112" t="str">
        <f>VLOOKUP(B145,'TCS Chainage As PER COS'!$B$4:$J$14,4,TRUE)</f>
        <v>TCS - 01</v>
      </c>
      <c r="H145" s="110">
        <f>VLOOKUP(B145,'TCS Chainage As PER COS'!$B$4:$J$14,6,TRUE)</f>
        <v>13</v>
      </c>
      <c r="I145" s="110">
        <f t="shared" si="44"/>
        <v>487.74099999999999</v>
      </c>
      <c r="J145" s="110">
        <f t="shared" si="45"/>
        <v>488.00349999999997</v>
      </c>
      <c r="K145" s="110">
        <f t="shared" si="46"/>
        <v>487.87225000000001</v>
      </c>
      <c r="L145" s="110">
        <v>486.767</v>
      </c>
      <c r="M145" s="110"/>
      <c r="N145" s="110">
        <f t="shared" si="47"/>
        <v>243.3835</v>
      </c>
      <c r="O145" s="110">
        <f t="shared" si="48"/>
        <v>244.48875000000001</v>
      </c>
      <c r="P145" s="110">
        <f t="shared" si="49"/>
        <v>244.48875000000001</v>
      </c>
      <c r="Q145" s="110">
        <f t="shared" si="50"/>
        <v>0</v>
      </c>
      <c r="R145" s="109">
        <f t="shared" si="58"/>
        <v>10</v>
      </c>
      <c r="S145" s="109">
        <f>VLOOKUP(B145,'TCS Chainage As PER COS'!$B$4:$J$14,7,TRUE)</f>
        <v>0</v>
      </c>
      <c r="T145" s="113">
        <f t="shared" si="51"/>
        <v>0</v>
      </c>
      <c r="U145" s="110">
        <f t="shared" si="52"/>
        <v>14</v>
      </c>
      <c r="V145" s="110">
        <f t="shared" si="59"/>
        <v>14</v>
      </c>
      <c r="W145" s="110">
        <f t="shared" si="53"/>
        <v>14</v>
      </c>
      <c r="X145" s="110">
        <f t="shared" si="54"/>
        <v>3422.8425000000002</v>
      </c>
      <c r="Y145" s="110">
        <f t="shared" si="60"/>
        <v>3432.4115000000002</v>
      </c>
      <c r="Z145" s="114">
        <f t="shared" si="55"/>
        <v>34324.115000000005</v>
      </c>
      <c r="AA145" s="110">
        <f t="shared" si="56"/>
        <v>0</v>
      </c>
      <c r="AB145" s="110">
        <f t="shared" si="61"/>
        <v>0</v>
      </c>
      <c r="AC145" s="114">
        <f t="shared" si="57"/>
        <v>0</v>
      </c>
      <c r="AD145" s="109"/>
      <c r="AF145" s="94">
        <f t="shared" si="62"/>
        <v>0</v>
      </c>
    </row>
    <row r="146" spans="1:32" ht="20" customHeight="1">
      <c r="A146" s="109">
        <f t="shared" si="42"/>
        <v>141</v>
      </c>
      <c r="B146" s="109">
        <v>268400</v>
      </c>
      <c r="C146" s="110">
        <v>488.26900000000001</v>
      </c>
      <c r="D146" s="110">
        <f t="shared" si="43"/>
        <v>0.56499999999999995</v>
      </c>
      <c r="E146" s="111">
        <v>2.5000000000000001E-2</v>
      </c>
      <c r="F146" s="112" t="str">
        <f>VLOOKUP(B146,'TCS Chainage As PER COS'!$B$4:$J$14,8,TRUE)</f>
        <v>MCW</v>
      </c>
      <c r="G146" s="112" t="str">
        <f>VLOOKUP(B146,'TCS Chainage As PER COS'!$B$4:$J$14,4,TRUE)</f>
        <v>TCS - 01</v>
      </c>
      <c r="H146" s="110">
        <f>VLOOKUP(B146,'TCS Chainage As PER COS'!$B$4:$J$14,6,TRUE)</f>
        <v>13</v>
      </c>
      <c r="I146" s="110">
        <f t="shared" si="44"/>
        <v>487.70400000000001</v>
      </c>
      <c r="J146" s="110">
        <f t="shared" si="45"/>
        <v>487.9665</v>
      </c>
      <c r="K146" s="110">
        <f t="shared" si="46"/>
        <v>487.83524999999997</v>
      </c>
      <c r="L146" s="110">
        <v>486.78499999999997</v>
      </c>
      <c r="M146" s="110"/>
      <c r="N146" s="110">
        <f t="shared" si="47"/>
        <v>243.39249999999998</v>
      </c>
      <c r="O146" s="110">
        <f t="shared" si="48"/>
        <v>244.44274999999999</v>
      </c>
      <c r="P146" s="110">
        <f t="shared" si="49"/>
        <v>244.44274999999999</v>
      </c>
      <c r="Q146" s="110">
        <f t="shared" si="50"/>
        <v>0</v>
      </c>
      <c r="R146" s="109">
        <f t="shared" si="58"/>
        <v>10</v>
      </c>
      <c r="S146" s="109">
        <f>VLOOKUP(B146,'TCS Chainage As PER COS'!$B$4:$J$14,7,TRUE)</f>
        <v>0</v>
      </c>
      <c r="T146" s="113">
        <f t="shared" si="51"/>
        <v>0</v>
      </c>
      <c r="U146" s="110">
        <f t="shared" si="52"/>
        <v>14</v>
      </c>
      <c r="V146" s="110">
        <f t="shared" si="59"/>
        <v>14</v>
      </c>
      <c r="W146" s="110">
        <f t="shared" si="53"/>
        <v>14</v>
      </c>
      <c r="X146" s="110">
        <f t="shared" si="54"/>
        <v>3422.1985</v>
      </c>
      <c r="Y146" s="110">
        <f t="shared" si="60"/>
        <v>3422.5205000000001</v>
      </c>
      <c r="Z146" s="114">
        <f t="shared" si="55"/>
        <v>34225.205000000002</v>
      </c>
      <c r="AA146" s="110">
        <f t="shared" si="56"/>
        <v>0</v>
      </c>
      <c r="AB146" s="110">
        <f t="shared" si="61"/>
        <v>0</v>
      </c>
      <c r="AC146" s="114">
        <f t="shared" si="57"/>
        <v>0</v>
      </c>
      <c r="AD146" s="109"/>
      <c r="AF146" s="94">
        <f t="shared" si="62"/>
        <v>0</v>
      </c>
    </row>
    <row r="147" spans="1:32" ht="20" customHeight="1">
      <c r="A147" s="109">
        <f t="shared" si="42"/>
        <v>142</v>
      </c>
      <c r="B147" s="109">
        <v>268410</v>
      </c>
      <c r="C147" s="110">
        <v>488.22500000000002</v>
      </c>
      <c r="D147" s="110">
        <f t="shared" si="43"/>
        <v>0.56499999999999995</v>
      </c>
      <c r="E147" s="111">
        <v>2.5000000000000001E-2</v>
      </c>
      <c r="F147" s="112" t="str">
        <f>VLOOKUP(B147,'TCS Chainage As PER COS'!$B$4:$J$14,8,TRUE)</f>
        <v>MCW</v>
      </c>
      <c r="G147" s="112" t="str">
        <f>VLOOKUP(B147,'TCS Chainage As PER COS'!$B$4:$J$14,4,TRUE)</f>
        <v>TCS - 01</v>
      </c>
      <c r="H147" s="110">
        <f>VLOOKUP(B147,'TCS Chainage As PER COS'!$B$4:$J$14,6,TRUE)</f>
        <v>13</v>
      </c>
      <c r="I147" s="110">
        <f t="shared" si="44"/>
        <v>487.66</v>
      </c>
      <c r="J147" s="110">
        <f t="shared" si="45"/>
        <v>487.92250000000001</v>
      </c>
      <c r="K147" s="110">
        <f t="shared" si="46"/>
        <v>487.79124999999999</v>
      </c>
      <c r="L147" s="110">
        <v>486.642</v>
      </c>
      <c r="M147" s="110"/>
      <c r="N147" s="110">
        <f t="shared" si="47"/>
        <v>243.321</v>
      </c>
      <c r="O147" s="110">
        <f t="shared" si="48"/>
        <v>244.47024999999999</v>
      </c>
      <c r="P147" s="110">
        <f t="shared" si="49"/>
        <v>244.47024999999999</v>
      </c>
      <c r="Q147" s="110">
        <f t="shared" si="50"/>
        <v>0</v>
      </c>
      <c r="R147" s="109">
        <f t="shared" si="58"/>
        <v>10</v>
      </c>
      <c r="S147" s="109">
        <f>VLOOKUP(B147,'TCS Chainage As PER COS'!$B$4:$J$14,7,TRUE)</f>
        <v>0</v>
      </c>
      <c r="T147" s="113">
        <f t="shared" si="51"/>
        <v>0</v>
      </c>
      <c r="U147" s="110">
        <f t="shared" si="52"/>
        <v>14</v>
      </c>
      <c r="V147" s="110">
        <f t="shared" si="59"/>
        <v>14</v>
      </c>
      <c r="W147" s="110">
        <f t="shared" si="53"/>
        <v>14</v>
      </c>
      <c r="X147" s="110">
        <f t="shared" si="54"/>
        <v>3422.5834999999997</v>
      </c>
      <c r="Y147" s="110">
        <f t="shared" si="60"/>
        <v>3422.3909999999996</v>
      </c>
      <c r="Z147" s="114">
        <f t="shared" si="55"/>
        <v>34223.909999999996</v>
      </c>
      <c r="AA147" s="110">
        <f t="shared" si="56"/>
        <v>0</v>
      </c>
      <c r="AB147" s="110">
        <f t="shared" si="61"/>
        <v>0</v>
      </c>
      <c r="AC147" s="114">
        <f t="shared" si="57"/>
        <v>0</v>
      </c>
      <c r="AD147" s="109"/>
      <c r="AF147" s="94">
        <f t="shared" si="62"/>
        <v>0</v>
      </c>
    </row>
    <row r="148" spans="1:32" ht="20" customHeight="1">
      <c r="A148" s="109">
        <f t="shared" si="42"/>
        <v>143</v>
      </c>
      <c r="B148" s="109">
        <v>268420</v>
      </c>
      <c r="C148" s="110">
        <v>488.17399999999998</v>
      </c>
      <c r="D148" s="110">
        <f t="shared" si="43"/>
        <v>0.56499999999999995</v>
      </c>
      <c r="E148" s="111">
        <v>2.5000000000000001E-2</v>
      </c>
      <c r="F148" s="112" t="str">
        <f>VLOOKUP(B148,'TCS Chainage As PER COS'!$B$4:$J$14,8,TRUE)</f>
        <v>MCW</v>
      </c>
      <c r="G148" s="112" t="str">
        <f>VLOOKUP(B148,'TCS Chainage As PER COS'!$B$4:$J$14,4,TRUE)</f>
        <v>TCS - 01</v>
      </c>
      <c r="H148" s="110">
        <f>VLOOKUP(B148,'TCS Chainage As PER COS'!$B$4:$J$14,6,TRUE)</f>
        <v>13</v>
      </c>
      <c r="I148" s="110">
        <f t="shared" si="44"/>
        <v>487.60899999999998</v>
      </c>
      <c r="J148" s="110">
        <f t="shared" si="45"/>
        <v>487.87149999999997</v>
      </c>
      <c r="K148" s="110">
        <f t="shared" si="46"/>
        <v>487.74024999999995</v>
      </c>
      <c r="L148" s="110">
        <v>486.5</v>
      </c>
      <c r="M148" s="110"/>
      <c r="N148" s="110">
        <f t="shared" si="47"/>
        <v>243.25</v>
      </c>
      <c r="O148" s="110">
        <f t="shared" si="48"/>
        <v>244.49024999999995</v>
      </c>
      <c r="P148" s="110">
        <f t="shared" si="49"/>
        <v>244.49024999999995</v>
      </c>
      <c r="Q148" s="110">
        <f t="shared" si="50"/>
        <v>0</v>
      </c>
      <c r="R148" s="109">
        <f t="shared" si="58"/>
        <v>10</v>
      </c>
      <c r="S148" s="109">
        <f>VLOOKUP(B148,'TCS Chainage As PER COS'!$B$4:$J$14,7,TRUE)</f>
        <v>0</v>
      </c>
      <c r="T148" s="113">
        <f t="shared" si="51"/>
        <v>0</v>
      </c>
      <c r="U148" s="110">
        <f t="shared" si="52"/>
        <v>14</v>
      </c>
      <c r="V148" s="110">
        <f t="shared" si="59"/>
        <v>14</v>
      </c>
      <c r="W148" s="110">
        <f t="shared" si="53"/>
        <v>14</v>
      </c>
      <c r="X148" s="110">
        <f t="shared" si="54"/>
        <v>3422.8634999999995</v>
      </c>
      <c r="Y148" s="110">
        <f t="shared" si="60"/>
        <v>3422.7234999999996</v>
      </c>
      <c r="Z148" s="114">
        <f t="shared" si="55"/>
        <v>34227.234999999993</v>
      </c>
      <c r="AA148" s="110">
        <f t="shared" si="56"/>
        <v>0</v>
      </c>
      <c r="AB148" s="110">
        <f t="shared" si="61"/>
        <v>0</v>
      </c>
      <c r="AC148" s="114">
        <f t="shared" si="57"/>
        <v>0</v>
      </c>
      <c r="AD148" s="109"/>
      <c r="AF148" s="94">
        <f t="shared" si="62"/>
        <v>0</v>
      </c>
    </row>
    <row r="149" spans="1:32" ht="20" customHeight="1">
      <c r="A149" s="109">
        <f t="shared" si="42"/>
        <v>144</v>
      </c>
      <c r="B149" s="109">
        <v>268430</v>
      </c>
      <c r="C149" s="110">
        <v>488.11500000000001</v>
      </c>
      <c r="D149" s="110">
        <f t="shared" si="43"/>
        <v>0.56499999999999995</v>
      </c>
      <c r="E149" s="111">
        <v>2.5000000000000001E-2</v>
      </c>
      <c r="F149" s="112" t="str">
        <f>VLOOKUP(B149,'TCS Chainage As PER COS'!$B$4:$J$14,8,TRUE)</f>
        <v>MCW</v>
      </c>
      <c r="G149" s="112" t="str">
        <f>VLOOKUP(B149,'TCS Chainage As PER COS'!$B$4:$J$14,4,TRUE)</f>
        <v>TCS - 01</v>
      </c>
      <c r="H149" s="110">
        <f>VLOOKUP(B149,'TCS Chainage As PER COS'!$B$4:$J$14,6,TRUE)</f>
        <v>13</v>
      </c>
      <c r="I149" s="110">
        <f t="shared" si="44"/>
        <v>487.55</v>
      </c>
      <c r="J149" s="110">
        <f t="shared" si="45"/>
        <v>487.8125</v>
      </c>
      <c r="K149" s="110">
        <f t="shared" si="46"/>
        <v>487.68124999999998</v>
      </c>
      <c r="L149" s="110">
        <v>486.37799999999999</v>
      </c>
      <c r="M149" s="110"/>
      <c r="N149" s="110">
        <f t="shared" si="47"/>
        <v>243.18899999999999</v>
      </c>
      <c r="O149" s="110">
        <f t="shared" si="48"/>
        <v>244.49224999999998</v>
      </c>
      <c r="P149" s="110">
        <f t="shared" si="49"/>
        <v>244.49224999999998</v>
      </c>
      <c r="Q149" s="110">
        <f t="shared" si="50"/>
        <v>0</v>
      </c>
      <c r="R149" s="109">
        <f t="shared" si="58"/>
        <v>10</v>
      </c>
      <c r="S149" s="109">
        <f>VLOOKUP(B149,'TCS Chainage As PER COS'!$B$4:$J$14,7,TRUE)</f>
        <v>0</v>
      </c>
      <c r="T149" s="113">
        <f t="shared" si="51"/>
        <v>0</v>
      </c>
      <c r="U149" s="110">
        <f t="shared" si="52"/>
        <v>14</v>
      </c>
      <c r="V149" s="110">
        <f t="shared" si="59"/>
        <v>14</v>
      </c>
      <c r="W149" s="110">
        <f t="shared" si="53"/>
        <v>14</v>
      </c>
      <c r="X149" s="110">
        <f t="shared" si="54"/>
        <v>3422.8914999999997</v>
      </c>
      <c r="Y149" s="110">
        <f t="shared" si="60"/>
        <v>3422.8774999999996</v>
      </c>
      <c r="Z149" s="114">
        <f t="shared" si="55"/>
        <v>34228.774999999994</v>
      </c>
      <c r="AA149" s="110">
        <f t="shared" si="56"/>
        <v>0</v>
      </c>
      <c r="AB149" s="110">
        <f t="shared" si="61"/>
        <v>0</v>
      </c>
      <c r="AC149" s="114">
        <f t="shared" si="57"/>
        <v>0</v>
      </c>
      <c r="AD149" s="109"/>
      <c r="AF149" s="94">
        <f t="shared" si="62"/>
        <v>0</v>
      </c>
    </row>
    <row r="150" spans="1:32" ht="20" customHeight="1">
      <c r="A150" s="109">
        <f t="shared" si="42"/>
        <v>145</v>
      </c>
      <c r="B150" s="109">
        <v>268440</v>
      </c>
      <c r="C150" s="110">
        <v>488.04899999999998</v>
      </c>
      <c r="D150" s="110">
        <f t="shared" si="43"/>
        <v>0.56499999999999995</v>
      </c>
      <c r="E150" s="111">
        <v>2.5000000000000001E-2</v>
      </c>
      <c r="F150" s="112" t="str">
        <f>VLOOKUP(B150,'TCS Chainage As PER COS'!$B$4:$J$14,8,TRUE)</f>
        <v>MCW</v>
      </c>
      <c r="G150" s="112" t="str">
        <f>VLOOKUP(B150,'TCS Chainage As PER COS'!$B$4:$J$14,4,TRUE)</f>
        <v>TCS - 01</v>
      </c>
      <c r="H150" s="110">
        <f>VLOOKUP(B150,'TCS Chainage As PER COS'!$B$4:$J$14,6,TRUE)</f>
        <v>13</v>
      </c>
      <c r="I150" s="110">
        <f t="shared" si="44"/>
        <v>487.48399999999998</v>
      </c>
      <c r="J150" s="110">
        <f t="shared" si="45"/>
        <v>487.74649999999997</v>
      </c>
      <c r="K150" s="110">
        <f t="shared" si="46"/>
        <v>487.61524999999995</v>
      </c>
      <c r="L150" s="110">
        <v>486.02799999999996</v>
      </c>
      <c r="M150" s="110"/>
      <c r="N150" s="110">
        <f t="shared" si="47"/>
        <v>243.01399999999998</v>
      </c>
      <c r="O150" s="110">
        <f t="shared" si="48"/>
        <v>244.60124999999996</v>
      </c>
      <c r="P150" s="110">
        <f t="shared" si="49"/>
        <v>244.60124999999996</v>
      </c>
      <c r="Q150" s="110">
        <f t="shared" si="50"/>
        <v>0</v>
      </c>
      <c r="R150" s="109">
        <f t="shared" si="58"/>
        <v>10</v>
      </c>
      <c r="S150" s="109">
        <f>VLOOKUP(B150,'TCS Chainage As PER COS'!$B$4:$J$14,7,TRUE)</f>
        <v>0</v>
      </c>
      <c r="T150" s="113">
        <f t="shared" si="51"/>
        <v>0</v>
      </c>
      <c r="U150" s="110">
        <f t="shared" si="52"/>
        <v>14</v>
      </c>
      <c r="V150" s="110">
        <f t="shared" si="59"/>
        <v>14</v>
      </c>
      <c r="W150" s="110">
        <f t="shared" si="53"/>
        <v>14</v>
      </c>
      <c r="X150" s="110">
        <f t="shared" si="54"/>
        <v>3424.4174999999996</v>
      </c>
      <c r="Y150" s="110">
        <f t="shared" si="60"/>
        <v>3423.6544999999996</v>
      </c>
      <c r="Z150" s="114">
        <f t="shared" si="55"/>
        <v>34236.544999999998</v>
      </c>
      <c r="AA150" s="110">
        <f t="shared" si="56"/>
        <v>0</v>
      </c>
      <c r="AB150" s="110">
        <f t="shared" si="61"/>
        <v>0</v>
      </c>
      <c r="AC150" s="114">
        <f t="shared" si="57"/>
        <v>0</v>
      </c>
      <c r="AD150" s="109"/>
      <c r="AF150" s="94">
        <f t="shared" si="62"/>
        <v>0</v>
      </c>
    </row>
    <row r="151" spans="1:32" ht="20" customHeight="1">
      <c r="A151" s="109">
        <f t="shared" si="42"/>
        <v>146</v>
      </c>
      <c r="B151" s="109">
        <v>268450</v>
      </c>
      <c r="C151" s="110">
        <v>487.97500000000002</v>
      </c>
      <c r="D151" s="110">
        <f t="shared" si="43"/>
        <v>0.56499999999999995</v>
      </c>
      <c r="E151" s="111">
        <v>2.5000000000000001E-2</v>
      </c>
      <c r="F151" s="112" t="str">
        <f>VLOOKUP(B151,'TCS Chainage As PER COS'!$B$4:$J$14,8,TRUE)</f>
        <v>MCW</v>
      </c>
      <c r="G151" s="112" t="str">
        <f>VLOOKUP(B151,'TCS Chainage As PER COS'!$B$4:$J$14,4,TRUE)</f>
        <v>TCS - 01</v>
      </c>
      <c r="H151" s="110">
        <f>VLOOKUP(B151,'TCS Chainage As PER COS'!$B$4:$J$14,6,TRUE)</f>
        <v>13</v>
      </c>
      <c r="I151" s="110">
        <f t="shared" si="44"/>
        <v>487.41</v>
      </c>
      <c r="J151" s="110">
        <f t="shared" si="45"/>
        <v>487.67250000000001</v>
      </c>
      <c r="K151" s="110">
        <f t="shared" si="46"/>
        <v>487.54124999999999</v>
      </c>
      <c r="L151" s="110">
        <v>485.81399999999996</v>
      </c>
      <c r="M151" s="110"/>
      <c r="N151" s="110">
        <f t="shared" si="47"/>
        <v>242.90699999999998</v>
      </c>
      <c r="O151" s="110">
        <f t="shared" si="48"/>
        <v>244.63425000000001</v>
      </c>
      <c r="P151" s="110">
        <f t="shared" si="49"/>
        <v>244.63425000000001</v>
      </c>
      <c r="Q151" s="110">
        <f t="shared" si="50"/>
        <v>0</v>
      </c>
      <c r="R151" s="109">
        <f t="shared" si="58"/>
        <v>10</v>
      </c>
      <c r="S151" s="109">
        <f>VLOOKUP(B151,'TCS Chainage As PER COS'!$B$4:$J$14,7,TRUE)</f>
        <v>0</v>
      </c>
      <c r="T151" s="113">
        <f t="shared" si="51"/>
        <v>0</v>
      </c>
      <c r="U151" s="110">
        <f t="shared" si="52"/>
        <v>14</v>
      </c>
      <c r="V151" s="110">
        <f t="shared" si="59"/>
        <v>14</v>
      </c>
      <c r="W151" s="110">
        <f t="shared" si="53"/>
        <v>14</v>
      </c>
      <c r="X151" s="110">
        <f t="shared" si="54"/>
        <v>3424.8795</v>
      </c>
      <c r="Y151" s="110">
        <f t="shared" si="60"/>
        <v>3424.6484999999998</v>
      </c>
      <c r="Z151" s="114">
        <f t="shared" si="55"/>
        <v>34246.485000000001</v>
      </c>
      <c r="AA151" s="110">
        <f t="shared" si="56"/>
        <v>0</v>
      </c>
      <c r="AB151" s="110">
        <f t="shared" si="61"/>
        <v>0</v>
      </c>
      <c r="AC151" s="114">
        <f t="shared" si="57"/>
        <v>0</v>
      </c>
      <c r="AD151" s="109"/>
      <c r="AF151" s="94">
        <f t="shared" si="62"/>
        <v>0</v>
      </c>
    </row>
    <row r="152" spans="1:32" ht="20" customHeight="1">
      <c r="A152" s="109">
        <f t="shared" si="42"/>
        <v>147</v>
      </c>
      <c r="B152" s="109">
        <v>268460</v>
      </c>
      <c r="C152" s="110">
        <v>487.89400000000001</v>
      </c>
      <c r="D152" s="110">
        <f t="shared" si="43"/>
        <v>0.56499999999999995</v>
      </c>
      <c r="E152" s="111">
        <v>2.5000000000000001E-2</v>
      </c>
      <c r="F152" s="112" t="str">
        <f>VLOOKUP(B152,'TCS Chainage As PER COS'!$B$4:$J$14,8,TRUE)</f>
        <v>MCW</v>
      </c>
      <c r="G152" s="112" t="str">
        <f>VLOOKUP(B152,'TCS Chainage As PER COS'!$B$4:$J$14,4,TRUE)</f>
        <v>TCS - 01</v>
      </c>
      <c r="H152" s="110">
        <f>VLOOKUP(B152,'TCS Chainage As PER COS'!$B$4:$J$14,6,TRUE)</f>
        <v>13</v>
      </c>
      <c r="I152" s="110">
        <f t="shared" si="44"/>
        <v>487.32900000000001</v>
      </c>
      <c r="J152" s="110">
        <f t="shared" si="45"/>
        <v>487.5915</v>
      </c>
      <c r="K152" s="110">
        <f t="shared" si="46"/>
        <v>487.46024999999997</v>
      </c>
      <c r="L152" s="110">
        <v>485.50799999999998</v>
      </c>
      <c r="M152" s="110"/>
      <c r="N152" s="110">
        <f t="shared" si="47"/>
        <v>242.75399999999999</v>
      </c>
      <c r="O152" s="110">
        <f t="shared" si="48"/>
        <v>244.70624999999998</v>
      </c>
      <c r="P152" s="110">
        <f t="shared" si="49"/>
        <v>244.70624999999998</v>
      </c>
      <c r="Q152" s="110">
        <f t="shared" si="50"/>
        <v>0</v>
      </c>
      <c r="R152" s="109">
        <f t="shared" si="58"/>
        <v>10</v>
      </c>
      <c r="S152" s="109">
        <f>VLOOKUP(B152,'TCS Chainage As PER COS'!$B$4:$J$14,7,TRUE)</f>
        <v>0</v>
      </c>
      <c r="T152" s="113">
        <f t="shared" si="51"/>
        <v>0</v>
      </c>
      <c r="U152" s="110">
        <f t="shared" si="52"/>
        <v>14</v>
      </c>
      <c r="V152" s="110">
        <f t="shared" si="59"/>
        <v>14</v>
      </c>
      <c r="W152" s="110">
        <f t="shared" si="53"/>
        <v>14</v>
      </c>
      <c r="X152" s="110">
        <f t="shared" si="54"/>
        <v>3425.8874999999998</v>
      </c>
      <c r="Y152" s="110">
        <f t="shared" si="60"/>
        <v>3425.3834999999999</v>
      </c>
      <c r="Z152" s="114">
        <f t="shared" si="55"/>
        <v>34253.834999999999</v>
      </c>
      <c r="AA152" s="110">
        <f t="shared" si="56"/>
        <v>0</v>
      </c>
      <c r="AB152" s="110">
        <f t="shared" si="61"/>
        <v>0</v>
      </c>
      <c r="AC152" s="114">
        <f t="shared" si="57"/>
        <v>0</v>
      </c>
      <c r="AD152" s="109"/>
      <c r="AF152" s="94">
        <f t="shared" si="62"/>
        <v>0</v>
      </c>
    </row>
    <row r="153" spans="1:32" ht="20" customHeight="1">
      <c r="A153" s="109">
        <f t="shared" si="42"/>
        <v>148</v>
      </c>
      <c r="B153" s="109">
        <v>268470</v>
      </c>
      <c r="C153" s="110">
        <v>487.80900000000003</v>
      </c>
      <c r="D153" s="110">
        <f t="shared" si="43"/>
        <v>0.56499999999999995</v>
      </c>
      <c r="E153" s="111">
        <v>2.5000000000000001E-2</v>
      </c>
      <c r="F153" s="112" t="str">
        <f>VLOOKUP(B153,'TCS Chainage As PER COS'!$B$4:$J$14,8,TRUE)</f>
        <v>MCW</v>
      </c>
      <c r="G153" s="112" t="str">
        <f>VLOOKUP(B153,'TCS Chainage As PER COS'!$B$4:$J$14,4,TRUE)</f>
        <v>TCS - 01</v>
      </c>
      <c r="H153" s="110">
        <f>VLOOKUP(B153,'TCS Chainage As PER COS'!$B$4:$J$14,6,TRUE)</f>
        <v>13</v>
      </c>
      <c r="I153" s="110">
        <f t="shared" si="44"/>
        <v>487.24400000000003</v>
      </c>
      <c r="J153" s="110">
        <f t="shared" si="45"/>
        <v>487.50650000000002</v>
      </c>
      <c r="K153" s="110">
        <f t="shared" si="46"/>
        <v>487.37525000000005</v>
      </c>
      <c r="L153" s="110">
        <v>485.49799999999999</v>
      </c>
      <c r="M153" s="110"/>
      <c r="N153" s="110">
        <f t="shared" si="47"/>
        <v>242.749</v>
      </c>
      <c r="O153" s="110">
        <f t="shared" si="48"/>
        <v>244.62625000000006</v>
      </c>
      <c r="P153" s="110">
        <f t="shared" si="49"/>
        <v>244.62625000000006</v>
      </c>
      <c r="Q153" s="110">
        <f t="shared" si="50"/>
        <v>0</v>
      </c>
      <c r="R153" s="109">
        <f t="shared" si="58"/>
        <v>10</v>
      </c>
      <c r="S153" s="109">
        <f>VLOOKUP(B153,'TCS Chainage As PER COS'!$B$4:$J$14,7,TRUE)</f>
        <v>0</v>
      </c>
      <c r="T153" s="113">
        <f t="shared" si="51"/>
        <v>0</v>
      </c>
      <c r="U153" s="110">
        <f t="shared" si="52"/>
        <v>14</v>
      </c>
      <c r="V153" s="110">
        <f t="shared" si="59"/>
        <v>14</v>
      </c>
      <c r="W153" s="110">
        <f t="shared" si="53"/>
        <v>14</v>
      </c>
      <c r="X153" s="110">
        <f t="shared" si="54"/>
        <v>3424.7675000000008</v>
      </c>
      <c r="Y153" s="110">
        <f t="shared" si="60"/>
        <v>3425.3275000000003</v>
      </c>
      <c r="Z153" s="114">
        <f t="shared" si="55"/>
        <v>34253.275000000001</v>
      </c>
      <c r="AA153" s="110">
        <f t="shared" si="56"/>
        <v>0</v>
      </c>
      <c r="AB153" s="110">
        <f t="shared" si="61"/>
        <v>0</v>
      </c>
      <c r="AC153" s="114">
        <f t="shared" si="57"/>
        <v>0</v>
      </c>
      <c r="AD153" s="109"/>
      <c r="AF153" s="94">
        <f t="shared" si="62"/>
        <v>0</v>
      </c>
    </row>
    <row r="154" spans="1:32" ht="20" customHeight="1">
      <c r="A154" s="109">
        <f t="shared" si="42"/>
        <v>149</v>
      </c>
      <c r="B154" s="109">
        <v>268480</v>
      </c>
      <c r="C154" s="110">
        <v>487.72399999999999</v>
      </c>
      <c r="D154" s="110">
        <f t="shared" si="43"/>
        <v>0.56499999999999995</v>
      </c>
      <c r="E154" s="111">
        <v>2.5000000000000001E-2</v>
      </c>
      <c r="F154" s="112" t="str">
        <f>VLOOKUP(B154,'TCS Chainage As PER COS'!$B$4:$J$14,8,TRUE)</f>
        <v>MCW</v>
      </c>
      <c r="G154" s="112" t="str">
        <f>VLOOKUP(B154,'TCS Chainage As PER COS'!$B$4:$J$14,4,TRUE)</f>
        <v>TCS - 01</v>
      </c>
      <c r="H154" s="110">
        <f>VLOOKUP(B154,'TCS Chainage As PER COS'!$B$4:$J$14,6,TRUE)</f>
        <v>13</v>
      </c>
      <c r="I154" s="110">
        <f t="shared" si="44"/>
        <v>487.15899999999999</v>
      </c>
      <c r="J154" s="110">
        <f t="shared" si="45"/>
        <v>487.42149999999998</v>
      </c>
      <c r="K154" s="110">
        <f t="shared" si="46"/>
        <v>487.29025000000001</v>
      </c>
      <c r="L154" s="110">
        <v>485.82799999999997</v>
      </c>
      <c r="M154" s="110"/>
      <c r="N154" s="110">
        <f t="shared" si="47"/>
        <v>242.91399999999999</v>
      </c>
      <c r="O154" s="110">
        <f t="shared" si="48"/>
        <v>244.37625000000003</v>
      </c>
      <c r="P154" s="110">
        <f t="shared" si="49"/>
        <v>244.37625000000003</v>
      </c>
      <c r="Q154" s="110">
        <f t="shared" si="50"/>
        <v>0</v>
      </c>
      <c r="R154" s="109">
        <f t="shared" si="58"/>
        <v>10</v>
      </c>
      <c r="S154" s="109">
        <f>VLOOKUP(B154,'TCS Chainage As PER COS'!$B$4:$J$14,7,TRUE)</f>
        <v>0</v>
      </c>
      <c r="T154" s="113">
        <f t="shared" si="51"/>
        <v>0</v>
      </c>
      <c r="U154" s="110">
        <f t="shared" si="52"/>
        <v>14</v>
      </c>
      <c r="V154" s="110">
        <f t="shared" si="59"/>
        <v>14</v>
      </c>
      <c r="W154" s="110">
        <f t="shared" si="53"/>
        <v>14</v>
      </c>
      <c r="X154" s="110">
        <f t="shared" si="54"/>
        <v>3421.2675000000004</v>
      </c>
      <c r="Y154" s="110">
        <f t="shared" si="60"/>
        <v>3423.0175000000008</v>
      </c>
      <c r="Z154" s="114">
        <f t="shared" si="55"/>
        <v>34230.17500000001</v>
      </c>
      <c r="AA154" s="110">
        <f t="shared" si="56"/>
        <v>0</v>
      </c>
      <c r="AB154" s="110">
        <f t="shared" si="61"/>
        <v>0</v>
      </c>
      <c r="AC154" s="114">
        <f t="shared" si="57"/>
        <v>0</v>
      </c>
      <c r="AD154" s="109"/>
      <c r="AF154" s="94">
        <f t="shared" si="62"/>
        <v>0</v>
      </c>
    </row>
    <row r="155" spans="1:32" ht="20" customHeight="1">
      <c r="A155" s="109">
        <f t="shared" si="42"/>
        <v>150</v>
      </c>
      <c r="B155" s="109">
        <v>268490</v>
      </c>
      <c r="C155" s="110">
        <v>487.63900000000001</v>
      </c>
      <c r="D155" s="110">
        <f t="shared" si="43"/>
        <v>0.56499999999999995</v>
      </c>
      <c r="E155" s="111">
        <v>2.5000000000000001E-2</v>
      </c>
      <c r="F155" s="112" t="str">
        <f>VLOOKUP(B155,'TCS Chainage As PER COS'!$B$4:$J$14,8,TRUE)</f>
        <v>MCW</v>
      </c>
      <c r="G155" s="112" t="str">
        <f>VLOOKUP(B155,'TCS Chainage As PER COS'!$B$4:$J$14,4,TRUE)</f>
        <v>TCS - 01</v>
      </c>
      <c r="H155" s="110">
        <f>VLOOKUP(B155,'TCS Chainage As PER COS'!$B$4:$J$14,6,TRUE)</f>
        <v>13</v>
      </c>
      <c r="I155" s="110">
        <f t="shared" si="44"/>
        <v>487.07400000000001</v>
      </c>
      <c r="J155" s="110">
        <f t="shared" si="45"/>
        <v>487.3365</v>
      </c>
      <c r="K155" s="110">
        <f t="shared" si="46"/>
        <v>487.20524999999998</v>
      </c>
      <c r="L155" s="110">
        <v>485.61199999999997</v>
      </c>
      <c r="M155" s="110"/>
      <c r="N155" s="110">
        <f t="shared" si="47"/>
        <v>242.80599999999998</v>
      </c>
      <c r="O155" s="110">
        <f t="shared" si="48"/>
        <v>244.39924999999999</v>
      </c>
      <c r="P155" s="110">
        <f t="shared" si="49"/>
        <v>244.39924999999999</v>
      </c>
      <c r="Q155" s="110">
        <f t="shared" si="50"/>
        <v>0</v>
      </c>
      <c r="R155" s="109">
        <f t="shared" si="58"/>
        <v>10</v>
      </c>
      <c r="S155" s="109">
        <f>VLOOKUP(B155,'TCS Chainage As PER COS'!$B$4:$J$14,7,TRUE)</f>
        <v>0</v>
      </c>
      <c r="T155" s="113">
        <f t="shared" si="51"/>
        <v>0</v>
      </c>
      <c r="U155" s="110">
        <f t="shared" si="52"/>
        <v>14</v>
      </c>
      <c r="V155" s="110">
        <f t="shared" si="59"/>
        <v>14</v>
      </c>
      <c r="W155" s="110">
        <f t="shared" si="53"/>
        <v>14</v>
      </c>
      <c r="X155" s="110">
        <f t="shared" si="54"/>
        <v>3421.5895</v>
      </c>
      <c r="Y155" s="110">
        <f t="shared" si="60"/>
        <v>3421.4285</v>
      </c>
      <c r="Z155" s="114">
        <f t="shared" si="55"/>
        <v>34214.285000000003</v>
      </c>
      <c r="AA155" s="110">
        <f t="shared" si="56"/>
        <v>0</v>
      </c>
      <c r="AB155" s="110">
        <f t="shared" si="61"/>
        <v>0</v>
      </c>
      <c r="AC155" s="114">
        <f t="shared" si="57"/>
        <v>0</v>
      </c>
      <c r="AD155" s="109"/>
      <c r="AF155" s="94">
        <f t="shared" si="62"/>
        <v>0</v>
      </c>
    </row>
    <row r="156" spans="1:32" ht="20" customHeight="1">
      <c r="A156" s="109">
        <f t="shared" si="42"/>
        <v>151</v>
      </c>
      <c r="B156" s="109">
        <v>268500</v>
      </c>
      <c r="C156" s="110">
        <v>487.55399999999997</v>
      </c>
      <c r="D156" s="110">
        <f t="shared" si="43"/>
        <v>0.56499999999999995</v>
      </c>
      <c r="E156" s="111">
        <v>2.5000000000000001E-2</v>
      </c>
      <c r="F156" s="112" t="str">
        <f>VLOOKUP(B156,'TCS Chainage As PER COS'!$B$4:$J$14,8,TRUE)</f>
        <v>MCW</v>
      </c>
      <c r="G156" s="112" t="str">
        <f>VLOOKUP(B156,'TCS Chainage As PER COS'!$B$4:$J$14,4,TRUE)</f>
        <v>TCS - 01</v>
      </c>
      <c r="H156" s="110">
        <f>VLOOKUP(B156,'TCS Chainage As PER COS'!$B$4:$J$14,6,TRUE)</f>
        <v>13</v>
      </c>
      <c r="I156" s="110">
        <f t="shared" si="44"/>
        <v>486.98899999999998</v>
      </c>
      <c r="J156" s="110">
        <f t="shared" si="45"/>
        <v>487.25149999999996</v>
      </c>
      <c r="K156" s="110">
        <f t="shared" si="46"/>
        <v>487.12024999999994</v>
      </c>
      <c r="L156" s="110">
        <v>485.69200000000001</v>
      </c>
      <c r="M156" s="110"/>
      <c r="N156" s="110">
        <f t="shared" si="47"/>
        <v>242.846</v>
      </c>
      <c r="O156" s="110">
        <f t="shared" si="48"/>
        <v>244.27424999999994</v>
      </c>
      <c r="P156" s="110">
        <f t="shared" si="49"/>
        <v>244.27424999999994</v>
      </c>
      <c r="Q156" s="110">
        <f t="shared" si="50"/>
        <v>0</v>
      </c>
      <c r="R156" s="109">
        <f t="shared" si="58"/>
        <v>10</v>
      </c>
      <c r="S156" s="109">
        <f>VLOOKUP(B156,'TCS Chainage As PER COS'!$B$4:$J$14,7,TRUE)</f>
        <v>0</v>
      </c>
      <c r="T156" s="113">
        <f t="shared" si="51"/>
        <v>0</v>
      </c>
      <c r="U156" s="110">
        <f t="shared" si="52"/>
        <v>14</v>
      </c>
      <c r="V156" s="110">
        <f t="shared" si="59"/>
        <v>14</v>
      </c>
      <c r="W156" s="110">
        <f t="shared" si="53"/>
        <v>14</v>
      </c>
      <c r="X156" s="110">
        <f t="shared" si="54"/>
        <v>3419.8394999999991</v>
      </c>
      <c r="Y156" s="110">
        <f t="shared" si="60"/>
        <v>3420.7144999999996</v>
      </c>
      <c r="Z156" s="114">
        <f t="shared" si="55"/>
        <v>34207.144999999997</v>
      </c>
      <c r="AA156" s="110">
        <f t="shared" si="56"/>
        <v>0</v>
      </c>
      <c r="AB156" s="110">
        <f t="shared" si="61"/>
        <v>0</v>
      </c>
      <c r="AC156" s="114">
        <f t="shared" si="57"/>
        <v>0</v>
      </c>
      <c r="AD156" s="109"/>
      <c r="AF156" s="94">
        <f t="shared" si="62"/>
        <v>0</v>
      </c>
    </row>
    <row r="157" spans="1:32" ht="20" customHeight="1">
      <c r="A157" s="109">
        <f t="shared" si="42"/>
        <v>152</v>
      </c>
      <c r="B157" s="109">
        <v>268510</v>
      </c>
      <c r="C157" s="110">
        <v>487.46899999999999</v>
      </c>
      <c r="D157" s="110">
        <f t="shared" si="43"/>
        <v>0.56499999999999995</v>
      </c>
      <c r="E157" s="111">
        <v>2.5000000000000001E-2</v>
      </c>
      <c r="F157" s="112" t="str">
        <f>VLOOKUP(B157,'TCS Chainage As PER COS'!$B$4:$J$14,8,TRUE)</f>
        <v>MCW</v>
      </c>
      <c r="G157" s="112" t="str">
        <f>VLOOKUP(B157,'TCS Chainage As PER COS'!$B$4:$J$14,4,TRUE)</f>
        <v>TCS - 01</v>
      </c>
      <c r="H157" s="110">
        <f>VLOOKUP(B157,'TCS Chainage As PER COS'!$B$4:$J$14,6,TRUE)</f>
        <v>13</v>
      </c>
      <c r="I157" s="110">
        <f t="shared" si="44"/>
        <v>486.904</v>
      </c>
      <c r="J157" s="110">
        <f t="shared" si="45"/>
        <v>487.16649999999998</v>
      </c>
      <c r="K157" s="110">
        <f t="shared" si="46"/>
        <v>487.03525000000002</v>
      </c>
      <c r="L157" s="110">
        <v>485.44</v>
      </c>
      <c r="M157" s="110"/>
      <c r="N157" s="110">
        <f t="shared" si="47"/>
        <v>242.72</v>
      </c>
      <c r="O157" s="110">
        <f t="shared" si="48"/>
        <v>244.31525000000002</v>
      </c>
      <c r="P157" s="110">
        <f t="shared" si="49"/>
        <v>244.31525000000002</v>
      </c>
      <c r="Q157" s="110">
        <f t="shared" si="50"/>
        <v>0</v>
      </c>
      <c r="R157" s="109">
        <f t="shared" si="58"/>
        <v>10</v>
      </c>
      <c r="S157" s="109">
        <f>VLOOKUP(B157,'TCS Chainage As PER COS'!$B$4:$J$14,7,TRUE)</f>
        <v>0</v>
      </c>
      <c r="T157" s="113">
        <f t="shared" si="51"/>
        <v>0</v>
      </c>
      <c r="U157" s="110">
        <f t="shared" si="52"/>
        <v>14</v>
      </c>
      <c r="V157" s="110">
        <f t="shared" si="59"/>
        <v>14</v>
      </c>
      <c r="W157" s="110">
        <f t="shared" si="53"/>
        <v>14</v>
      </c>
      <c r="X157" s="110">
        <f t="shared" si="54"/>
        <v>3420.4135000000001</v>
      </c>
      <c r="Y157" s="110">
        <f t="shared" si="60"/>
        <v>3420.1264999999994</v>
      </c>
      <c r="Z157" s="114">
        <f t="shared" si="55"/>
        <v>34201.264999999992</v>
      </c>
      <c r="AA157" s="110">
        <f t="shared" si="56"/>
        <v>0</v>
      </c>
      <c r="AB157" s="110">
        <f t="shared" si="61"/>
        <v>0</v>
      </c>
      <c r="AC157" s="114">
        <f t="shared" si="57"/>
        <v>0</v>
      </c>
      <c r="AD157" s="109"/>
      <c r="AF157" s="94">
        <f t="shared" si="62"/>
        <v>0</v>
      </c>
    </row>
    <row r="158" spans="1:32" ht="20" customHeight="1">
      <c r="A158" s="109">
        <f t="shared" si="42"/>
        <v>153</v>
      </c>
      <c r="B158" s="109">
        <v>268520</v>
      </c>
      <c r="C158" s="110">
        <v>487.38400000000001</v>
      </c>
      <c r="D158" s="110">
        <f t="shared" si="43"/>
        <v>0.56499999999999995</v>
      </c>
      <c r="E158" s="111">
        <v>2.5000000000000001E-2</v>
      </c>
      <c r="F158" s="112" t="str">
        <f>VLOOKUP(B158,'TCS Chainage As PER COS'!$B$4:$J$14,8,TRUE)</f>
        <v>MCW</v>
      </c>
      <c r="G158" s="112" t="str">
        <f>VLOOKUP(B158,'TCS Chainage As PER COS'!$B$4:$J$14,4,TRUE)</f>
        <v>TCS - 01</v>
      </c>
      <c r="H158" s="110">
        <f>VLOOKUP(B158,'TCS Chainage As PER COS'!$B$4:$J$14,6,TRUE)</f>
        <v>13</v>
      </c>
      <c r="I158" s="110">
        <f t="shared" si="44"/>
        <v>486.81900000000002</v>
      </c>
      <c r="J158" s="110">
        <f t="shared" si="45"/>
        <v>487.08150000000001</v>
      </c>
      <c r="K158" s="110">
        <f t="shared" si="46"/>
        <v>486.95024999999998</v>
      </c>
      <c r="L158" s="110">
        <v>485.22299999999996</v>
      </c>
      <c r="M158" s="110"/>
      <c r="N158" s="110">
        <f t="shared" si="47"/>
        <v>242.61149999999998</v>
      </c>
      <c r="O158" s="110">
        <f t="shared" si="48"/>
        <v>244.33875</v>
      </c>
      <c r="P158" s="110">
        <f t="shared" si="49"/>
        <v>244.33875</v>
      </c>
      <c r="Q158" s="110">
        <f t="shared" si="50"/>
        <v>0</v>
      </c>
      <c r="R158" s="109">
        <f t="shared" si="58"/>
        <v>10</v>
      </c>
      <c r="S158" s="109">
        <f>VLOOKUP(B158,'TCS Chainage As PER COS'!$B$4:$J$14,7,TRUE)</f>
        <v>0</v>
      </c>
      <c r="T158" s="113">
        <f t="shared" si="51"/>
        <v>0</v>
      </c>
      <c r="U158" s="110">
        <f t="shared" si="52"/>
        <v>14</v>
      </c>
      <c r="V158" s="110">
        <f t="shared" si="59"/>
        <v>14</v>
      </c>
      <c r="W158" s="110">
        <f t="shared" si="53"/>
        <v>14</v>
      </c>
      <c r="X158" s="110">
        <f t="shared" si="54"/>
        <v>3420.7425000000003</v>
      </c>
      <c r="Y158" s="110">
        <f t="shared" si="60"/>
        <v>3420.5780000000004</v>
      </c>
      <c r="Z158" s="114">
        <f t="shared" si="55"/>
        <v>34205.780000000006</v>
      </c>
      <c r="AA158" s="110">
        <f t="shared" si="56"/>
        <v>0</v>
      </c>
      <c r="AB158" s="110">
        <f t="shared" si="61"/>
        <v>0</v>
      </c>
      <c r="AC158" s="114">
        <f t="shared" si="57"/>
        <v>0</v>
      </c>
      <c r="AD158" s="109"/>
      <c r="AF158" s="94">
        <f t="shared" si="62"/>
        <v>0</v>
      </c>
    </row>
    <row r="159" spans="1:32" ht="20" customHeight="1">
      <c r="A159" s="109">
        <f t="shared" si="42"/>
        <v>154</v>
      </c>
      <c r="B159" s="109">
        <v>268530</v>
      </c>
      <c r="C159" s="110">
        <v>487.29899999999998</v>
      </c>
      <c r="D159" s="110">
        <f t="shared" si="43"/>
        <v>0.56499999999999995</v>
      </c>
      <c r="E159" s="111">
        <v>2.5000000000000001E-2</v>
      </c>
      <c r="F159" s="112" t="str">
        <f>VLOOKUP(B159,'TCS Chainage As PER COS'!$B$4:$J$14,8,TRUE)</f>
        <v>MCW</v>
      </c>
      <c r="G159" s="112" t="str">
        <f>VLOOKUP(B159,'TCS Chainage As PER COS'!$B$4:$J$14,4,TRUE)</f>
        <v>TCS - 01</v>
      </c>
      <c r="H159" s="110">
        <f>VLOOKUP(B159,'TCS Chainage As PER COS'!$B$4:$J$14,6,TRUE)</f>
        <v>13</v>
      </c>
      <c r="I159" s="110">
        <f t="shared" si="44"/>
        <v>486.73399999999998</v>
      </c>
      <c r="J159" s="110">
        <f t="shared" si="45"/>
        <v>486.99649999999997</v>
      </c>
      <c r="K159" s="110">
        <f t="shared" si="46"/>
        <v>486.86524999999995</v>
      </c>
      <c r="L159" s="110">
        <v>485.42899999999997</v>
      </c>
      <c r="M159" s="110"/>
      <c r="N159" s="110">
        <f t="shared" si="47"/>
        <v>242.71449999999999</v>
      </c>
      <c r="O159" s="110">
        <f t="shared" si="48"/>
        <v>244.15074999999996</v>
      </c>
      <c r="P159" s="110">
        <f t="shared" si="49"/>
        <v>244.15074999999996</v>
      </c>
      <c r="Q159" s="110">
        <f t="shared" si="50"/>
        <v>0</v>
      </c>
      <c r="R159" s="109">
        <f t="shared" si="58"/>
        <v>10</v>
      </c>
      <c r="S159" s="109">
        <f>VLOOKUP(B159,'TCS Chainage As PER COS'!$B$4:$J$14,7,TRUE)</f>
        <v>0</v>
      </c>
      <c r="T159" s="113">
        <f t="shared" si="51"/>
        <v>0</v>
      </c>
      <c r="U159" s="110">
        <f t="shared" si="52"/>
        <v>14</v>
      </c>
      <c r="V159" s="110">
        <f t="shared" si="59"/>
        <v>14</v>
      </c>
      <c r="W159" s="110">
        <f t="shared" si="53"/>
        <v>14</v>
      </c>
      <c r="X159" s="110">
        <f t="shared" si="54"/>
        <v>3418.1104999999993</v>
      </c>
      <c r="Y159" s="110">
        <f t="shared" si="60"/>
        <v>3419.4264999999996</v>
      </c>
      <c r="Z159" s="114">
        <f t="shared" si="55"/>
        <v>34194.264999999999</v>
      </c>
      <c r="AA159" s="110">
        <f t="shared" si="56"/>
        <v>0</v>
      </c>
      <c r="AB159" s="110">
        <f t="shared" si="61"/>
        <v>0</v>
      </c>
      <c r="AC159" s="114">
        <f t="shared" si="57"/>
        <v>0</v>
      </c>
      <c r="AD159" s="109"/>
      <c r="AF159" s="94">
        <f t="shared" si="62"/>
        <v>0</v>
      </c>
    </row>
    <row r="160" spans="1:32" ht="20" customHeight="1">
      <c r="A160" s="109">
        <f t="shared" si="42"/>
        <v>155</v>
      </c>
      <c r="B160" s="109">
        <v>268540</v>
      </c>
      <c r="C160" s="110">
        <v>487.214</v>
      </c>
      <c r="D160" s="110">
        <f t="shared" si="43"/>
        <v>0.56499999999999995</v>
      </c>
      <c r="E160" s="111">
        <v>2.5000000000000001E-2</v>
      </c>
      <c r="F160" s="112" t="str">
        <f>VLOOKUP(B160,'TCS Chainage As PER COS'!$B$4:$J$14,8,TRUE)</f>
        <v>MCW</v>
      </c>
      <c r="G160" s="112" t="str">
        <f>VLOOKUP(B160,'TCS Chainage As PER COS'!$B$4:$J$14,4,TRUE)</f>
        <v>TCS - 01</v>
      </c>
      <c r="H160" s="110">
        <f>VLOOKUP(B160,'TCS Chainage As PER COS'!$B$4:$J$14,6,TRUE)</f>
        <v>13</v>
      </c>
      <c r="I160" s="110">
        <f t="shared" si="44"/>
        <v>486.649</v>
      </c>
      <c r="J160" s="110">
        <f t="shared" si="45"/>
        <v>486.91149999999999</v>
      </c>
      <c r="K160" s="110">
        <f t="shared" si="46"/>
        <v>486.78025000000002</v>
      </c>
      <c r="L160" s="110">
        <v>485.255</v>
      </c>
      <c r="M160" s="110"/>
      <c r="N160" s="110">
        <f t="shared" si="47"/>
        <v>242.6275</v>
      </c>
      <c r="O160" s="110">
        <f t="shared" si="48"/>
        <v>244.15275000000003</v>
      </c>
      <c r="P160" s="110">
        <f t="shared" si="49"/>
        <v>244.15275000000003</v>
      </c>
      <c r="Q160" s="110">
        <f t="shared" si="50"/>
        <v>0</v>
      </c>
      <c r="R160" s="109">
        <f t="shared" si="58"/>
        <v>10</v>
      </c>
      <c r="S160" s="109">
        <f>VLOOKUP(B160,'TCS Chainage As PER COS'!$B$4:$J$14,7,TRUE)</f>
        <v>0</v>
      </c>
      <c r="T160" s="113">
        <f t="shared" si="51"/>
        <v>0</v>
      </c>
      <c r="U160" s="110">
        <f t="shared" si="52"/>
        <v>14</v>
      </c>
      <c r="V160" s="110">
        <f t="shared" si="59"/>
        <v>14</v>
      </c>
      <c r="W160" s="110">
        <f t="shared" si="53"/>
        <v>14</v>
      </c>
      <c r="X160" s="110">
        <f t="shared" si="54"/>
        <v>3418.1385000000005</v>
      </c>
      <c r="Y160" s="110">
        <f t="shared" si="60"/>
        <v>3418.1244999999999</v>
      </c>
      <c r="Z160" s="114">
        <f t="shared" si="55"/>
        <v>34181.244999999995</v>
      </c>
      <c r="AA160" s="110">
        <f t="shared" si="56"/>
        <v>0</v>
      </c>
      <c r="AB160" s="110">
        <f t="shared" si="61"/>
        <v>0</v>
      </c>
      <c r="AC160" s="114">
        <f t="shared" si="57"/>
        <v>0</v>
      </c>
      <c r="AD160" s="109"/>
      <c r="AF160" s="94">
        <f t="shared" si="62"/>
        <v>0</v>
      </c>
    </row>
    <row r="161" spans="1:32" ht="20" customHeight="1">
      <c r="A161" s="109">
        <f t="shared" si="42"/>
        <v>156</v>
      </c>
      <c r="B161" s="109">
        <v>268550</v>
      </c>
      <c r="C161" s="110">
        <v>487.12900000000002</v>
      </c>
      <c r="D161" s="110">
        <f t="shared" si="43"/>
        <v>0.56499999999999995</v>
      </c>
      <c r="E161" s="111">
        <v>2.5000000000000001E-2</v>
      </c>
      <c r="F161" s="112" t="str">
        <f>VLOOKUP(B161,'TCS Chainage As PER COS'!$B$4:$J$14,8,TRUE)</f>
        <v>MCW</v>
      </c>
      <c r="G161" s="112" t="str">
        <f>VLOOKUP(B161,'TCS Chainage As PER COS'!$B$4:$J$14,4,TRUE)</f>
        <v>TCS - 01</v>
      </c>
      <c r="H161" s="110">
        <f>VLOOKUP(B161,'TCS Chainage As PER COS'!$B$4:$J$14,6,TRUE)</f>
        <v>13</v>
      </c>
      <c r="I161" s="110">
        <f t="shared" si="44"/>
        <v>486.56400000000002</v>
      </c>
      <c r="J161" s="110">
        <f t="shared" si="45"/>
        <v>486.82650000000001</v>
      </c>
      <c r="K161" s="110">
        <f t="shared" si="46"/>
        <v>486.69524999999999</v>
      </c>
      <c r="L161" s="110">
        <v>485.28100000000001</v>
      </c>
      <c r="M161" s="110"/>
      <c r="N161" s="110">
        <f t="shared" si="47"/>
        <v>242.6405</v>
      </c>
      <c r="O161" s="110">
        <f t="shared" si="48"/>
        <v>244.05474999999998</v>
      </c>
      <c r="P161" s="110">
        <f t="shared" si="49"/>
        <v>244.05474999999998</v>
      </c>
      <c r="Q161" s="110">
        <f t="shared" si="50"/>
        <v>0</v>
      </c>
      <c r="R161" s="109">
        <f t="shared" si="58"/>
        <v>10</v>
      </c>
      <c r="S161" s="109">
        <f>VLOOKUP(B161,'TCS Chainage As PER COS'!$B$4:$J$14,7,TRUE)</f>
        <v>0</v>
      </c>
      <c r="T161" s="113">
        <f t="shared" si="51"/>
        <v>0</v>
      </c>
      <c r="U161" s="110">
        <f t="shared" si="52"/>
        <v>14</v>
      </c>
      <c r="V161" s="110">
        <f t="shared" si="59"/>
        <v>14</v>
      </c>
      <c r="W161" s="110">
        <f t="shared" si="53"/>
        <v>14</v>
      </c>
      <c r="X161" s="110">
        <f t="shared" si="54"/>
        <v>3416.7664999999997</v>
      </c>
      <c r="Y161" s="110">
        <f t="shared" si="60"/>
        <v>3417.4525000000003</v>
      </c>
      <c r="Z161" s="114">
        <f t="shared" si="55"/>
        <v>34174.525000000001</v>
      </c>
      <c r="AA161" s="110">
        <f t="shared" si="56"/>
        <v>0</v>
      </c>
      <c r="AB161" s="110">
        <f t="shared" si="61"/>
        <v>0</v>
      </c>
      <c r="AC161" s="114">
        <f t="shared" si="57"/>
        <v>0</v>
      </c>
      <c r="AD161" s="109"/>
      <c r="AF161" s="94">
        <f t="shared" si="62"/>
        <v>0</v>
      </c>
    </row>
    <row r="162" spans="1:32" ht="20" customHeight="1">
      <c r="A162" s="109">
        <f t="shared" si="42"/>
        <v>157</v>
      </c>
      <c r="B162" s="109">
        <v>268560</v>
      </c>
      <c r="C162" s="110">
        <v>487.04399999999998</v>
      </c>
      <c r="D162" s="110">
        <f t="shared" si="43"/>
        <v>0.56499999999999995</v>
      </c>
      <c r="E162" s="111">
        <v>2.5000000000000001E-2</v>
      </c>
      <c r="F162" s="112" t="str">
        <f>VLOOKUP(B162,'TCS Chainage As PER COS'!$B$4:$J$14,8,TRUE)</f>
        <v>MCW</v>
      </c>
      <c r="G162" s="112" t="str">
        <f>VLOOKUP(B162,'TCS Chainage As PER COS'!$B$4:$J$14,4,TRUE)</f>
        <v>TCS - 01</v>
      </c>
      <c r="H162" s="110">
        <f>VLOOKUP(B162,'TCS Chainage As PER COS'!$B$4:$J$14,6,TRUE)</f>
        <v>13</v>
      </c>
      <c r="I162" s="110">
        <f t="shared" si="44"/>
        <v>486.47899999999998</v>
      </c>
      <c r="J162" s="110">
        <f t="shared" si="45"/>
        <v>486.74149999999997</v>
      </c>
      <c r="K162" s="110">
        <f t="shared" si="46"/>
        <v>486.61024999999995</v>
      </c>
      <c r="L162" s="110">
        <v>485.67899999999997</v>
      </c>
      <c r="M162" s="110"/>
      <c r="N162" s="110">
        <f t="shared" si="47"/>
        <v>242.83949999999999</v>
      </c>
      <c r="O162" s="110">
        <f t="shared" si="48"/>
        <v>243.77074999999996</v>
      </c>
      <c r="P162" s="110">
        <f t="shared" si="49"/>
        <v>243.77074999999996</v>
      </c>
      <c r="Q162" s="110">
        <f t="shared" si="50"/>
        <v>0</v>
      </c>
      <c r="R162" s="109">
        <f t="shared" si="58"/>
        <v>10</v>
      </c>
      <c r="S162" s="109">
        <f>VLOOKUP(B162,'TCS Chainage As PER COS'!$B$4:$J$14,7,TRUE)</f>
        <v>0</v>
      </c>
      <c r="T162" s="113">
        <f t="shared" si="51"/>
        <v>0</v>
      </c>
      <c r="U162" s="110">
        <f t="shared" si="52"/>
        <v>14</v>
      </c>
      <c r="V162" s="110">
        <f t="shared" si="59"/>
        <v>14</v>
      </c>
      <c r="W162" s="110">
        <f t="shared" si="53"/>
        <v>14</v>
      </c>
      <c r="X162" s="110">
        <f t="shared" si="54"/>
        <v>3412.7904999999996</v>
      </c>
      <c r="Y162" s="110">
        <f t="shared" si="60"/>
        <v>3414.7784999999994</v>
      </c>
      <c r="Z162" s="114">
        <f t="shared" si="55"/>
        <v>34147.784999999996</v>
      </c>
      <c r="AA162" s="110">
        <f t="shared" si="56"/>
        <v>0</v>
      </c>
      <c r="AB162" s="110">
        <f t="shared" si="61"/>
        <v>0</v>
      </c>
      <c r="AC162" s="114">
        <f t="shared" si="57"/>
        <v>0</v>
      </c>
      <c r="AD162" s="109"/>
      <c r="AF162" s="94">
        <f t="shared" si="62"/>
        <v>0</v>
      </c>
    </row>
    <row r="163" spans="1:32" ht="20" customHeight="1">
      <c r="A163" s="109">
        <f t="shared" si="42"/>
        <v>158</v>
      </c>
      <c r="B163" s="109">
        <v>268570</v>
      </c>
      <c r="C163" s="110">
        <v>486.959</v>
      </c>
      <c r="D163" s="110">
        <f t="shared" si="43"/>
        <v>0.56499999999999995</v>
      </c>
      <c r="E163" s="111">
        <v>2.5000000000000001E-2</v>
      </c>
      <c r="F163" s="112" t="str">
        <f>VLOOKUP(B163,'TCS Chainage As PER COS'!$B$4:$J$14,8,TRUE)</f>
        <v>MCW</v>
      </c>
      <c r="G163" s="112" t="str">
        <f>VLOOKUP(B163,'TCS Chainage As PER COS'!$B$4:$J$14,4,TRUE)</f>
        <v>TCS - 01</v>
      </c>
      <c r="H163" s="110">
        <f>VLOOKUP(B163,'TCS Chainage As PER COS'!$B$4:$J$14,6,TRUE)</f>
        <v>13</v>
      </c>
      <c r="I163" s="110">
        <f t="shared" si="44"/>
        <v>486.39400000000001</v>
      </c>
      <c r="J163" s="110">
        <f t="shared" si="45"/>
        <v>486.65649999999999</v>
      </c>
      <c r="K163" s="110">
        <f t="shared" si="46"/>
        <v>486.52525000000003</v>
      </c>
      <c r="L163" s="110">
        <v>485.70099999999996</v>
      </c>
      <c r="M163" s="110"/>
      <c r="N163" s="110">
        <f t="shared" si="47"/>
        <v>242.85049999999998</v>
      </c>
      <c r="O163" s="110">
        <f t="shared" si="48"/>
        <v>243.67475000000005</v>
      </c>
      <c r="P163" s="110">
        <f t="shared" si="49"/>
        <v>243.67475000000005</v>
      </c>
      <c r="Q163" s="110">
        <f t="shared" si="50"/>
        <v>0</v>
      </c>
      <c r="R163" s="109">
        <f t="shared" si="58"/>
        <v>10</v>
      </c>
      <c r="S163" s="109">
        <f>VLOOKUP(B163,'TCS Chainage As PER COS'!$B$4:$J$14,7,TRUE)</f>
        <v>0</v>
      </c>
      <c r="T163" s="113">
        <f t="shared" si="51"/>
        <v>0</v>
      </c>
      <c r="U163" s="110">
        <f t="shared" si="52"/>
        <v>14</v>
      </c>
      <c r="V163" s="110">
        <f t="shared" si="59"/>
        <v>14</v>
      </c>
      <c r="W163" s="110">
        <f t="shared" si="53"/>
        <v>14</v>
      </c>
      <c r="X163" s="110">
        <f t="shared" si="54"/>
        <v>3411.4465000000005</v>
      </c>
      <c r="Y163" s="110">
        <f t="shared" si="60"/>
        <v>3412.1185</v>
      </c>
      <c r="Z163" s="114">
        <f t="shared" si="55"/>
        <v>34121.184999999998</v>
      </c>
      <c r="AA163" s="110">
        <f t="shared" si="56"/>
        <v>0</v>
      </c>
      <c r="AB163" s="110">
        <f t="shared" si="61"/>
        <v>0</v>
      </c>
      <c r="AC163" s="114">
        <f t="shared" si="57"/>
        <v>0</v>
      </c>
      <c r="AD163" s="109"/>
      <c r="AF163" s="94">
        <f t="shared" si="62"/>
        <v>0</v>
      </c>
    </row>
    <row r="164" spans="1:32" ht="20" customHeight="1">
      <c r="A164" s="109">
        <f t="shared" si="42"/>
        <v>159</v>
      </c>
      <c r="B164" s="109">
        <v>268580</v>
      </c>
      <c r="C164" s="110">
        <v>486.87400000000002</v>
      </c>
      <c r="D164" s="110">
        <f t="shared" si="43"/>
        <v>0.56499999999999995</v>
      </c>
      <c r="E164" s="111">
        <v>2.5000000000000001E-2</v>
      </c>
      <c r="F164" s="112" t="str">
        <f>VLOOKUP(B164,'TCS Chainage As PER COS'!$B$4:$J$14,8,TRUE)</f>
        <v>MCW</v>
      </c>
      <c r="G164" s="112" t="str">
        <f>VLOOKUP(B164,'TCS Chainage As PER COS'!$B$4:$J$14,4,TRUE)</f>
        <v>TCS - 01</v>
      </c>
      <c r="H164" s="110">
        <f>VLOOKUP(B164,'TCS Chainage As PER COS'!$B$4:$J$14,6,TRUE)</f>
        <v>13</v>
      </c>
      <c r="I164" s="110">
        <f t="shared" si="44"/>
        <v>486.30900000000003</v>
      </c>
      <c r="J164" s="110">
        <f t="shared" si="45"/>
        <v>486.57150000000001</v>
      </c>
      <c r="K164" s="110">
        <f t="shared" si="46"/>
        <v>486.44024999999999</v>
      </c>
      <c r="L164" s="110">
        <v>485.68399999999997</v>
      </c>
      <c r="M164" s="110"/>
      <c r="N164" s="110">
        <f t="shared" si="47"/>
        <v>242.84199999999998</v>
      </c>
      <c r="O164" s="110">
        <f t="shared" si="48"/>
        <v>243.59825000000001</v>
      </c>
      <c r="P164" s="110">
        <f t="shared" si="49"/>
        <v>243.59825000000001</v>
      </c>
      <c r="Q164" s="110">
        <f t="shared" si="50"/>
        <v>0</v>
      </c>
      <c r="R164" s="109">
        <f t="shared" si="58"/>
        <v>10</v>
      </c>
      <c r="S164" s="109">
        <f>VLOOKUP(B164,'TCS Chainage As PER COS'!$B$4:$J$14,7,TRUE)</f>
        <v>0</v>
      </c>
      <c r="T164" s="113">
        <f t="shared" si="51"/>
        <v>0</v>
      </c>
      <c r="U164" s="110">
        <f t="shared" si="52"/>
        <v>14</v>
      </c>
      <c r="V164" s="110">
        <f t="shared" si="59"/>
        <v>14</v>
      </c>
      <c r="W164" s="110">
        <f t="shared" si="53"/>
        <v>14</v>
      </c>
      <c r="X164" s="110">
        <f t="shared" si="54"/>
        <v>3410.3755000000001</v>
      </c>
      <c r="Y164" s="110">
        <f t="shared" si="60"/>
        <v>3410.9110000000001</v>
      </c>
      <c r="Z164" s="114">
        <f t="shared" si="55"/>
        <v>34109.11</v>
      </c>
      <c r="AA164" s="110">
        <f t="shared" si="56"/>
        <v>0</v>
      </c>
      <c r="AB164" s="110">
        <f t="shared" si="61"/>
        <v>0</v>
      </c>
      <c r="AC164" s="114">
        <f t="shared" si="57"/>
        <v>0</v>
      </c>
      <c r="AD164" s="109"/>
      <c r="AF164" s="94">
        <f t="shared" si="62"/>
        <v>0</v>
      </c>
    </row>
    <row r="165" spans="1:32" ht="20" customHeight="1">
      <c r="A165" s="109">
        <f t="shared" si="42"/>
        <v>160</v>
      </c>
      <c r="B165" s="109">
        <v>268590</v>
      </c>
      <c r="C165" s="110">
        <v>486.79199999999997</v>
      </c>
      <c r="D165" s="110">
        <f t="shared" si="43"/>
        <v>0.56499999999999995</v>
      </c>
      <c r="E165" s="111">
        <v>2.5000000000000001E-2</v>
      </c>
      <c r="F165" s="112" t="str">
        <f>VLOOKUP(B165,'TCS Chainage As PER COS'!$B$4:$J$14,8,TRUE)</f>
        <v>MCW</v>
      </c>
      <c r="G165" s="112" t="str">
        <f>VLOOKUP(B165,'TCS Chainage As PER COS'!$B$4:$J$14,4,TRUE)</f>
        <v>TCS - 01</v>
      </c>
      <c r="H165" s="110">
        <f>VLOOKUP(B165,'TCS Chainage As PER COS'!$B$4:$J$14,6,TRUE)</f>
        <v>13</v>
      </c>
      <c r="I165" s="110">
        <f t="shared" si="44"/>
        <v>486.22699999999998</v>
      </c>
      <c r="J165" s="110">
        <f t="shared" si="45"/>
        <v>486.48949999999996</v>
      </c>
      <c r="K165" s="110">
        <f t="shared" si="46"/>
        <v>486.35825</v>
      </c>
      <c r="L165" s="110">
        <v>485.637</v>
      </c>
      <c r="M165" s="110"/>
      <c r="N165" s="110">
        <f t="shared" si="47"/>
        <v>242.8185</v>
      </c>
      <c r="O165" s="110">
        <f t="shared" si="48"/>
        <v>243.53975</v>
      </c>
      <c r="P165" s="110">
        <f t="shared" si="49"/>
        <v>243.53975</v>
      </c>
      <c r="Q165" s="110">
        <f t="shared" si="50"/>
        <v>0</v>
      </c>
      <c r="R165" s="109">
        <f t="shared" si="58"/>
        <v>10</v>
      </c>
      <c r="S165" s="109">
        <f>VLOOKUP(B165,'TCS Chainage As PER COS'!$B$4:$J$14,7,TRUE)</f>
        <v>0</v>
      </c>
      <c r="T165" s="113">
        <f t="shared" si="51"/>
        <v>0</v>
      </c>
      <c r="U165" s="110">
        <f t="shared" si="52"/>
        <v>14</v>
      </c>
      <c r="V165" s="110">
        <f t="shared" si="59"/>
        <v>14</v>
      </c>
      <c r="W165" s="110">
        <f t="shared" si="53"/>
        <v>14</v>
      </c>
      <c r="X165" s="110">
        <f t="shared" si="54"/>
        <v>3409.5565000000001</v>
      </c>
      <c r="Y165" s="110">
        <f t="shared" si="60"/>
        <v>3409.9660000000003</v>
      </c>
      <c r="Z165" s="114">
        <f t="shared" si="55"/>
        <v>34099.660000000003</v>
      </c>
      <c r="AA165" s="110">
        <f t="shared" si="56"/>
        <v>0</v>
      </c>
      <c r="AB165" s="110">
        <f t="shared" si="61"/>
        <v>0</v>
      </c>
      <c r="AC165" s="114">
        <f t="shared" si="57"/>
        <v>0</v>
      </c>
      <c r="AD165" s="109"/>
      <c r="AF165" s="94">
        <f t="shared" si="62"/>
        <v>0</v>
      </c>
    </row>
    <row r="166" spans="1:32" ht="20" customHeight="1">
      <c r="A166" s="109">
        <f t="shared" si="42"/>
        <v>161</v>
      </c>
      <c r="B166" s="109">
        <v>268600</v>
      </c>
      <c r="C166" s="110">
        <v>486.72300000000001</v>
      </c>
      <c r="D166" s="110">
        <f t="shared" si="43"/>
        <v>0.56499999999999995</v>
      </c>
      <c r="E166" s="111">
        <v>2.5000000000000001E-2</v>
      </c>
      <c r="F166" s="112" t="str">
        <f>VLOOKUP(B166,'TCS Chainage As PER COS'!$B$4:$J$14,8,TRUE)</f>
        <v>MCW</v>
      </c>
      <c r="G166" s="112" t="str">
        <f>VLOOKUP(B166,'TCS Chainage As PER COS'!$B$4:$J$14,4,TRUE)</f>
        <v>TCS - 01</v>
      </c>
      <c r="H166" s="110">
        <f>VLOOKUP(B166,'TCS Chainage As PER COS'!$B$4:$J$14,6,TRUE)</f>
        <v>13</v>
      </c>
      <c r="I166" s="110">
        <f t="shared" si="44"/>
        <v>486.15800000000002</v>
      </c>
      <c r="J166" s="110">
        <f t="shared" si="45"/>
        <v>486.4205</v>
      </c>
      <c r="K166" s="110">
        <f t="shared" si="46"/>
        <v>486.28925000000004</v>
      </c>
      <c r="L166" s="110">
        <v>485.63200000000001</v>
      </c>
      <c r="M166" s="110"/>
      <c r="N166" s="110">
        <f t="shared" si="47"/>
        <v>242.816</v>
      </c>
      <c r="O166" s="110">
        <f t="shared" si="48"/>
        <v>243.47325000000004</v>
      </c>
      <c r="P166" s="110">
        <f t="shared" si="49"/>
        <v>243.47325000000004</v>
      </c>
      <c r="Q166" s="110">
        <f t="shared" si="50"/>
        <v>0</v>
      </c>
      <c r="R166" s="109">
        <f t="shared" si="58"/>
        <v>10</v>
      </c>
      <c r="S166" s="109">
        <f>VLOOKUP(B166,'TCS Chainage As PER COS'!$B$4:$J$14,7,TRUE)</f>
        <v>0</v>
      </c>
      <c r="T166" s="113">
        <f t="shared" si="51"/>
        <v>0</v>
      </c>
      <c r="U166" s="110">
        <f t="shared" si="52"/>
        <v>14</v>
      </c>
      <c r="V166" s="110">
        <f t="shared" si="59"/>
        <v>14</v>
      </c>
      <c r="W166" s="110">
        <f t="shared" si="53"/>
        <v>14</v>
      </c>
      <c r="X166" s="110">
        <f t="shared" si="54"/>
        <v>3408.6255000000006</v>
      </c>
      <c r="Y166" s="110">
        <f t="shared" si="60"/>
        <v>3409.0910000000003</v>
      </c>
      <c r="Z166" s="114">
        <f t="shared" si="55"/>
        <v>34090.910000000003</v>
      </c>
      <c r="AA166" s="110">
        <f t="shared" si="56"/>
        <v>0</v>
      </c>
      <c r="AB166" s="110">
        <f t="shared" si="61"/>
        <v>0</v>
      </c>
      <c r="AC166" s="114">
        <f t="shared" si="57"/>
        <v>0</v>
      </c>
      <c r="AD166" s="109"/>
      <c r="AF166" s="94">
        <f t="shared" si="62"/>
        <v>0</v>
      </c>
    </row>
    <row r="167" spans="1:32" ht="20" customHeight="1">
      <c r="A167" s="109">
        <f t="shared" si="42"/>
        <v>162</v>
      </c>
      <c r="B167" s="109">
        <v>268610</v>
      </c>
      <c r="C167" s="110">
        <v>486.66800000000001</v>
      </c>
      <c r="D167" s="110">
        <f t="shared" si="43"/>
        <v>0.56499999999999995</v>
      </c>
      <c r="E167" s="111">
        <v>2.5000000000000001E-2</v>
      </c>
      <c r="F167" s="112" t="str">
        <f>VLOOKUP(B167,'TCS Chainage As PER COS'!$B$4:$J$14,8,TRUE)</f>
        <v>MCW</v>
      </c>
      <c r="G167" s="112" t="str">
        <f>VLOOKUP(B167,'TCS Chainage As PER COS'!$B$4:$J$14,4,TRUE)</f>
        <v>TCS - 01</v>
      </c>
      <c r="H167" s="110">
        <f>VLOOKUP(B167,'TCS Chainage As PER COS'!$B$4:$J$14,6,TRUE)</f>
        <v>13</v>
      </c>
      <c r="I167" s="110">
        <f t="shared" si="44"/>
        <v>486.10300000000001</v>
      </c>
      <c r="J167" s="110">
        <f t="shared" si="45"/>
        <v>486.3655</v>
      </c>
      <c r="K167" s="110">
        <f t="shared" si="46"/>
        <v>486.23424999999997</v>
      </c>
      <c r="L167" s="110">
        <v>485.60199999999998</v>
      </c>
      <c r="M167" s="110"/>
      <c r="N167" s="110">
        <f t="shared" si="47"/>
        <v>242.80099999999999</v>
      </c>
      <c r="O167" s="110">
        <f t="shared" si="48"/>
        <v>243.43324999999999</v>
      </c>
      <c r="P167" s="110">
        <f t="shared" si="49"/>
        <v>243.43324999999999</v>
      </c>
      <c r="Q167" s="110">
        <f t="shared" si="50"/>
        <v>0</v>
      </c>
      <c r="R167" s="109">
        <f t="shared" si="58"/>
        <v>10</v>
      </c>
      <c r="S167" s="109">
        <f>VLOOKUP(B167,'TCS Chainage As PER COS'!$B$4:$J$14,7,TRUE)</f>
        <v>0</v>
      </c>
      <c r="T167" s="113">
        <f t="shared" si="51"/>
        <v>0</v>
      </c>
      <c r="U167" s="110">
        <f t="shared" si="52"/>
        <v>14</v>
      </c>
      <c r="V167" s="110">
        <f t="shared" si="59"/>
        <v>14</v>
      </c>
      <c r="W167" s="110">
        <f t="shared" si="53"/>
        <v>14</v>
      </c>
      <c r="X167" s="110">
        <f t="shared" si="54"/>
        <v>3408.0654999999997</v>
      </c>
      <c r="Y167" s="110">
        <f t="shared" si="60"/>
        <v>3408.3455000000004</v>
      </c>
      <c r="Z167" s="114">
        <f t="shared" si="55"/>
        <v>34083.455000000002</v>
      </c>
      <c r="AA167" s="110">
        <f t="shared" si="56"/>
        <v>0</v>
      </c>
      <c r="AB167" s="110">
        <f t="shared" si="61"/>
        <v>0</v>
      </c>
      <c r="AC167" s="114">
        <f t="shared" si="57"/>
        <v>0</v>
      </c>
      <c r="AD167" s="109"/>
      <c r="AF167" s="94">
        <f t="shared" si="62"/>
        <v>0</v>
      </c>
    </row>
    <row r="168" spans="1:32" ht="20" customHeight="1">
      <c r="A168" s="109">
        <f t="shared" si="42"/>
        <v>163</v>
      </c>
      <c r="B168" s="109">
        <v>268620</v>
      </c>
      <c r="C168" s="110">
        <v>486.62799999999999</v>
      </c>
      <c r="D168" s="110">
        <f t="shared" si="43"/>
        <v>0.56499999999999995</v>
      </c>
      <c r="E168" s="111">
        <v>2.5000000000000001E-2</v>
      </c>
      <c r="F168" s="112" t="str">
        <f>VLOOKUP(B168,'TCS Chainage As PER COS'!$B$4:$J$14,8,TRUE)</f>
        <v>MCW</v>
      </c>
      <c r="G168" s="112" t="str">
        <f>VLOOKUP(B168,'TCS Chainage As PER COS'!$B$4:$J$14,4,TRUE)</f>
        <v>TCS - 01</v>
      </c>
      <c r="H168" s="110">
        <f>VLOOKUP(B168,'TCS Chainage As PER COS'!$B$4:$J$14,6,TRUE)</f>
        <v>13</v>
      </c>
      <c r="I168" s="110">
        <f t="shared" si="44"/>
        <v>486.06299999999999</v>
      </c>
      <c r="J168" s="110">
        <f t="shared" si="45"/>
        <v>486.32549999999998</v>
      </c>
      <c r="K168" s="110">
        <f t="shared" si="46"/>
        <v>486.19425000000001</v>
      </c>
      <c r="L168" s="110">
        <v>485.65199999999999</v>
      </c>
      <c r="M168" s="110"/>
      <c r="N168" s="110">
        <f t="shared" si="47"/>
        <v>242.82599999999999</v>
      </c>
      <c r="O168" s="110">
        <f t="shared" si="48"/>
        <v>243.36825000000002</v>
      </c>
      <c r="P168" s="110">
        <f t="shared" si="49"/>
        <v>243.36825000000002</v>
      </c>
      <c r="Q168" s="110">
        <f t="shared" si="50"/>
        <v>0</v>
      </c>
      <c r="R168" s="109">
        <f t="shared" si="58"/>
        <v>10</v>
      </c>
      <c r="S168" s="109">
        <f>VLOOKUP(B168,'TCS Chainage As PER COS'!$B$4:$J$14,7,TRUE)</f>
        <v>0</v>
      </c>
      <c r="T168" s="113">
        <f t="shared" si="51"/>
        <v>0</v>
      </c>
      <c r="U168" s="110">
        <f t="shared" si="52"/>
        <v>14</v>
      </c>
      <c r="V168" s="110">
        <f t="shared" si="59"/>
        <v>14</v>
      </c>
      <c r="W168" s="110">
        <f t="shared" si="53"/>
        <v>14</v>
      </c>
      <c r="X168" s="110">
        <f t="shared" si="54"/>
        <v>3407.1555000000003</v>
      </c>
      <c r="Y168" s="110">
        <f t="shared" si="60"/>
        <v>3407.6104999999998</v>
      </c>
      <c r="Z168" s="114">
        <f t="shared" si="55"/>
        <v>34076.104999999996</v>
      </c>
      <c r="AA168" s="110">
        <f t="shared" si="56"/>
        <v>0</v>
      </c>
      <c r="AB168" s="110">
        <f t="shared" si="61"/>
        <v>0</v>
      </c>
      <c r="AC168" s="114">
        <f t="shared" si="57"/>
        <v>0</v>
      </c>
      <c r="AD168" s="109"/>
      <c r="AF168" s="94">
        <f t="shared" si="62"/>
        <v>0</v>
      </c>
    </row>
    <row r="169" spans="1:32" ht="20" customHeight="1">
      <c r="A169" s="109">
        <f t="shared" si="42"/>
        <v>164</v>
      </c>
      <c r="B169" s="109">
        <v>268630</v>
      </c>
      <c r="C169" s="110">
        <v>486.60199999999998</v>
      </c>
      <c r="D169" s="110">
        <f t="shared" si="43"/>
        <v>0.56499999999999995</v>
      </c>
      <c r="E169" s="111">
        <v>2.5000000000000001E-2</v>
      </c>
      <c r="F169" s="112" t="str">
        <f>VLOOKUP(B169,'TCS Chainage As PER COS'!$B$4:$J$14,8,TRUE)</f>
        <v>MCW</v>
      </c>
      <c r="G169" s="112" t="str">
        <f>VLOOKUP(B169,'TCS Chainage As PER COS'!$B$4:$J$14,4,TRUE)</f>
        <v>TCS - 01</v>
      </c>
      <c r="H169" s="110">
        <f>VLOOKUP(B169,'TCS Chainage As PER COS'!$B$4:$J$14,6,TRUE)</f>
        <v>13</v>
      </c>
      <c r="I169" s="110">
        <f t="shared" si="44"/>
        <v>486.03699999999998</v>
      </c>
      <c r="J169" s="110">
        <f t="shared" si="45"/>
        <v>486.29949999999997</v>
      </c>
      <c r="K169" s="110">
        <f t="shared" si="46"/>
        <v>486.16824999999994</v>
      </c>
      <c r="L169" s="110">
        <v>485.73499999999996</v>
      </c>
      <c r="M169" s="110"/>
      <c r="N169" s="110">
        <f t="shared" si="47"/>
        <v>242.86749999999998</v>
      </c>
      <c r="O169" s="110">
        <f t="shared" si="48"/>
        <v>243.30074999999997</v>
      </c>
      <c r="P169" s="110">
        <f t="shared" si="49"/>
        <v>243.30074999999997</v>
      </c>
      <c r="Q169" s="110">
        <f t="shared" si="50"/>
        <v>0</v>
      </c>
      <c r="R169" s="109">
        <f t="shared" si="58"/>
        <v>10</v>
      </c>
      <c r="S169" s="109">
        <f>VLOOKUP(B169,'TCS Chainage As PER COS'!$B$4:$J$14,7,TRUE)</f>
        <v>0</v>
      </c>
      <c r="T169" s="113">
        <f t="shared" si="51"/>
        <v>0</v>
      </c>
      <c r="U169" s="110">
        <f t="shared" si="52"/>
        <v>14</v>
      </c>
      <c r="V169" s="110">
        <f t="shared" si="59"/>
        <v>14</v>
      </c>
      <c r="W169" s="110">
        <f t="shared" si="53"/>
        <v>14</v>
      </c>
      <c r="X169" s="110">
        <f t="shared" si="54"/>
        <v>3406.2104999999997</v>
      </c>
      <c r="Y169" s="110">
        <f t="shared" si="60"/>
        <v>3406.683</v>
      </c>
      <c r="Z169" s="114">
        <f t="shared" si="55"/>
        <v>34066.83</v>
      </c>
      <c r="AA169" s="110">
        <f t="shared" si="56"/>
        <v>0</v>
      </c>
      <c r="AB169" s="110">
        <f t="shared" si="61"/>
        <v>0</v>
      </c>
      <c r="AC169" s="114">
        <f t="shared" si="57"/>
        <v>0</v>
      </c>
      <c r="AD169" s="109"/>
      <c r="AF169" s="94">
        <f t="shared" si="62"/>
        <v>0</v>
      </c>
    </row>
    <row r="170" spans="1:32" ht="20" customHeight="1">
      <c r="A170" s="109">
        <f t="shared" si="42"/>
        <v>165</v>
      </c>
      <c r="B170" s="109">
        <v>268640</v>
      </c>
      <c r="C170" s="110">
        <v>486.59100000000001</v>
      </c>
      <c r="D170" s="110">
        <f t="shared" si="43"/>
        <v>0.56499999999999995</v>
      </c>
      <c r="E170" s="111">
        <v>2.5000000000000001E-2</v>
      </c>
      <c r="F170" s="112" t="str">
        <f>VLOOKUP(B170,'TCS Chainage As PER COS'!$B$4:$J$14,8,TRUE)</f>
        <v>MCW</v>
      </c>
      <c r="G170" s="112" t="str">
        <f>VLOOKUP(B170,'TCS Chainage As PER COS'!$B$4:$J$14,4,TRUE)</f>
        <v>TCS - 01</v>
      </c>
      <c r="H170" s="110">
        <f>VLOOKUP(B170,'TCS Chainage As PER COS'!$B$4:$J$14,6,TRUE)</f>
        <v>13</v>
      </c>
      <c r="I170" s="110">
        <f t="shared" si="44"/>
        <v>486.02600000000001</v>
      </c>
      <c r="J170" s="110">
        <f t="shared" si="45"/>
        <v>486.2885</v>
      </c>
      <c r="K170" s="110">
        <f t="shared" si="46"/>
        <v>486.15724999999998</v>
      </c>
      <c r="L170" s="110">
        <v>485.71600000000001</v>
      </c>
      <c r="M170" s="110"/>
      <c r="N170" s="110">
        <f t="shared" si="47"/>
        <v>242.858</v>
      </c>
      <c r="O170" s="110">
        <f t="shared" si="48"/>
        <v>243.29924999999997</v>
      </c>
      <c r="P170" s="110">
        <f t="shared" si="49"/>
        <v>243.29924999999997</v>
      </c>
      <c r="Q170" s="110">
        <f t="shared" si="50"/>
        <v>0</v>
      </c>
      <c r="R170" s="109">
        <f t="shared" si="58"/>
        <v>10</v>
      </c>
      <c r="S170" s="109">
        <f>VLOOKUP(B170,'TCS Chainage As PER COS'!$B$4:$J$14,7,TRUE)</f>
        <v>0</v>
      </c>
      <c r="T170" s="113">
        <f t="shared" si="51"/>
        <v>0</v>
      </c>
      <c r="U170" s="110">
        <f t="shared" si="52"/>
        <v>14</v>
      </c>
      <c r="V170" s="110">
        <f t="shared" si="59"/>
        <v>14</v>
      </c>
      <c r="W170" s="110">
        <f t="shared" si="53"/>
        <v>14</v>
      </c>
      <c r="X170" s="110">
        <f t="shared" si="54"/>
        <v>3406.1894999999995</v>
      </c>
      <c r="Y170" s="110">
        <f t="shared" si="60"/>
        <v>3406.2</v>
      </c>
      <c r="Z170" s="114">
        <f t="shared" si="55"/>
        <v>34062</v>
      </c>
      <c r="AA170" s="110">
        <f t="shared" si="56"/>
        <v>0</v>
      </c>
      <c r="AB170" s="110">
        <f t="shared" si="61"/>
        <v>0</v>
      </c>
      <c r="AC170" s="114">
        <f t="shared" si="57"/>
        <v>0</v>
      </c>
      <c r="AD170" s="109"/>
      <c r="AF170" s="94">
        <f t="shared" si="62"/>
        <v>0</v>
      </c>
    </row>
    <row r="171" spans="1:32" ht="20" customHeight="1">
      <c r="A171" s="109">
        <f t="shared" si="42"/>
        <v>166</v>
      </c>
      <c r="B171" s="109">
        <v>268650</v>
      </c>
      <c r="C171" s="110">
        <v>486.59500000000003</v>
      </c>
      <c r="D171" s="110">
        <f t="shared" si="43"/>
        <v>0.56499999999999995</v>
      </c>
      <c r="E171" s="111">
        <v>2.5000000000000001E-2</v>
      </c>
      <c r="F171" s="112" t="str">
        <f>VLOOKUP(B171,'TCS Chainage As PER COS'!$B$4:$J$14,8,TRUE)</f>
        <v>MCW</v>
      </c>
      <c r="G171" s="112" t="str">
        <f>VLOOKUP(B171,'TCS Chainage As PER COS'!$B$4:$J$14,4,TRUE)</f>
        <v>TCS - 01</v>
      </c>
      <c r="H171" s="110">
        <f>VLOOKUP(B171,'TCS Chainage As PER COS'!$B$4:$J$14,6,TRUE)</f>
        <v>13</v>
      </c>
      <c r="I171" s="110">
        <f t="shared" si="44"/>
        <v>486.03000000000003</v>
      </c>
      <c r="J171" s="110">
        <f t="shared" si="45"/>
        <v>486.29250000000002</v>
      </c>
      <c r="K171" s="110">
        <f t="shared" si="46"/>
        <v>486.16125</v>
      </c>
      <c r="L171" s="110">
        <v>485.80599999999998</v>
      </c>
      <c r="M171" s="110"/>
      <c r="N171" s="110">
        <f t="shared" si="47"/>
        <v>242.90299999999999</v>
      </c>
      <c r="O171" s="110">
        <f t="shared" si="48"/>
        <v>243.25825</v>
      </c>
      <c r="P171" s="110">
        <f t="shared" si="49"/>
        <v>243.25825</v>
      </c>
      <c r="Q171" s="110">
        <f t="shared" si="50"/>
        <v>0</v>
      </c>
      <c r="R171" s="109">
        <f t="shared" si="58"/>
        <v>10</v>
      </c>
      <c r="S171" s="109">
        <f>VLOOKUP(B171,'TCS Chainage As PER COS'!$B$4:$J$14,7,TRUE)</f>
        <v>0</v>
      </c>
      <c r="T171" s="113">
        <f t="shared" si="51"/>
        <v>0</v>
      </c>
      <c r="U171" s="110">
        <f t="shared" si="52"/>
        <v>14</v>
      </c>
      <c r="V171" s="110">
        <f t="shared" si="59"/>
        <v>14</v>
      </c>
      <c r="W171" s="110">
        <f t="shared" si="53"/>
        <v>14</v>
      </c>
      <c r="X171" s="110">
        <f t="shared" si="54"/>
        <v>3405.6154999999999</v>
      </c>
      <c r="Y171" s="110">
        <f t="shared" si="60"/>
        <v>3405.9024999999997</v>
      </c>
      <c r="Z171" s="114">
        <f t="shared" si="55"/>
        <v>34059.024999999994</v>
      </c>
      <c r="AA171" s="110">
        <f t="shared" si="56"/>
        <v>0</v>
      </c>
      <c r="AB171" s="110">
        <f t="shared" si="61"/>
        <v>0</v>
      </c>
      <c r="AC171" s="114">
        <f t="shared" si="57"/>
        <v>0</v>
      </c>
      <c r="AD171" s="109"/>
      <c r="AF171" s="94">
        <f t="shared" si="62"/>
        <v>0</v>
      </c>
    </row>
    <row r="172" spans="1:32" ht="20" customHeight="1">
      <c r="A172" s="109">
        <f t="shared" si="42"/>
        <v>167</v>
      </c>
      <c r="B172" s="109">
        <v>268660</v>
      </c>
      <c r="C172" s="110">
        <v>486.613</v>
      </c>
      <c r="D172" s="110">
        <f t="shared" si="43"/>
        <v>0.56499999999999995</v>
      </c>
      <c r="E172" s="111">
        <v>2.5000000000000001E-2</v>
      </c>
      <c r="F172" s="112" t="str">
        <f>VLOOKUP(B172,'TCS Chainage As PER COS'!$B$4:$J$14,8,TRUE)</f>
        <v>MCW</v>
      </c>
      <c r="G172" s="112" t="str">
        <f>VLOOKUP(B172,'TCS Chainage As PER COS'!$B$4:$J$14,4,TRUE)</f>
        <v>TCS - 01</v>
      </c>
      <c r="H172" s="110">
        <f>VLOOKUP(B172,'TCS Chainage As PER COS'!$B$4:$J$14,6,TRUE)</f>
        <v>13</v>
      </c>
      <c r="I172" s="110">
        <f t="shared" si="44"/>
        <v>486.048</v>
      </c>
      <c r="J172" s="110">
        <f t="shared" si="45"/>
        <v>486.31049999999999</v>
      </c>
      <c r="K172" s="110">
        <f t="shared" si="46"/>
        <v>486.17925000000002</v>
      </c>
      <c r="L172" s="110">
        <v>485.90299999999996</v>
      </c>
      <c r="M172" s="110"/>
      <c r="N172" s="110">
        <f t="shared" si="47"/>
        <v>242.95149999999998</v>
      </c>
      <c r="O172" s="110">
        <f t="shared" si="48"/>
        <v>243.22775000000004</v>
      </c>
      <c r="P172" s="110">
        <f t="shared" si="49"/>
        <v>243.22775000000004</v>
      </c>
      <c r="Q172" s="110">
        <f t="shared" si="50"/>
        <v>0</v>
      </c>
      <c r="R172" s="109">
        <f t="shared" si="58"/>
        <v>10</v>
      </c>
      <c r="S172" s="109">
        <f>VLOOKUP(B172,'TCS Chainage As PER COS'!$B$4:$J$14,7,TRUE)</f>
        <v>0</v>
      </c>
      <c r="T172" s="113">
        <f t="shared" si="51"/>
        <v>0</v>
      </c>
      <c r="U172" s="110">
        <f t="shared" si="52"/>
        <v>14</v>
      </c>
      <c r="V172" s="110">
        <f t="shared" si="59"/>
        <v>14</v>
      </c>
      <c r="W172" s="110">
        <f t="shared" si="53"/>
        <v>14</v>
      </c>
      <c r="X172" s="110">
        <f t="shared" si="54"/>
        <v>3405.1885000000007</v>
      </c>
      <c r="Y172" s="110">
        <f t="shared" si="60"/>
        <v>3405.402</v>
      </c>
      <c r="Z172" s="114">
        <f t="shared" si="55"/>
        <v>34054.020000000004</v>
      </c>
      <c r="AA172" s="110">
        <f t="shared" si="56"/>
        <v>0</v>
      </c>
      <c r="AB172" s="110">
        <f t="shared" si="61"/>
        <v>0</v>
      </c>
      <c r="AC172" s="114">
        <f t="shared" si="57"/>
        <v>0</v>
      </c>
      <c r="AD172" s="109"/>
      <c r="AF172" s="94">
        <f t="shared" si="62"/>
        <v>0</v>
      </c>
    </row>
    <row r="173" spans="1:32" ht="20" customHeight="1">
      <c r="A173" s="109">
        <f t="shared" si="42"/>
        <v>168</v>
      </c>
      <c r="B173" s="109">
        <v>268670</v>
      </c>
      <c r="C173" s="110">
        <v>486.64499999999998</v>
      </c>
      <c r="D173" s="110">
        <f t="shared" si="43"/>
        <v>0.56499999999999995</v>
      </c>
      <c r="E173" s="111">
        <v>2.5000000000000001E-2</v>
      </c>
      <c r="F173" s="112" t="str">
        <f>VLOOKUP(B173,'TCS Chainage As PER COS'!$B$4:$J$14,8,TRUE)</f>
        <v>MCW</v>
      </c>
      <c r="G173" s="112" t="str">
        <f>VLOOKUP(B173,'TCS Chainage As PER COS'!$B$4:$J$14,4,TRUE)</f>
        <v>TCS - 01</v>
      </c>
      <c r="H173" s="110">
        <f>VLOOKUP(B173,'TCS Chainage As PER COS'!$B$4:$J$14,6,TRUE)</f>
        <v>13</v>
      </c>
      <c r="I173" s="110">
        <f t="shared" si="44"/>
        <v>486.08</v>
      </c>
      <c r="J173" s="110">
        <f t="shared" si="45"/>
        <v>486.34249999999997</v>
      </c>
      <c r="K173" s="110">
        <f t="shared" si="46"/>
        <v>486.21124999999995</v>
      </c>
      <c r="L173" s="110">
        <v>485.98099999999999</v>
      </c>
      <c r="M173" s="110"/>
      <c r="N173" s="110">
        <f t="shared" si="47"/>
        <v>242.9905</v>
      </c>
      <c r="O173" s="110">
        <f t="shared" si="48"/>
        <v>243.22074999999995</v>
      </c>
      <c r="P173" s="110">
        <f t="shared" si="49"/>
        <v>243.22074999999995</v>
      </c>
      <c r="Q173" s="110">
        <f t="shared" si="50"/>
        <v>0</v>
      </c>
      <c r="R173" s="109">
        <f t="shared" si="58"/>
        <v>10</v>
      </c>
      <c r="S173" s="109">
        <f>VLOOKUP(B173,'TCS Chainage As PER COS'!$B$4:$J$14,7,TRUE)</f>
        <v>0</v>
      </c>
      <c r="T173" s="113">
        <f t="shared" si="51"/>
        <v>0</v>
      </c>
      <c r="U173" s="110">
        <f t="shared" si="52"/>
        <v>14</v>
      </c>
      <c r="V173" s="110">
        <f t="shared" si="59"/>
        <v>14</v>
      </c>
      <c r="W173" s="110">
        <f t="shared" si="53"/>
        <v>14</v>
      </c>
      <c r="X173" s="110">
        <f t="shared" si="54"/>
        <v>3405.0904999999993</v>
      </c>
      <c r="Y173" s="110">
        <f t="shared" si="60"/>
        <v>3405.1395000000002</v>
      </c>
      <c r="Z173" s="114">
        <f t="shared" si="55"/>
        <v>34051.395000000004</v>
      </c>
      <c r="AA173" s="110">
        <f t="shared" si="56"/>
        <v>0</v>
      </c>
      <c r="AB173" s="110">
        <f t="shared" si="61"/>
        <v>0</v>
      </c>
      <c r="AC173" s="114">
        <f t="shared" si="57"/>
        <v>0</v>
      </c>
      <c r="AD173" s="109"/>
      <c r="AF173" s="94">
        <f t="shared" si="62"/>
        <v>0</v>
      </c>
    </row>
    <row r="174" spans="1:32" ht="20" customHeight="1">
      <c r="A174" s="109">
        <f t="shared" si="42"/>
        <v>169</v>
      </c>
      <c r="B174" s="109">
        <v>268680</v>
      </c>
      <c r="C174" s="110">
        <v>486.69200000000001</v>
      </c>
      <c r="D174" s="110">
        <f t="shared" si="43"/>
        <v>0.56499999999999995</v>
      </c>
      <c r="E174" s="111">
        <v>2.5000000000000001E-2</v>
      </c>
      <c r="F174" s="112" t="str">
        <f>VLOOKUP(B174,'TCS Chainage As PER COS'!$B$4:$J$14,8,TRUE)</f>
        <v>MCW</v>
      </c>
      <c r="G174" s="112" t="str">
        <f>VLOOKUP(B174,'TCS Chainage As PER COS'!$B$4:$J$14,4,TRUE)</f>
        <v>TCS - 01</v>
      </c>
      <c r="H174" s="110">
        <f>VLOOKUP(B174,'TCS Chainage As PER COS'!$B$4:$J$14,6,TRUE)</f>
        <v>13</v>
      </c>
      <c r="I174" s="110">
        <f t="shared" si="44"/>
        <v>486.12700000000001</v>
      </c>
      <c r="J174" s="110">
        <f t="shared" si="45"/>
        <v>486.3895</v>
      </c>
      <c r="K174" s="110">
        <f t="shared" si="46"/>
        <v>486.25824999999998</v>
      </c>
      <c r="L174" s="110">
        <v>486.21499999999997</v>
      </c>
      <c r="M174" s="110"/>
      <c r="N174" s="110">
        <f t="shared" si="47"/>
        <v>243.10749999999999</v>
      </c>
      <c r="O174" s="110">
        <f t="shared" si="48"/>
        <v>243.15074999999999</v>
      </c>
      <c r="P174" s="110">
        <f t="shared" si="49"/>
        <v>243.15074999999999</v>
      </c>
      <c r="Q174" s="110">
        <f t="shared" si="50"/>
        <v>0</v>
      </c>
      <c r="R174" s="109">
        <f t="shared" si="58"/>
        <v>10</v>
      </c>
      <c r="S174" s="109">
        <f>VLOOKUP(B174,'TCS Chainage As PER COS'!$B$4:$J$14,7,TRUE)</f>
        <v>0</v>
      </c>
      <c r="T174" s="113">
        <f t="shared" si="51"/>
        <v>0</v>
      </c>
      <c r="U174" s="110">
        <f t="shared" si="52"/>
        <v>14</v>
      </c>
      <c r="V174" s="110">
        <f t="shared" si="59"/>
        <v>14</v>
      </c>
      <c r="W174" s="110">
        <f t="shared" si="53"/>
        <v>14</v>
      </c>
      <c r="X174" s="110">
        <f t="shared" si="54"/>
        <v>3404.1104999999998</v>
      </c>
      <c r="Y174" s="110">
        <f t="shared" si="60"/>
        <v>3404.6004999999996</v>
      </c>
      <c r="Z174" s="114">
        <f t="shared" si="55"/>
        <v>34046.004999999997</v>
      </c>
      <c r="AA174" s="110">
        <f t="shared" si="56"/>
        <v>0</v>
      </c>
      <c r="AB174" s="110">
        <f t="shared" si="61"/>
        <v>0</v>
      </c>
      <c r="AC174" s="114">
        <f t="shared" si="57"/>
        <v>0</v>
      </c>
      <c r="AD174" s="109"/>
      <c r="AF174" s="94">
        <f t="shared" si="62"/>
        <v>0</v>
      </c>
    </row>
    <row r="175" spans="1:32" ht="20" customHeight="1">
      <c r="A175" s="109">
        <f t="shared" si="42"/>
        <v>170</v>
      </c>
      <c r="B175" s="109">
        <v>268690</v>
      </c>
      <c r="C175" s="110">
        <v>486.75099999999998</v>
      </c>
      <c r="D175" s="110">
        <f t="shared" si="43"/>
        <v>0.56499999999999995</v>
      </c>
      <c r="E175" s="111">
        <v>2.5000000000000001E-2</v>
      </c>
      <c r="F175" s="112" t="str">
        <f>VLOOKUP(B175,'TCS Chainage As PER COS'!$B$4:$J$14,8,TRUE)</f>
        <v>MCW</v>
      </c>
      <c r="G175" s="112" t="str">
        <f>VLOOKUP(B175,'TCS Chainage As PER COS'!$B$4:$J$14,4,TRUE)</f>
        <v>TCS - 01</v>
      </c>
      <c r="H175" s="110">
        <f>VLOOKUP(B175,'TCS Chainage As PER COS'!$B$4:$J$14,6,TRUE)</f>
        <v>13</v>
      </c>
      <c r="I175" s="110">
        <f t="shared" si="44"/>
        <v>486.18599999999998</v>
      </c>
      <c r="J175" s="110">
        <f t="shared" si="45"/>
        <v>486.44849999999997</v>
      </c>
      <c r="K175" s="110">
        <f t="shared" si="46"/>
        <v>486.31724999999994</v>
      </c>
      <c r="L175" s="110">
        <v>486.327</v>
      </c>
      <c r="M175" s="110"/>
      <c r="N175" s="110">
        <f t="shared" si="47"/>
        <v>243.1635</v>
      </c>
      <c r="O175" s="110">
        <f t="shared" si="48"/>
        <v>243.15374999999995</v>
      </c>
      <c r="P175" s="110">
        <f t="shared" si="49"/>
        <v>243.15374999999995</v>
      </c>
      <c r="Q175" s="110">
        <f t="shared" si="50"/>
        <v>0</v>
      </c>
      <c r="R175" s="109">
        <f t="shared" si="58"/>
        <v>10</v>
      </c>
      <c r="S175" s="109">
        <f>VLOOKUP(B175,'TCS Chainage As PER COS'!$B$4:$J$14,7,TRUE)</f>
        <v>0</v>
      </c>
      <c r="T175" s="113">
        <f t="shared" si="51"/>
        <v>0</v>
      </c>
      <c r="U175" s="110">
        <f t="shared" si="52"/>
        <v>14</v>
      </c>
      <c r="V175" s="110">
        <f t="shared" si="59"/>
        <v>14</v>
      </c>
      <c r="W175" s="110">
        <f t="shared" si="53"/>
        <v>14</v>
      </c>
      <c r="X175" s="110">
        <f t="shared" si="54"/>
        <v>3404.1524999999992</v>
      </c>
      <c r="Y175" s="110">
        <f t="shared" si="60"/>
        <v>3404.1314999999995</v>
      </c>
      <c r="Z175" s="114">
        <f t="shared" si="55"/>
        <v>34041.314999999995</v>
      </c>
      <c r="AA175" s="110">
        <f t="shared" si="56"/>
        <v>0</v>
      </c>
      <c r="AB175" s="110">
        <f t="shared" si="61"/>
        <v>0</v>
      </c>
      <c r="AC175" s="114">
        <f t="shared" si="57"/>
        <v>0</v>
      </c>
      <c r="AD175" s="109"/>
      <c r="AF175" s="94">
        <f t="shared" si="62"/>
        <v>0</v>
      </c>
    </row>
    <row r="176" spans="1:32" ht="20" customHeight="1">
      <c r="A176" s="109">
        <f t="shared" si="42"/>
        <v>171</v>
      </c>
      <c r="B176" s="109">
        <v>268700</v>
      </c>
      <c r="C176" s="110">
        <v>486.81099999999998</v>
      </c>
      <c r="D176" s="110">
        <f t="shared" si="43"/>
        <v>0.56499999999999995</v>
      </c>
      <c r="E176" s="111">
        <v>2.5000000000000001E-2</v>
      </c>
      <c r="F176" s="112" t="str">
        <f>VLOOKUP(B176,'TCS Chainage As PER COS'!$B$4:$J$14,8,TRUE)</f>
        <v>MCW</v>
      </c>
      <c r="G176" s="112" t="str">
        <f>VLOOKUP(B176,'TCS Chainage As PER COS'!$B$4:$J$14,4,TRUE)</f>
        <v>TCS - 01</v>
      </c>
      <c r="H176" s="110">
        <f>VLOOKUP(B176,'TCS Chainage As PER COS'!$B$4:$J$14,6,TRUE)</f>
        <v>13</v>
      </c>
      <c r="I176" s="110">
        <f t="shared" si="44"/>
        <v>486.24599999999998</v>
      </c>
      <c r="J176" s="110">
        <f t="shared" si="45"/>
        <v>486.50849999999997</v>
      </c>
      <c r="K176" s="110">
        <f t="shared" si="46"/>
        <v>486.37725</v>
      </c>
      <c r="L176" s="110">
        <v>486.43199999999996</v>
      </c>
      <c r="M176" s="110"/>
      <c r="N176" s="110">
        <f t="shared" si="47"/>
        <v>243.21599999999998</v>
      </c>
      <c r="O176" s="110">
        <f t="shared" si="48"/>
        <v>243.16125000000002</v>
      </c>
      <c r="P176" s="110">
        <f t="shared" si="49"/>
        <v>243.16125000000002</v>
      </c>
      <c r="Q176" s="110">
        <f t="shared" si="50"/>
        <v>0</v>
      </c>
      <c r="R176" s="109">
        <f t="shared" si="58"/>
        <v>10</v>
      </c>
      <c r="S176" s="109">
        <f>VLOOKUP(B176,'TCS Chainage As PER COS'!$B$4:$J$14,7,TRUE)</f>
        <v>0</v>
      </c>
      <c r="T176" s="113">
        <f t="shared" si="51"/>
        <v>0</v>
      </c>
      <c r="U176" s="110">
        <f t="shared" si="52"/>
        <v>14</v>
      </c>
      <c r="V176" s="110">
        <f t="shared" si="59"/>
        <v>14</v>
      </c>
      <c r="W176" s="110">
        <f t="shared" si="53"/>
        <v>14</v>
      </c>
      <c r="X176" s="110">
        <f t="shared" si="54"/>
        <v>3404.2575000000002</v>
      </c>
      <c r="Y176" s="110">
        <f t="shared" si="60"/>
        <v>3404.2049999999999</v>
      </c>
      <c r="Z176" s="114">
        <f t="shared" si="55"/>
        <v>34042.050000000003</v>
      </c>
      <c r="AA176" s="110">
        <f t="shared" si="56"/>
        <v>0</v>
      </c>
      <c r="AB176" s="110">
        <f t="shared" si="61"/>
        <v>0</v>
      </c>
      <c r="AC176" s="114">
        <f t="shared" si="57"/>
        <v>0</v>
      </c>
      <c r="AD176" s="109"/>
      <c r="AF176" s="94">
        <f t="shared" si="62"/>
        <v>0</v>
      </c>
    </row>
    <row r="177" spans="1:32" ht="20" customHeight="1">
      <c r="A177" s="109">
        <f t="shared" si="42"/>
        <v>172</v>
      </c>
      <c r="B177" s="109">
        <v>268710</v>
      </c>
      <c r="C177" s="110">
        <v>486.87099999999998</v>
      </c>
      <c r="D177" s="110">
        <f t="shared" si="43"/>
        <v>0.56499999999999995</v>
      </c>
      <c r="E177" s="111">
        <v>2.5000000000000001E-2</v>
      </c>
      <c r="F177" s="112" t="str">
        <f>VLOOKUP(B177,'TCS Chainage As PER COS'!$B$4:$J$14,8,TRUE)</f>
        <v>MCW</v>
      </c>
      <c r="G177" s="112" t="str">
        <f>VLOOKUP(B177,'TCS Chainage As PER COS'!$B$4:$J$14,4,TRUE)</f>
        <v>TCS - 01</v>
      </c>
      <c r="H177" s="110">
        <f>VLOOKUP(B177,'TCS Chainage As PER COS'!$B$4:$J$14,6,TRUE)</f>
        <v>13</v>
      </c>
      <c r="I177" s="110">
        <f t="shared" si="44"/>
        <v>486.30599999999998</v>
      </c>
      <c r="J177" s="110">
        <f t="shared" si="45"/>
        <v>486.56849999999997</v>
      </c>
      <c r="K177" s="110">
        <f t="shared" si="46"/>
        <v>486.43724999999995</v>
      </c>
      <c r="L177" s="110">
        <v>486.52799999999996</v>
      </c>
      <c r="M177" s="110"/>
      <c r="N177" s="110">
        <f t="shared" si="47"/>
        <v>243.26399999999998</v>
      </c>
      <c r="O177" s="110">
        <f t="shared" si="48"/>
        <v>243.17324999999997</v>
      </c>
      <c r="P177" s="110">
        <f t="shared" si="49"/>
        <v>243.17324999999997</v>
      </c>
      <c r="Q177" s="110">
        <f t="shared" si="50"/>
        <v>0</v>
      </c>
      <c r="R177" s="109">
        <f t="shared" si="58"/>
        <v>10</v>
      </c>
      <c r="S177" s="109">
        <f>VLOOKUP(B177,'TCS Chainage As PER COS'!$B$4:$J$14,7,TRUE)</f>
        <v>0</v>
      </c>
      <c r="T177" s="113">
        <f t="shared" si="51"/>
        <v>0</v>
      </c>
      <c r="U177" s="110">
        <f t="shared" si="52"/>
        <v>14</v>
      </c>
      <c r="V177" s="110">
        <f t="shared" si="59"/>
        <v>14</v>
      </c>
      <c r="W177" s="110">
        <f t="shared" si="53"/>
        <v>14</v>
      </c>
      <c r="X177" s="110">
        <f t="shared" si="54"/>
        <v>3404.4254999999994</v>
      </c>
      <c r="Y177" s="110">
        <f t="shared" si="60"/>
        <v>3404.3414999999995</v>
      </c>
      <c r="Z177" s="114">
        <f t="shared" si="55"/>
        <v>34043.414999999994</v>
      </c>
      <c r="AA177" s="110">
        <f t="shared" si="56"/>
        <v>0</v>
      </c>
      <c r="AB177" s="110">
        <f t="shared" si="61"/>
        <v>0</v>
      </c>
      <c r="AC177" s="114">
        <f t="shared" si="57"/>
        <v>0</v>
      </c>
      <c r="AD177" s="109"/>
      <c r="AF177" s="94">
        <f t="shared" si="62"/>
        <v>0</v>
      </c>
    </row>
    <row r="178" spans="1:32" ht="20" customHeight="1">
      <c r="A178" s="109">
        <f t="shared" si="42"/>
        <v>173</v>
      </c>
      <c r="B178" s="109">
        <v>268720</v>
      </c>
      <c r="C178" s="110">
        <v>486.93099999999998</v>
      </c>
      <c r="D178" s="110">
        <f t="shared" si="43"/>
        <v>0.56499999999999995</v>
      </c>
      <c r="E178" s="111">
        <v>2.5000000000000001E-2</v>
      </c>
      <c r="F178" s="112" t="str">
        <f>VLOOKUP(B178,'TCS Chainage As PER COS'!$B$4:$J$14,8,TRUE)</f>
        <v>MCW</v>
      </c>
      <c r="G178" s="112" t="str">
        <f>VLOOKUP(B178,'TCS Chainage As PER COS'!$B$4:$J$14,4,TRUE)</f>
        <v>TCS - 01</v>
      </c>
      <c r="H178" s="110">
        <f>VLOOKUP(B178,'TCS Chainage As PER COS'!$B$4:$J$14,6,TRUE)</f>
        <v>13</v>
      </c>
      <c r="I178" s="110">
        <f t="shared" si="44"/>
        <v>486.36599999999999</v>
      </c>
      <c r="J178" s="110">
        <f t="shared" si="45"/>
        <v>486.62849999999997</v>
      </c>
      <c r="K178" s="110">
        <f t="shared" si="46"/>
        <v>486.49725000000001</v>
      </c>
      <c r="L178" s="110">
        <v>486.58</v>
      </c>
      <c r="M178" s="110"/>
      <c r="N178" s="110">
        <f t="shared" si="47"/>
        <v>243.29</v>
      </c>
      <c r="O178" s="110">
        <f t="shared" si="48"/>
        <v>243.20725000000002</v>
      </c>
      <c r="P178" s="110">
        <f t="shared" si="49"/>
        <v>243.20725000000002</v>
      </c>
      <c r="Q178" s="110">
        <f t="shared" si="50"/>
        <v>0</v>
      </c>
      <c r="R178" s="109">
        <f t="shared" si="58"/>
        <v>10</v>
      </c>
      <c r="S178" s="109">
        <f>VLOOKUP(B178,'TCS Chainage As PER COS'!$B$4:$J$14,7,TRUE)</f>
        <v>0</v>
      </c>
      <c r="T178" s="113">
        <f t="shared" si="51"/>
        <v>0</v>
      </c>
      <c r="U178" s="110">
        <f t="shared" si="52"/>
        <v>14</v>
      </c>
      <c r="V178" s="110">
        <f t="shared" si="59"/>
        <v>14</v>
      </c>
      <c r="W178" s="110">
        <f t="shared" si="53"/>
        <v>14</v>
      </c>
      <c r="X178" s="110">
        <f t="shared" si="54"/>
        <v>3404.9015000000004</v>
      </c>
      <c r="Y178" s="110">
        <f t="shared" si="60"/>
        <v>3404.6634999999997</v>
      </c>
      <c r="Z178" s="114">
        <f t="shared" si="55"/>
        <v>34046.634999999995</v>
      </c>
      <c r="AA178" s="110">
        <f t="shared" si="56"/>
        <v>0</v>
      </c>
      <c r="AB178" s="110">
        <f t="shared" si="61"/>
        <v>0</v>
      </c>
      <c r="AC178" s="114">
        <f t="shared" si="57"/>
        <v>0</v>
      </c>
      <c r="AD178" s="109"/>
      <c r="AF178" s="94">
        <f t="shared" si="62"/>
        <v>0</v>
      </c>
    </row>
    <row r="179" spans="1:32" ht="20" customHeight="1">
      <c r="A179" s="109">
        <f t="shared" si="42"/>
        <v>174</v>
      </c>
      <c r="B179" s="109">
        <v>268730</v>
      </c>
      <c r="C179" s="110">
        <v>486.99099999999999</v>
      </c>
      <c r="D179" s="110">
        <f t="shared" si="43"/>
        <v>0.56499999999999995</v>
      </c>
      <c r="E179" s="111">
        <v>2.5000000000000001E-2</v>
      </c>
      <c r="F179" s="112" t="str">
        <f>VLOOKUP(B179,'TCS Chainage As PER COS'!$B$4:$J$14,8,TRUE)</f>
        <v>MCW</v>
      </c>
      <c r="G179" s="112" t="str">
        <f>VLOOKUP(B179,'TCS Chainage As PER COS'!$B$4:$J$14,4,TRUE)</f>
        <v>TCS - 01</v>
      </c>
      <c r="H179" s="110">
        <f>VLOOKUP(B179,'TCS Chainage As PER COS'!$B$4:$J$14,6,TRUE)</f>
        <v>13</v>
      </c>
      <c r="I179" s="110">
        <f t="shared" si="44"/>
        <v>486.42599999999999</v>
      </c>
      <c r="J179" s="110">
        <f t="shared" si="45"/>
        <v>486.68849999999998</v>
      </c>
      <c r="K179" s="110">
        <f t="shared" si="46"/>
        <v>486.55724999999995</v>
      </c>
      <c r="L179" s="110">
        <v>486.62</v>
      </c>
      <c r="M179" s="110"/>
      <c r="N179" s="110">
        <f t="shared" si="47"/>
        <v>243.31</v>
      </c>
      <c r="O179" s="110">
        <f t="shared" si="48"/>
        <v>243.24724999999995</v>
      </c>
      <c r="P179" s="110">
        <f t="shared" si="49"/>
        <v>243.24724999999995</v>
      </c>
      <c r="Q179" s="110">
        <f t="shared" si="50"/>
        <v>0</v>
      </c>
      <c r="R179" s="109">
        <f t="shared" si="58"/>
        <v>10</v>
      </c>
      <c r="S179" s="109">
        <f>VLOOKUP(B179,'TCS Chainage As PER COS'!$B$4:$J$14,7,TRUE)</f>
        <v>0</v>
      </c>
      <c r="T179" s="113">
        <f t="shared" si="51"/>
        <v>0</v>
      </c>
      <c r="U179" s="110">
        <f t="shared" si="52"/>
        <v>14</v>
      </c>
      <c r="V179" s="110">
        <f t="shared" si="59"/>
        <v>14</v>
      </c>
      <c r="W179" s="110">
        <f t="shared" si="53"/>
        <v>14</v>
      </c>
      <c r="X179" s="110">
        <f t="shared" si="54"/>
        <v>3405.4614999999994</v>
      </c>
      <c r="Y179" s="110">
        <f t="shared" si="60"/>
        <v>3405.1814999999997</v>
      </c>
      <c r="Z179" s="114">
        <f t="shared" si="55"/>
        <v>34051.814999999995</v>
      </c>
      <c r="AA179" s="110">
        <f t="shared" si="56"/>
        <v>0</v>
      </c>
      <c r="AB179" s="110">
        <f t="shared" si="61"/>
        <v>0</v>
      </c>
      <c r="AC179" s="114">
        <f t="shared" si="57"/>
        <v>0</v>
      </c>
      <c r="AD179" s="109"/>
      <c r="AF179" s="94">
        <f t="shared" si="62"/>
        <v>0</v>
      </c>
    </row>
    <row r="180" spans="1:32" ht="20" customHeight="1">
      <c r="A180" s="109">
        <f t="shared" si="42"/>
        <v>175</v>
      </c>
      <c r="B180" s="109">
        <v>268740</v>
      </c>
      <c r="C180" s="110">
        <v>487.05099999999999</v>
      </c>
      <c r="D180" s="110">
        <f t="shared" si="43"/>
        <v>0.56499999999999995</v>
      </c>
      <c r="E180" s="111">
        <v>2.5000000000000001E-2</v>
      </c>
      <c r="F180" s="112" t="str">
        <f>VLOOKUP(B180,'TCS Chainage As PER COS'!$B$4:$J$14,8,TRUE)</f>
        <v>MCW</v>
      </c>
      <c r="G180" s="112" t="str">
        <f>VLOOKUP(B180,'TCS Chainage As PER COS'!$B$4:$J$14,4,TRUE)</f>
        <v>TCS - 01</v>
      </c>
      <c r="H180" s="110">
        <f>VLOOKUP(B180,'TCS Chainage As PER COS'!$B$4:$J$14,6,TRUE)</f>
        <v>13</v>
      </c>
      <c r="I180" s="110">
        <f t="shared" si="44"/>
        <v>486.48599999999999</v>
      </c>
      <c r="J180" s="110">
        <f t="shared" si="45"/>
        <v>486.74849999999998</v>
      </c>
      <c r="K180" s="110">
        <f t="shared" si="46"/>
        <v>486.61725000000001</v>
      </c>
      <c r="L180" s="110">
        <v>486.55</v>
      </c>
      <c r="M180" s="110"/>
      <c r="N180" s="110">
        <f t="shared" si="47"/>
        <v>243.27500000000001</v>
      </c>
      <c r="O180" s="110">
        <f t="shared" si="48"/>
        <v>243.34225000000001</v>
      </c>
      <c r="P180" s="110">
        <f t="shared" si="49"/>
        <v>243.34225000000001</v>
      </c>
      <c r="Q180" s="110">
        <f t="shared" si="50"/>
        <v>0</v>
      </c>
      <c r="R180" s="109">
        <f t="shared" si="58"/>
        <v>10</v>
      </c>
      <c r="S180" s="109">
        <f>VLOOKUP(B180,'TCS Chainage As PER COS'!$B$4:$J$14,7,TRUE)</f>
        <v>0</v>
      </c>
      <c r="T180" s="113">
        <f t="shared" si="51"/>
        <v>0</v>
      </c>
      <c r="U180" s="110">
        <f t="shared" si="52"/>
        <v>14</v>
      </c>
      <c r="V180" s="110">
        <f t="shared" si="59"/>
        <v>14</v>
      </c>
      <c r="W180" s="110">
        <f t="shared" si="53"/>
        <v>14</v>
      </c>
      <c r="X180" s="110">
        <f t="shared" si="54"/>
        <v>3406.7915000000003</v>
      </c>
      <c r="Y180" s="110">
        <f t="shared" si="60"/>
        <v>3406.1264999999999</v>
      </c>
      <c r="Z180" s="114">
        <f t="shared" si="55"/>
        <v>34061.264999999999</v>
      </c>
      <c r="AA180" s="110">
        <f t="shared" si="56"/>
        <v>0</v>
      </c>
      <c r="AB180" s="110">
        <f t="shared" si="61"/>
        <v>0</v>
      </c>
      <c r="AC180" s="114">
        <f t="shared" si="57"/>
        <v>0</v>
      </c>
      <c r="AD180" s="109"/>
      <c r="AF180" s="94">
        <f t="shared" si="62"/>
        <v>0</v>
      </c>
    </row>
    <row r="181" spans="1:32" ht="20" customHeight="1">
      <c r="A181" s="109">
        <f t="shared" si="42"/>
        <v>176</v>
      </c>
      <c r="B181" s="109">
        <v>268750</v>
      </c>
      <c r="C181" s="110">
        <v>487.11099999999999</v>
      </c>
      <c r="D181" s="110">
        <f t="shared" si="43"/>
        <v>0.56499999999999995</v>
      </c>
      <c r="E181" s="111">
        <v>2.5000000000000001E-2</v>
      </c>
      <c r="F181" s="112" t="str">
        <f>VLOOKUP(B181,'TCS Chainage As PER COS'!$B$4:$J$14,8,TRUE)</f>
        <v>MCW</v>
      </c>
      <c r="G181" s="112" t="str">
        <f>VLOOKUP(B181,'TCS Chainage As PER COS'!$B$4:$J$14,4,TRUE)</f>
        <v>TCS - 01</v>
      </c>
      <c r="H181" s="110">
        <f>VLOOKUP(B181,'TCS Chainage As PER COS'!$B$4:$J$14,6,TRUE)</f>
        <v>13</v>
      </c>
      <c r="I181" s="110">
        <f t="shared" si="44"/>
        <v>486.54599999999999</v>
      </c>
      <c r="J181" s="110">
        <f t="shared" si="45"/>
        <v>486.80849999999998</v>
      </c>
      <c r="K181" s="110">
        <f t="shared" si="46"/>
        <v>486.67724999999996</v>
      </c>
      <c r="L181" s="110">
        <v>486.57900000000001</v>
      </c>
      <c r="M181" s="110"/>
      <c r="N181" s="110">
        <f t="shared" si="47"/>
        <v>243.2895</v>
      </c>
      <c r="O181" s="110">
        <f t="shared" si="48"/>
        <v>243.38774999999995</v>
      </c>
      <c r="P181" s="110">
        <f t="shared" si="49"/>
        <v>243.38774999999995</v>
      </c>
      <c r="Q181" s="110">
        <f t="shared" si="50"/>
        <v>0</v>
      </c>
      <c r="R181" s="109">
        <f t="shared" si="58"/>
        <v>10</v>
      </c>
      <c r="S181" s="109">
        <f>VLOOKUP(B181,'TCS Chainage As PER COS'!$B$4:$J$14,7,TRUE)</f>
        <v>0</v>
      </c>
      <c r="T181" s="113">
        <f t="shared" si="51"/>
        <v>0</v>
      </c>
      <c r="U181" s="110">
        <f t="shared" si="52"/>
        <v>14</v>
      </c>
      <c r="V181" s="110">
        <f t="shared" si="59"/>
        <v>14</v>
      </c>
      <c r="W181" s="110">
        <f t="shared" si="53"/>
        <v>14</v>
      </c>
      <c r="X181" s="110">
        <f t="shared" si="54"/>
        <v>3407.4284999999995</v>
      </c>
      <c r="Y181" s="110">
        <f t="shared" si="60"/>
        <v>3407.1099999999997</v>
      </c>
      <c r="Z181" s="114">
        <f t="shared" si="55"/>
        <v>34071.1</v>
      </c>
      <c r="AA181" s="110">
        <f t="shared" si="56"/>
        <v>0</v>
      </c>
      <c r="AB181" s="110">
        <f t="shared" si="61"/>
        <v>0</v>
      </c>
      <c r="AC181" s="114">
        <f t="shared" si="57"/>
        <v>0</v>
      </c>
      <c r="AD181" s="109"/>
      <c r="AF181" s="94">
        <f t="shared" si="62"/>
        <v>0</v>
      </c>
    </row>
    <row r="182" spans="1:32" ht="20" customHeight="1">
      <c r="A182" s="109">
        <f t="shared" si="42"/>
        <v>177</v>
      </c>
      <c r="B182" s="109">
        <v>268760</v>
      </c>
      <c r="C182" s="110">
        <v>487.17099999999999</v>
      </c>
      <c r="D182" s="110">
        <f t="shared" si="43"/>
        <v>0.56499999999999995</v>
      </c>
      <c r="E182" s="111">
        <v>2.5000000000000001E-2</v>
      </c>
      <c r="F182" s="112" t="str">
        <f>VLOOKUP(B182,'TCS Chainage As PER COS'!$B$4:$J$14,8,TRUE)</f>
        <v>MCW</v>
      </c>
      <c r="G182" s="112" t="str">
        <f>VLOOKUP(B182,'TCS Chainage As PER COS'!$B$4:$J$14,4,TRUE)</f>
        <v>TCS - 01</v>
      </c>
      <c r="H182" s="110">
        <f>VLOOKUP(B182,'TCS Chainage As PER COS'!$B$4:$J$14,6,TRUE)</f>
        <v>13</v>
      </c>
      <c r="I182" s="110">
        <f t="shared" si="44"/>
        <v>486.60599999999999</v>
      </c>
      <c r="J182" s="110">
        <f t="shared" si="45"/>
        <v>486.86849999999998</v>
      </c>
      <c r="K182" s="110">
        <f t="shared" si="46"/>
        <v>486.73725000000002</v>
      </c>
      <c r="L182" s="110">
        <v>486.76</v>
      </c>
      <c r="M182" s="110"/>
      <c r="N182" s="110">
        <f t="shared" si="47"/>
        <v>243.38</v>
      </c>
      <c r="O182" s="110">
        <f t="shared" si="48"/>
        <v>243.35725000000002</v>
      </c>
      <c r="P182" s="110">
        <f t="shared" si="49"/>
        <v>243.35725000000002</v>
      </c>
      <c r="Q182" s="110">
        <f t="shared" si="50"/>
        <v>0</v>
      </c>
      <c r="R182" s="109">
        <f t="shared" si="58"/>
        <v>10</v>
      </c>
      <c r="S182" s="109">
        <f>VLOOKUP(B182,'TCS Chainage As PER COS'!$B$4:$J$14,7,TRUE)</f>
        <v>0</v>
      </c>
      <c r="T182" s="113">
        <f t="shared" si="51"/>
        <v>0</v>
      </c>
      <c r="U182" s="110">
        <f t="shared" si="52"/>
        <v>14</v>
      </c>
      <c r="V182" s="110">
        <f t="shared" si="59"/>
        <v>14</v>
      </c>
      <c r="W182" s="110">
        <f t="shared" si="53"/>
        <v>14</v>
      </c>
      <c r="X182" s="110">
        <f t="shared" si="54"/>
        <v>3407.0015000000003</v>
      </c>
      <c r="Y182" s="110">
        <f t="shared" si="60"/>
        <v>3407.2150000000001</v>
      </c>
      <c r="Z182" s="114">
        <f t="shared" si="55"/>
        <v>34072.15</v>
      </c>
      <c r="AA182" s="110">
        <f t="shared" si="56"/>
        <v>0</v>
      </c>
      <c r="AB182" s="110">
        <f t="shared" si="61"/>
        <v>0</v>
      </c>
      <c r="AC182" s="114">
        <f t="shared" si="57"/>
        <v>0</v>
      </c>
      <c r="AD182" s="109"/>
      <c r="AF182" s="94">
        <f t="shared" si="62"/>
        <v>0</v>
      </c>
    </row>
    <row r="183" spans="1:32" ht="20" customHeight="1">
      <c r="A183" s="109">
        <f t="shared" si="42"/>
        <v>178</v>
      </c>
      <c r="B183" s="109">
        <v>268770</v>
      </c>
      <c r="C183" s="110">
        <v>487.23099999999999</v>
      </c>
      <c r="D183" s="110">
        <f t="shared" si="43"/>
        <v>0.56499999999999995</v>
      </c>
      <c r="E183" s="111">
        <v>2.5000000000000001E-2</v>
      </c>
      <c r="F183" s="112" t="str">
        <f>VLOOKUP(B183,'TCS Chainage As PER COS'!$B$4:$J$14,8,TRUE)</f>
        <v>MCW</v>
      </c>
      <c r="G183" s="112" t="str">
        <f>VLOOKUP(B183,'TCS Chainage As PER COS'!$B$4:$J$14,4,TRUE)</f>
        <v>TCS - 01</v>
      </c>
      <c r="H183" s="110">
        <f>VLOOKUP(B183,'TCS Chainage As PER COS'!$B$4:$J$14,6,TRUE)</f>
        <v>13</v>
      </c>
      <c r="I183" s="110">
        <f t="shared" si="44"/>
        <v>486.666</v>
      </c>
      <c r="J183" s="110">
        <f t="shared" si="45"/>
        <v>486.92849999999999</v>
      </c>
      <c r="K183" s="110">
        <f t="shared" si="46"/>
        <v>486.79724999999996</v>
      </c>
      <c r="L183" s="110">
        <v>486.74399999999997</v>
      </c>
      <c r="M183" s="110"/>
      <c r="N183" s="110">
        <f t="shared" si="47"/>
        <v>243.37199999999999</v>
      </c>
      <c r="O183" s="110">
        <f t="shared" si="48"/>
        <v>243.42524999999998</v>
      </c>
      <c r="P183" s="110">
        <f t="shared" si="49"/>
        <v>243.42524999999998</v>
      </c>
      <c r="Q183" s="110">
        <f t="shared" si="50"/>
        <v>0</v>
      </c>
      <c r="R183" s="109">
        <f t="shared" si="58"/>
        <v>10</v>
      </c>
      <c r="S183" s="109">
        <f>VLOOKUP(B183,'TCS Chainage As PER COS'!$B$4:$J$14,7,TRUE)</f>
        <v>0</v>
      </c>
      <c r="T183" s="113">
        <f t="shared" si="51"/>
        <v>0</v>
      </c>
      <c r="U183" s="110">
        <f t="shared" si="52"/>
        <v>14</v>
      </c>
      <c r="V183" s="110">
        <f t="shared" si="59"/>
        <v>14</v>
      </c>
      <c r="W183" s="110">
        <f t="shared" si="53"/>
        <v>14</v>
      </c>
      <c r="X183" s="110">
        <f t="shared" si="54"/>
        <v>3407.9534999999996</v>
      </c>
      <c r="Y183" s="110">
        <f t="shared" si="60"/>
        <v>3407.4775</v>
      </c>
      <c r="Z183" s="114">
        <f t="shared" si="55"/>
        <v>34074.775000000001</v>
      </c>
      <c r="AA183" s="110">
        <f t="shared" si="56"/>
        <v>0</v>
      </c>
      <c r="AB183" s="110">
        <f t="shared" si="61"/>
        <v>0</v>
      </c>
      <c r="AC183" s="114">
        <f t="shared" si="57"/>
        <v>0</v>
      </c>
      <c r="AD183" s="109"/>
      <c r="AF183" s="94">
        <f t="shared" si="62"/>
        <v>0</v>
      </c>
    </row>
    <row r="184" spans="1:32" ht="20" customHeight="1">
      <c r="A184" s="109">
        <f t="shared" si="42"/>
        <v>179</v>
      </c>
      <c r="B184" s="109">
        <v>268780</v>
      </c>
      <c r="C184" s="110">
        <v>487.291</v>
      </c>
      <c r="D184" s="110">
        <f t="shared" si="43"/>
        <v>0.56499999999999995</v>
      </c>
      <c r="E184" s="111">
        <v>2.5000000000000001E-2</v>
      </c>
      <c r="F184" s="112" t="str">
        <f>VLOOKUP(B184,'TCS Chainage As PER COS'!$B$4:$J$14,8,TRUE)</f>
        <v>MCW</v>
      </c>
      <c r="G184" s="112" t="str">
        <f>VLOOKUP(B184,'TCS Chainage As PER COS'!$B$4:$J$14,4,TRUE)</f>
        <v>TCS - 01</v>
      </c>
      <c r="H184" s="110">
        <f>VLOOKUP(B184,'TCS Chainage As PER COS'!$B$4:$J$14,6,TRUE)</f>
        <v>13</v>
      </c>
      <c r="I184" s="110">
        <f t="shared" si="44"/>
        <v>486.726</v>
      </c>
      <c r="J184" s="110">
        <f t="shared" si="45"/>
        <v>486.98849999999999</v>
      </c>
      <c r="K184" s="110">
        <f t="shared" si="46"/>
        <v>486.85725000000002</v>
      </c>
      <c r="L184" s="110">
        <v>486.86799999999999</v>
      </c>
      <c r="M184" s="110"/>
      <c r="N184" s="110">
        <f t="shared" si="47"/>
        <v>243.434</v>
      </c>
      <c r="O184" s="110">
        <f t="shared" si="48"/>
        <v>243.42325000000002</v>
      </c>
      <c r="P184" s="110">
        <f t="shared" si="49"/>
        <v>243.42325000000002</v>
      </c>
      <c r="Q184" s="110">
        <f t="shared" si="50"/>
        <v>0</v>
      </c>
      <c r="R184" s="109">
        <f t="shared" si="58"/>
        <v>10</v>
      </c>
      <c r="S184" s="109">
        <f>VLOOKUP(B184,'TCS Chainage As PER COS'!$B$4:$J$14,7,TRUE)</f>
        <v>0</v>
      </c>
      <c r="T184" s="113">
        <f t="shared" si="51"/>
        <v>0</v>
      </c>
      <c r="U184" s="110">
        <f t="shared" si="52"/>
        <v>14</v>
      </c>
      <c r="V184" s="110">
        <f t="shared" si="59"/>
        <v>14</v>
      </c>
      <c r="W184" s="110">
        <f t="shared" si="53"/>
        <v>14</v>
      </c>
      <c r="X184" s="110">
        <f t="shared" si="54"/>
        <v>3407.9255000000003</v>
      </c>
      <c r="Y184" s="110">
        <f t="shared" si="60"/>
        <v>3407.9395</v>
      </c>
      <c r="Z184" s="114">
        <f t="shared" si="55"/>
        <v>34079.394999999997</v>
      </c>
      <c r="AA184" s="110">
        <f t="shared" si="56"/>
        <v>0</v>
      </c>
      <c r="AB184" s="110">
        <f t="shared" si="61"/>
        <v>0</v>
      </c>
      <c r="AC184" s="114">
        <f t="shared" si="57"/>
        <v>0</v>
      </c>
      <c r="AD184" s="109"/>
      <c r="AF184" s="94">
        <f t="shared" si="62"/>
        <v>0</v>
      </c>
    </row>
    <row r="185" spans="1:32" ht="20" customHeight="1">
      <c r="A185" s="109">
        <f t="shared" si="42"/>
        <v>180</v>
      </c>
      <c r="B185" s="109">
        <v>268790</v>
      </c>
      <c r="C185" s="110">
        <v>487.351</v>
      </c>
      <c r="D185" s="110">
        <f t="shared" si="43"/>
        <v>0.56499999999999995</v>
      </c>
      <c r="E185" s="111">
        <v>2.5000000000000001E-2</v>
      </c>
      <c r="F185" s="112" t="str">
        <f>VLOOKUP(B185,'TCS Chainage As PER COS'!$B$4:$J$14,8,TRUE)</f>
        <v>MCW</v>
      </c>
      <c r="G185" s="112" t="str">
        <f>VLOOKUP(B185,'TCS Chainage As PER COS'!$B$4:$J$14,4,TRUE)</f>
        <v>TCS - 01</v>
      </c>
      <c r="H185" s="110">
        <f>VLOOKUP(B185,'TCS Chainage As PER COS'!$B$4:$J$14,6,TRUE)</f>
        <v>13</v>
      </c>
      <c r="I185" s="110">
        <f t="shared" si="44"/>
        <v>486.786</v>
      </c>
      <c r="J185" s="110">
        <f t="shared" si="45"/>
        <v>487.04849999999999</v>
      </c>
      <c r="K185" s="110">
        <f t="shared" si="46"/>
        <v>486.91724999999997</v>
      </c>
      <c r="L185" s="110">
        <v>486.99599999999998</v>
      </c>
      <c r="M185" s="110"/>
      <c r="N185" s="110">
        <f t="shared" si="47"/>
        <v>243.49799999999999</v>
      </c>
      <c r="O185" s="110">
        <f t="shared" si="48"/>
        <v>243.41924999999998</v>
      </c>
      <c r="P185" s="110">
        <f t="shared" si="49"/>
        <v>243.41924999999998</v>
      </c>
      <c r="Q185" s="110">
        <f t="shared" si="50"/>
        <v>0</v>
      </c>
      <c r="R185" s="109">
        <f t="shared" si="58"/>
        <v>10</v>
      </c>
      <c r="S185" s="109">
        <f>VLOOKUP(B185,'TCS Chainage As PER COS'!$B$4:$J$14,7,TRUE)</f>
        <v>0</v>
      </c>
      <c r="T185" s="113">
        <f t="shared" si="51"/>
        <v>0</v>
      </c>
      <c r="U185" s="110">
        <f t="shared" si="52"/>
        <v>14</v>
      </c>
      <c r="V185" s="110">
        <f t="shared" si="59"/>
        <v>14</v>
      </c>
      <c r="W185" s="110">
        <f t="shared" si="53"/>
        <v>14</v>
      </c>
      <c r="X185" s="110">
        <f t="shared" si="54"/>
        <v>3407.8694999999998</v>
      </c>
      <c r="Y185" s="110">
        <f t="shared" si="60"/>
        <v>3407.8975</v>
      </c>
      <c r="Z185" s="114">
        <f t="shared" si="55"/>
        <v>34078.974999999999</v>
      </c>
      <c r="AA185" s="110">
        <f t="shared" si="56"/>
        <v>0</v>
      </c>
      <c r="AB185" s="110">
        <f t="shared" si="61"/>
        <v>0</v>
      </c>
      <c r="AC185" s="114">
        <f t="shared" si="57"/>
        <v>0</v>
      </c>
      <c r="AD185" s="109"/>
      <c r="AF185" s="94">
        <f t="shared" si="62"/>
        <v>0</v>
      </c>
    </row>
    <row r="186" spans="1:32" ht="20" customHeight="1">
      <c r="A186" s="109">
        <f t="shared" si="42"/>
        <v>181</v>
      </c>
      <c r="B186" s="109">
        <v>268800</v>
      </c>
      <c r="C186" s="110">
        <v>487.411</v>
      </c>
      <c r="D186" s="110">
        <f t="shared" si="43"/>
        <v>0.56499999999999995</v>
      </c>
      <c r="E186" s="111">
        <v>2.5000000000000001E-2</v>
      </c>
      <c r="F186" s="112" t="str">
        <f>VLOOKUP(B186,'TCS Chainage As PER COS'!$B$4:$J$14,8,TRUE)</f>
        <v>MCW</v>
      </c>
      <c r="G186" s="112" t="str">
        <f>VLOOKUP(B186,'TCS Chainage As PER COS'!$B$4:$J$14,4,TRUE)</f>
        <v>TCS - 01</v>
      </c>
      <c r="H186" s="110">
        <f>VLOOKUP(B186,'TCS Chainage As PER COS'!$B$4:$J$14,6,TRUE)</f>
        <v>13</v>
      </c>
      <c r="I186" s="110">
        <f t="shared" si="44"/>
        <v>486.846</v>
      </c>
      <c r="J186" s="110">
        <f t="shared" si="45"/>
        <v>487.10849999999999</v>
      </c>
      <c r="K186" s="110">
        <f t="shared" si="46"/>
        <v>486.97725000000003</v>
      </c>
      <c r="L186" s="110">
        <v>486.93199999999996</v>
      </c>
      <c r="M186" s="110"/>
      <c r="N186" s="110">
        <f t="shared" si="47"/>
        <v>243.46599999999998</v>
      </c>
      <c r="O186" s="110">
        <f t="shared" si="48"/>
        <v>243.51125000000005</v>
      </c>
      <c r="P186" s="110">
        <f t="shared" si="49"/>
        <v>243.51125000000005</v>
      </c>
      <c r="Q186" s="110">
        <f t="shared" si="50"/>
        <v>0</v>
      </c>
      <c r="R186" s="109">
        <f t="shared" si="58"/>
        <v>10</v>
      </c>
      <c r="S186" s="109">
        <f>VLOOKUP(B186,'TCS Chainage As PER COS'!$B$4:$J$14,7,TRUE)</f>
        <v>0</v>
      </c>
      <c r="T186" s="113">
        <f t="shared" si="51"/>
        <v>0</v>
      </c>
      <c r="U186" s="110">
        <f t="shared" si="52"/>
        <v>14</v>
      </c>
      <c r="V186" s="110">
        <f t="shared" si="59"/>
        <v>14</v>
      </c>
      <c r="W186" s="110">
        <f t="shared" si="53"/>
        <v>14</v>
      </c>
      <c r="X186" s="110">
        <f t="shared" si="54"/>
        <v>3409.1575000000007</v>
      </c>
      <c r="Y186" s="110">
        <f t="shared" si="60"/>
        <v>3408.5135</v>
      </c>
      <c r="Z186" s="114">
        <f t="shared" si="55"/>
        <v>34085.135000000002</v>
      </c>
      <c r="AA186" s="110">
        <f t="shared" si="56"/>
        <v>0</v>
      </c>
      <c r="AB186" s="110">
        <f t="shared" si="61"/>
        <v>0</v>
      </c>
      <c r="AC186" s="114">
        <f t="shared" si="57"/>
        <v>0</v>
      </c>
      <c r="AD186" s="109"/>
      <c r="AF186" s="94">
        <f t="shared" si="62"/>
        <v>0</v>
      </c>
    </row>
    <row r="187" spans="1:32" ht="20" customHeight="1">
      <c r="A187" s="109">
        <f t="shared" si="42"/>
        <v>182</v>
      </c>
      <c r="B187" s="109">
        <v>268810</v>
      </c>
      <c r="C187" s="110">
        <v>487.471</v>
      </c>
      <c r="D187" s="110">
        <f t="shared" si="43"/>
        <v>0.56499999999999995</v>
      </c>
      <c r="E187" s="111">
        <v>2.5000000000000001E-2</v>
      </c>
      <c r="F187" s="112" t="str">
        <f>VLOOKUP(B187,'TCS Chainage As PER COS'!$B$4:$J$14,8,TRUE)</f>
        <v>MCW</v>
      </c>
      <c r="G187" s="112" t="str">
        <f>VLOOKUP(B187,'TCS Chainage As PER COS'!$B$4:$J$14,4,TRUE)</f>
        <v>TCS - 01</v>
      </c>
      <c r="H187" s="110">
        <f>VLOOKUP(B187,'TCS Chainage As PER COS'!$B$4:$J$14,6,TRUE)</f>
        <v>13</v>
      </c>
      <c r="I187" s="110">
        <f t="shared" si="44"/>
        <v>486.90600000000001</v>
      </c>
      <c r="J187" s="110">
        <f t="shared" si="45"/>
        <v>487.16849999999999</v>
      </c>
      <c r="K187" s="110">
        <f t="shared" si="46"/>
        <v>487.03724999999997</v>
      </c>
      <c r="L187" s="110">
        <v>486.95699999999999</v>
      </c>
      <c r="M187" s="110"/>
      <c r="N187" s="110">
        <f t="shared" si="47"/>
        <v>243.4785</v>
      </c>
      <c r="O187" s="110">
        <f t="shared" si="48"/>
        <v>243.55874999999997</v>
      </c>
      <c r="P187" s="110">
        <f t="shared" si="49"/>
        <v>243.55874999999997</v>
      </c>
      <c r="Q187" s="110">
        <f t="shared" si="50"/>
        <v>0</v>
      </c>
      <c r="R187" s="109">
        <f t="shared" si="58"/>
        <v>10</v>
      </c>
      <c r="S187" s="109">
        <f>VLOOKUP(B187,'TCS Chainage As PER COS'!$B$4:$J$14,7,TRUE)</f>
        <v>0</v>
      </c>
      <c r="T187" s="113">
        <f t="shared" si="51"/>
        <v>0</v>
      </c>
      <c r="U187" s="110">
        <f t="shared" si="52"/>
        <v>14</v>
      </c>
      <c r="V187" s="110">
        <f t="shared" si="59"/>
        <v>14</v>
      </c>
      <c r="W187" s="110">
        <f t="shared" si="53"/>
        <v>14</v>
      </c>
      <c r="X187" s="110">
        <f t="shared" si="54"/>
        <v>3409.8224999999998</v>
      </c>
      <c r="Y187" s="110">
        <f t="shared" si="60"/>
        <v>3409.4900000000002</v>
      </c>
      <c r="Z187" s="114">
        <f t="shared" si="55"/>
        <v>34094.9</v>
      </c>
      <c r="AA187" s="110">
        <f t="shared" si="56"/>
        <v>0</v>
      </c>
      <c r="AB187" s="110">
        <f t="shared" si="61"/>
        <v>0</v>
      </c>
      <c r="AC187" s="114">
        <f t="shared" si="57"/>
        <v>0</v>
      </c>
      <c r="AD187" s="109"/>
      <c r="AF187" s="94">
        <f t="shared" si="62"/>
        <v>0</v>
      </c>
    </row>
    <row r="188" spans="1:32" ht="20" customHeight="1">
      <c r="A188" s="109">
        <f t="shared" si="42"/>
        <v>183</v>
      </c>
      <c r="B188" s="109">
        <v>268820</v>
      </c>
      <c r="C188" s="110">
        <v>487.53100000000001</v>
      </c>
      <c r="D188" s="110">
        <f t="shared" si="43"/>
        <v>0.56499999999999995</v>
      </c>
      <c r="E188" s="111">
        <v>2.5000000000000001E-2</v>
      </c>
      <c r="F188" s="112" t="str">
        <f>VLOOKUP(B188,'TCS Chainage As PER COS'!$B$4:$J$14,8,TRUE)</f>
        <v>MCW</v>
      </c>
      <c r="G188" s="112" t="str">
        <f>VLOOKUP(B188,'TCS Chainage As PER COS'!$B$4:$J$14,4,TRUE)</f>
        <v>TCS - 01</v>
      </c>
      <c r="H188" s="110">
        <f>VLOOKUP(B188,'TCS Chainage As PER COS'!$B$4:$J$14,6,TRUE)</f>
        <v>13</v>
      </c>
      <c r="I188" s="110">
        <f t="shared" si="44"/>
        <v>486.96600000000001</v>
      </c>
      <c r="J188" s="110">
        <f t="shared" si="45"/>
        <v>487.2285</v>
      </c>
      <c r="K188" s="110">
        <f t="shared" si="46"/>
        <v>487.09725000000003</v>
      </c>
      <c r="L188" s="110">
        <v>487.10599999999999</v>
      </c>
      <c r="M188" s="110"/>
      <c r="N188" s="110">
        <f t="shared" si="47"/>
        <v>243.553</v>
      </c>
      <c r="O188" s="110">
        <f t="shared" si="48"/>
        <v>243.54425000000003</v>
      </c>
      <c r="P188" s="110">
        <f t="shared" si="49"/>
        <v>243.54425000000003</v>
      </c>
      <c r="Q188" s="110">
        <f t="shared" si="50"/>
        <v>0</v>
      </c>
      <c r="R188" s="109">
        <f t="shared" si="58"/>
        <v>10</v>
      </c>
      <c r="S188" s="109">
        <f>VLOOKUP(B188,'TCS Chainage As PER COS'!$B$4:$J$14,7,TRUE)</f>
        <v>0</v>
      </c>
      <c r="T188" s="113">
        <f t="shared" si="51"/>
        <v>0</v>
      </c>
      <c r="U188" s="110">
        <f t="shared" si="52"/>
        <v>14</v>
      </c>
      <c r="V188" s="110">
        <f t="shared" si="59"/>
        <v>14</v>
      </c>
      <c r="W188" s="110">
        <f t="shared" si="53"/>
        <v>14</v>
      </c>
      <c r="X188" s="110">
        <f t="shared" si="54"/>
        <v>3409.6195000000007</v>
      </c>
      <c r="Y188" s="110">
        <f t="shared" si="60"/>
        <v>3409.7210000000005</v>
      </c>
      <c r="Z188" s="114">
        <f t="shared" si="55"/>
        <v>34097.210000000006</v>
      </c>
      <c r="AA188" s="110">
        <f t="shared" si="56"/>
        <v>0</v>
      </c>
      <c r="AB188" s="110">
        <f t="shared" si="61"/>
        <v>0</v>
      </c>
      <c r="AC188" s="114">
        <f t="shared" si="57"/>
        <v>0</v>
      </c>
      <c r="AD188" s="109"/>
      <c r="AF188" s="94">
        <f t="shared" si="62"/>
        <v>0</v>
      </c>
    </row>
    <row r="189" spans="1:32" ht="20" customHeight="1">
      <c r="A189" s="109">
        <f t="shared" si="42"/>
        <v>184</v>
      </c>
      <c r="B189" s="109">
        <v>268830</v>
      </c>
      <c r="C189" s="110">
        <v>487.59100000000001</v>
      </c>
      <c r="D189" s="110">
        <f t="shared" si="43"/>
        <v>0.56499999999999995</v>
      </c>
      <c r="E189" s="111">
        <v>2.5000000000000001E-2</v>
      </c>
      <c r="F189" s="112" t="str">
        <f>VLOOKUP(B189,'TCS Chainage As PER COS'!$B$4:$J$14,8,TRUE)</f>
        <v>MCW</v>
      </c>
      <c r="G189" s="112" t="str">
        <f>VLOOKUP(B189,'TCS Chainage As PER COS'!$B$4:$J$14,4,TRUE)</f>
        <v>TCS - 01</v>
      </c>
      <c r="H189" s="110">
        <f>VLOOKUP(B189,'TCS Chainage As PER COS'!$B$4:$J$14,6,TRUE)</f>
        <v>13</v>
      </c>
      <c r="I189" s="110">
        <f t="shared" si="44"/>
        <v>487.02600000000001</v>
      </c>
      <c r="J189" s="110">
        <f t="shared" si="45"/>
        <v>487.2885</v>
      </c>
      <c r="K189" s="110">
        <f t="shared" si="46"/>
        <v>487.15724999999998</v>
      </c>
      <c r="L189" s="110">
        <v>487.33199999999999</v>
      </c>
      <c r="M189" s="110"/>
      <c r="N189" s="110">
        <f t="shared" si="47"/>
        <v>243.666</v>
      </c>
      <c r="O189" s="110">
        <f t="shared" si="48"/>
        <v>243.49124999999998</v>
      </c>
      <c r="P189" s="110">
        <f t="shared" si="49"/>
        <v>243.49124999999998</v>
      </c>
      <c r="Q189" s="110">
        <f t="shared" si="50"/>
        <v>0</v>
      </c>
      <c r="R189" s="109">
        <f t="shared" si="58"/>
        <v>10</v>
      </c>
      <c r="S189" s="109">
        <f>VLOOKUP(B189,'TCS Chainage As PER COS'!$B$4:$J$14,7,TRUE)</f>
        <v>0</v>
      </c>
      <c r="T189" s="113">
        <f t="shared" si="51"/>
        <v>0</v>
      </c>
      <c r="U189" s="110">
        <f t="shared" si="52"/>
        <v>14</v>
      </c>
      <c r="V189" s="110">
        <f t="shared" si="59"/>
        <v>14</v>
      </c>
      <c r="W189" s="110">
        <f t="shared" si="53"/>
        <v>14</v>
      </c>
      <c r="X189" s="110">
        <f t="shared" si="54"/>
        <v>3408.8774999999996</v>
      </c>
      <c r="Y189" s="110">
        <f t="shared" si="60"/>
        <v>3409.2485000000001</v>
      </c>
      <c r="Z189" s="114">
        <f t="shared" si="55"/>
        <v>34092.485000000001</v>
      </c>
      <c r="AA189" s="110">
        <f t="shared" si="56"/>
        <v>0</v>
      </c>
      <c r="AB189" s="110">
        <f t="shared" si="61"/>
        <v>0</v>
      </c>
      <c r="AC189" s="114">
        <f t="shared" si="57"/>
        <v>0</v>
      </c>
      <c r="AD189" s="109"/>
      <c r="AF189" s="94">
        <f t="shared" si="62"/>
        <v>0</v>
      </c>
    </row>
    <row r="190" spans="1:32" ht="20" customHeight="1">
      <c r="A190" s="109">
        <f t="shared" si="42"/>
        <v>185</v>
      </c>
      <c r="B190" s="109">
        <v>268840</v>
      </c>
      <c r="C190" s="110">
        <v>487.65100000000001</v>
      </c>
      <c r="D190" s="110">
        <f t="shared" si="43"/>
        <v>0.56499999999999995</v>
      </c>
      <c r="E190" s="111">
        <v>2.5000000000000001E-2</v>
      </c>
      <c r="F190" s="112" t="str">
        <f>VLOOKUP(B190,'TCS Chainage As PER COS'!$B$4:$J$14,8,TRUE)</f>
        <v>MCW</v>
      </c>
      <c r="G190" s="112" t="str">
        <f>VLOOKUP(B190,'TCS Chainage As PER COS'!$B$4:$J$14,4,TRUE)</f>
        <v>TCS - 01</v>
      </c>
      <c r="H190" s="110">
        <f>VLOOKUP(B190,'TCS Chainage As PER COS'!$B$4:$J$14,6,TRUE)</f>
        <v>13</v>
      </c>
      <c r="I190" s="110">
        <f t="shared" si="44"/>
        <v>487.08600000000001</v>
      </c>
      <c r="J190" s="110">
        <f t="shared" si="45"/>
        <v>487.3485</v>
      </c>
      <c r="K190" s="110">
        <f t="shared" si="46"/>
        <v>487.21725000000004</v>
      </c>
      <c r="L190" s="110">
        <v>487.375</v>
      </c>
      <c r="M190" s="110"/>
      <c r="N190" s="110">
        <f t="shared" si="47"/>
        <v>243.6875</v>
      </c>
      <c r="O190" s="110">
        <f t="shared" si="48"/>
        <v>243.52975000000004</v>
      </c>
      <c r="P190" s="110">
        <f t="shared" si="49"/>
        <v>243.52975000000004</v>
      </c>
      <c r="Q190" s="110">
        <f t="shared" si="50"/>
        <v>0</v>
      </c>
      <c r="R190" s="109">
        <f t="shared" si="58"/>
        <v>10</v>
      </c>
      <c r="S190" s="109">
        <f>VLOOKUP(B190,'TCS Chainage As PER COS'!$B$4:$J$14,7,TRUE)</f>
        <v>0</v>
      </c>
      <c r="T190" s="113">
        <f t="shared" si="51"/>
        <v>0</v>
      </c>
      <c r="U190" s="110">
        <f t="shared" si="52"/>
        <v>14</v>
      </c>
      <c r="V190" s="110">
        <f t="shared" si="59"/>
        <v>14</v>
      </c>
      <c r="W190" s="110">
        <f t="shared" si="53"/>
        <v>14</v>
      </c>
      <c r="X190" s="110">
        <f t="shared" si="54"/>
        <v>3409.4165000000003</v>
      </c>
      <c r="Y190" s="110">
        <f t="shared" si="60"/>
        <v>3409.1469999999999</v>
      </c>
      <c r="Z190" s="114">
        <f t="shared" si="55"/>
        <v>34091.47</v>
      </c>
      <c r="AA190" s="110">
        <f t="shared" si="56"/>
        <v>0</v>
      </c>
      <c r="AB190" s="110">
        <f t="shared" si="61"/>
        <v>0</v>
      </c>
      <c r="AC190" s="114">
        <f t="shared" si="57"/>
        <v>0</v>
      </c>
      <c r="AD190" s="109"/>
      <c r="AF190" s="94">
        <f t="shared" si="62"/>
        <v>0</v>
      </c>
    </row>
    <row r="191" spans="1:32" ht="20" customHeight="1">
      <c r="A191" s="109">
        <f t="shared" si="42"/>
        <v>186</v>
      </c>
      <c r="B191" s="109">
        <v>268850</v>
      </c>
      <c r="C191" s="110">
        <v>487.71100000000001</v>
      </c>
      <c r="D191" s="110">
        <f t="shared" si="43"/>
        <v>0.56499999999999995</v>
      </c>
      <c r="E191" s="111">
        <v>2.5000000000000001E-2</v>
      </c>
      <c r="F191" s="112" t="str">
        <f>VLOOKUP(B191,'TCS Chainage As PER COS'!$B$4:$J$14,8,TRUE)</f>
        <v>MCW</v>
      </c>
      <c r="G191" s="112" t="str">
        <f>VLOOKUP(B191,'TCS Chainage As PER COS'!$B$4:$J$14,4,TRUE)</f>
        <v>TCS - 01</v>
      </c>
      <c r="H191" s="110">
        <f>VLOOKUP(B191,'TCS Chainage As PER COS'!$B$4:$J$14,6,TRUE)</f>
        <v>13</v>
      </c>
      <c r="I191" s="110">
        <f t="shared" si="44"/>
        <v>487.14600000000002</v>
      </c>
      <c r="J191" s="110">
        <f t="shared" si="45"/>
        <v>487.4085</v>
      </c>
      <c r="K191" s="110">
        <f t="shared" si="46"/>
        <v>487.27724999999998</v>
      </c>
      <c r="L191" s="110">
        <v>487.42500000000001</v>
      </c>
      <c r="M191" s="110"/>
      <c r="N191" s="110">
        <f t="shared" si="47"/>
        <v>243.71250000000001</v>
      </c>
      <c r="O191" s="110">
        <f t="shared" si="48"/>
        <v>243.56474999999998</v>
      </c>
      <c r="P191" s="110">
        <f t="shared" si="49"/>
        <v>243.56474999999998</v>
      </c>
      <c r="Q191" s="110">
        <f t="shared" si="50"/>
        <v>0</v>
      </c>
      <c r="R191" s="109">
        <f t="shared" si="58"/>
        <v>10</v>
      </c>
      <c r="S191" s="109">
        <f>VLOOKUP(B191,'TCS Chainage As PER COS'!$B$4:$J$14,7,TRUE)</f>
        <v>0</v>
      </c>
      <c r="T191" s="113">
        <f t="shared" si="51"/>
        <v>0</v>
      </c>
      <c r="U191" s="110">
        <f t="shared" si="52"/>
        <v>14</v>
      </c>
      <c r="V191" s="110">
        <f t="shared" si="59"/>
        <v>14</v>
      </c>
      <c r="W191" s="110">
        <f t="shared" si="53"/>
        <v>14</v>
      </c>
      <c r="X191" s="110">
        <f t="shared" si="54"/>
        <v>3409.9064999999996</v>
      </c>
      <c r="Y191" s="110">
        <f t="shared" si="60"/>
        <v>3409.6615000000002</v>
      </c>
      <c r="Z191" s="114">
        <f t="shared" si="55"/>
        <v>34096.615000000005</v>
      </c>
      <c r="AA191" s="110">
        <f t="shared" si="56"/>
        <v>0</v>
      </c>
      <c r="AB191" s="110">
        <f t="shared" si="61"/>
        <v>0</v>
      </c>
      <c r="AC191" s="114">
        <f t="shared" si="57"/>
        <v>0</v>
      </c>
      <c r="AD191" s="109"/>
      <c r="AF191" s="94">
        <f t="shared" si="62"/>
        <v>0</v>
      </c>
    </row>
    <row r="192" spans="1:32" ht="20" customHeight="1">
      <c r="A192" s="109">
        <f t="shared" si="42"/>
        <v>187</v>
      </c>
      <c r="B192" s="109">
        <v>268860</v>
      </c>
      <c r="C192" s="110">
        <v>487.77100000000002</v>
      </c>
      <c r="D192" s="110">
        <f t="shared" si="43"/>
        <v>0.56499999999999995</v>
      </c>
      <c r="E192" s="111">
        <v>2.5000000000000001E-2</v>
      </c>
      <c r="F192" s="112" t="str">
        <f>VLOOKUP(B192,'TCS Chainage As PER COS'!$B$4:$J$14,8,TRUE)</f>
        <v>MCW</v>
      </c>
      <c r="G192" s="112" t="str">
        <f>VLOOKUP(B192,'TCS Chainage As PER COS'!$B$4:$J$14,4,TRUE)</f>
        <v>TCS - 01</v>
      </c>
      <c r="H192" s="110">
        <f>VLOOKUP(B192,'TCS Chainage As PER COS'!$B$4:$J$14,6,TRUE)</f>
        <v>13</v>
      </c>
      <c r="I192" s="110">
        <f t="shared" si="44"/>
        <v>487.20600000000002</v>
      </c>
      <c r="J192" s="110">
        <f t="shared" si="45"/>
        <v>487.46850000000001</v>
      </c>
      <c r="K192" s="110">
        <f t="shared" si="46"/>
        <v>487.33725000000004</v>
      </c>
      <c r="L192" s="110">
        <v>487.34</v>
      </c>
      <c r="M192" s="110"/>
      <c r="N192" s="110">
        <f t="shared" si="47"/>
        <v>243.67</v>
      </c>
      <c r="O192" s="110">
        <f t="shared" si="48"/>
        <v>243.66725000000005</v>
      </c>
      <c r="P192" s="110">
        <f t="shared" si="49"/>
        <v>243.66725000000005</v>
      </c>
      <c r="Q192" s="110">
        <f t="shared" si="50"/>
        <v>0</v>
      </c>
      <c r="R192" s="109">
        <f t="shared" si="58"/>
        <v>10</v>
      </c>
      <c r="S192" s="109">
        <f>VLOOKUP(B192,'TCS Chainage As PER COS'!$B$4:$J$14,7,TRUE)</f>
        <v>0</v>
      </c>
      <c r="T192" s="113">
        <f t="shared" si="51"/>
        <v>0</v>
      </c>
      <c r="U192" s="110">
        <f t="shared" si="52"/>
        <v>14</v>
      </c>
      <c r="V192" s="110">
        <f t="shared" si="59"/>
        <v>14</v>
      </c>
      <c r="W192" s="110">
        <f t="shared" si="53"/>
        <v>14</v>
      </c>
      <c r="X192" s="110">
        <f t="shared" si="54"/>
        <v>3411.3415000000009</v>
      </c>
      <c r="Y192" s="110">
        <f t="shared" si="60"/>
        <v>3410.6240000000003</v>
      </c>
      <c r="Z192" s="114">
        <f t="shared" si="55"/>
        <v>34106.240000000005</v>
      </c>
      <c r="AA192" s="110">
        <f t="shared" si="56"/>
        <v>0</v>
      </c>
      <c r="AB192" s="110">
        <f t="shared" si="61"/>
        <v>0</v>
      </c>
      <c r="AC192" s="114">
        <f t="shared" si="57"/>
        <v>0</v>
      </c>
      <c r="AD192" s="109"/>
      <c r="AF192" s="94">
        <f t="shared" si="62"/>
        <v>0</v>
      </c>
    </row>
    <row r="193" spans="1:33" ht="20" customHeight="1">
      <c r="A193" s="109">
        <f t="shared" si="42"/>
        <v>188</v>
      </c>
      <c r="B193" s="109">
        <v>268870</v>
      </c>
      <c r="C193" s="110">
        <v>487.83100000000002</v>
      </c>
      <c r="D193" s="110">
        <f t="shared" si="43"/>
        <v>0.56499999999999995</v>
      </c>
      <c r="E193" s="111">
        <v>2.5000000000000001E-2</v>
      </c>
      <c r="F193" s="112" t="str">
        <f>VLOOKUP(B193,'TCS Chainage As PER COS'!$B$4:$J$14,8,TRUE)</f>
        <v>MCW</v>
      </c>
      <c r="G193" s="112" t="str">
        <f>VLOOKUP(B193,'TCS Chainage As PER COS'!$B$4:$J$14,4,TRUE)</f>
        <v>TCS - 01</v>
      </c>
      <c r="H193" s="110">
        <f>VLOOKUP(B193,'TCS Chainage As PER COS'!$B$4:$J$14,6,TRUE)</f>
        <v>13</v>
      </c>
      <c r="I193" s="110">
        <f t="shared" si="44"/>
        <v>487.26600000000002</v>
      </c>
      <c r="J193" s="110">
        <f t="shared" si="45"/>
        <v>487.52850000000001</v>
      </c>
      <c r="K193" s="110">
        <f t="shared" si="46"/>
        <v>487.39724999999999</v>
      </c>
      <c r="L193" s="110">
        <v>487.37399999999997</v>
      </c>
      <c r="M193" s="110"/>
      <c r="N193" s="110">
        <f t="shared" si="47"/>
        <v>243.68699999999998</v>
      </c>
      <c r="O193" s="110">
        <f t="shared" si="48"/>
        <v>243.71025</v>
      </c>
      <c r="P193" s="110">
        <f t="shared" si="49"/>
        <v>243.71025</v>
      </c>
      <c r="Q193" s="110">
        <f t="shared" si="50"/>
        <v>0</v>
      </c>
      <c r="R193" s="109">
        <f t="shared" si="58"/>
        <v>10</v>
      </c>
      <c r="S193" s="109">
        <f>VLOOKUP(B193,'TCS Chainage As PER COS'!$B$4:$J$14,7,TRUE)</f>
        <v>0</v>
      </c>
      <c r="T193" s="113">
        <f t="shared" si="51"/>
        <v>0</v>
      </c>
      <c r="U193" s="110">
        <f t="shared" si="52"/>
        <v>14</v>
      </c>
      <c r="V193" s="110">
        <f t="shared" si="59"/>
        <v>14</v>
      </c>
      <c r="W193" s="110">
        <f t="shared" si="53"/>
        <v>14</v>
      </c>
      <c r="X193" s="110">
        <f t="shared" si="54"/>
        <v>3411.9434999999999</v>
      </c>
      <c r="Y193" s="110">
        <f t="shared" si="60"/>
        <v>3411.6425000000004</v>
      </c>
      <c r="Z193" s="114">
        <f t="shared" si="55"/>
        <v>34116.425000000003</v>
      </c>
      <c r="AA193" s="110">
        <f t="shared" si="56"/>
        <v>0</v>
      </c>
      <c r="AB193" s="110">
        <f t="shared" si="61"/>
        <v>0</v>
      </c>
      <c r="AC193" s="114">
        <f t="shared" si="57"/>
        <v>0</v>
      </c>
      <c r="AD193" s="109"/>
      <c r="AF193" s="94">
        <f t="shared" si="62"/>
        <v>0</v>
      </c>
    </row>
    <row r="194" spans="1:33" ht="20" customHeight="1">
      <c r="A194" s="109">
        <f t="shared" si="42"/>
        <v>189</v>
      </c>
      <c r="B194" s="109">
        <v>268880</v>
      </c>
      <c r="C194" s="110">
        <v>487.89100000000002</v>
      </c>
      <c r="D194" s="110">
        <f t="shared" si="43"/>
        <v>0.56499999999999995</v>
      </c>
      <c r="E194" s="111">
        <v>2.5000000000000001E-2</v>
      </c>
      <c r="F194" s="112" t="str">
        <f>VLOOKUP(B194,'TCS Chainage As PER COS'!$B$4:$J$14,8,TRUE)</f>
        <v>MCW</v>
      </c>
      <c r="G194" s="112" t="str">
        <f>VLOOKUP(B194,'TCS Chainage As PER COS'!$B$4:$J$14,4,TRUE)</f>
        <v>TCS - 01</v>
      </c>
      <c r="H194" s="110">
        <f>VLOOKUP(B194,'TCS Chainage As PER COS'!$B$4:$J$14,6,TRUE)</f>
        <v>13</v>
      </c>
      <c r="I194" s="110">
        <f t="shared" si="44"/>
        <v>487.32600000000002</v>
      </c>
      <c r="J194" s="110">
        <f t="shared" si="45"/>
        <v>487.58850000000001</v>
      </c>
      <c r="K194" s="110">
        <f t="shared" si="46"/>
        <v>487.45725000000004</v>
      </c>
      <c r="L194" s="110">
        <v>487.411</v>
      </c>
      <c r="M194" s="110"/>
      <c r="N194" s="110">
        <f t="shared" si="47"/>
        <v>243.7055</v>
      </c>
      <c r="O194" s="110">
        <f t="shared" si="48"/>
        <v>243.75175000000004</v>
      </c>
      <c r="P194" s="110">
        <f t="shared" si="49"/>
        <v>243.75175000000004</v>
      </c>
      <c r="Q194" s="110">
        <f t="shared" si="50"/>
        <v>0</v>
      </c>
      <c r="R194" s="109">
        <f t="shared" si="58"/>
        <v>10</v>
      </c>
      <c r="S194" s="109">
        <f>VLOOKUP(B194,'TCS Chainage As PER COS'!$B$4:$J$14,7,TRUE)</f>
        <v>0</v>
      </c>
      <c r="T194" s="113">
        <f t="shared" si="51"/>
        <v>0</v>
      </c>
      <c r="U194" s="110">
        <f t="shared" si="52"/>
        <v>14</v>
      </c>
      <c r="V194" s="110">
        <f t="shared" si="59"/>
        <v>14</v>
      </c>
      <c r="W194" s="110">
        <f t="shared" si="53"/>
        <v>14</v>
      </c>
      <c r="X194" s="110">
        <f t="shared" si="54"/>
        <v>3412.5245000000004</v>
      </c>
      <c r="Y194" s="110">
        <f t="shared" si="60"/>
        <v>3412.2340000000004</v>
      </c>
      <c r="Z194" s="114">
        <f t="shared" si="55"/>
        <v>34122.340000000004</v>
      </c>
      <c r="AA194" s="110">
        <f t="shared" si="56"/>
        <v>0</v>
      </c>
      <c r="AB194" s="110">
        <f t="shared" si="61"/>
        <v>0</v>
      </c>
      <c r="AC194" s="114">
        <f t="shared" si="57"/>
        <v>0</v>
      </c>
      <c r="AD194" s="109"/>
      <c r="AF194" s="94">
        <f t="shared" si="62"/>
        <v>0</v>
      </c>
    </row>
    <row r="195" spans="1:33" s="115" customFormat="1" ht="20" customHeight="1">
      <c r="A195" s="116">
        <f t="shared" si="42"/>
        <v>190</v>
      </c>
      <c r="B195" s="109">
        <v>268890</v>
      </c>
      <c r="C195" s="110">
        <v>487.95100000000002</v>
      </c>
      <c r="D195" s="117">
        <f t="shared" si="43"/>
        <v>0.56499999999999995</v>
      </c>
      <c r="E195" s="118">
        <v>2.5000000000000001E-2</v>
      </c>
      <c r="F195" s="112" t="str">
        <f>VLOOKUP(B195,'TCS Chainage As PER COS'!$B$4:$J$14,8,TRUE)</f>
        <v>MCW</v>
      </c>
      <c r="G195" s="119" t="str">
        <f>VLOOKUP(B195,'TCS Chainage As PER COS'!$B$4:$J$14,4,TRUE)</f>
        <v>TCS - 01</v>
      </c>
      <c r="H195" s="117">
        <f>VLOOKUP(B195,'TCS Chainage As PER COS'!$B$4:$J$14,6,TRUE)</f>
        <v>13</v>
      </c>
      <c r="I195" s="117">
        <f t="shared" si="44"/>
        <v>487.38600000000002</v>
      </c>
      <c r="J195" s="117">
        <f t="shared" si="45"/>
        <v>487.64850000000001</v>
      </c>
      <c r="K195" s="117">
        <f t="shared" si="46"/>
        <v>487.51724999999999</v>
      </c>
      <c r="L195" s="110">
        <v>487.47399999999999</v>
      </c>
      <c r="M195" s="117"/>
      <c r="N195" s="117">
        <f t="shared" si="47"/>
        <v>243.73699999999999</v>
      </c>
      <c r="O195" s="117">
        <f t="shared" si="48"/>
        <v>243.78025</v>
      </c>
      <c r="P195" s="117">
        <f t="shared" si="49"/>
        <v>243.78025</v>
      </c>
      <c r="Q195" s="117">
        <f t="shared" si="50"/>
        <v>0</v>
      </c>
      <c r="R195" s="116">
        <f t="shared" si="58"/>
        <v>10</v>
      </c>
      <c r="S195" s="116">
        <f>VLOOKUP(B195,'TCS Chainage As PER COS'!$B$4:$J$14,7,TRUE)</f>
        <v>0</v>
      </c>
      <c r="T195" s="113">
        <f t="shared" si="51"/>
        <v>0</v>
      </c>
      <c r="U195" s="117">
        <f t="shared" si="52"/>
        <v>14</v>
      </c>
      <c r="V195" s="117">
        <f t="shared" si="59"/>
        <v>14</v>
      </c>
      <c r="W195" s="117">
        <f t="shared" si="53"/>
        <v>14</v>
      </c>
      <c r="X195" s="117">
        <f t="shared" si="54"/>
        <v>3412.9234999999999</v>
      </c>
      <c r="Y195" s="117">
        <f t="shared" si="60"/>
        <v>3412.7240000000002</v>
      </c>
      <c r="Z195" s="121">
        <f t="shared" si="55"/>
        <v>34127.240000000005</v>
      </c>
      <c r="AA195" s="117">
        <f t="shared" si="56"/>
        <v>0</v>
      </c>
      <c r="AB195" s="117">
        <f t="shared" si="61"/>
        <v>0</v>
      </c>
      <c r="AC195" s="121">
        <f t="shared" si="57"/>
        <v>0</v>
      </c>
      <c r="AD195" s="116"/>
      <c r="AF195" s="94">
        <f t="shared" si="62"/>
        <v>0</v>
      </c>
      <c r="AG195" s="94"/>
    </row>
    <row r="196" spans="1:33" ht="20" customHeight="1">
      <c r="A196" s="109">
        <f t="shared" si="42"/>
        <v>191</v>
      </c>
      <c r="B196" s="109">
        <v>268900</v>
      </c>
      <c r="C196" s="110">
        <v>488.01100000000002</v>
      </c>
      <c r="D196" s="110">
        <f t="shared" si="43"/>
        <v>0.56499999999999995</v>
      </c>
      <c r="E196" s="111">
        <v>2.5000000000000001E-2</v>
      </c>
      <c r="F196" s="112" t="str">
        <f>VLOOKUP(B196,'TCS Chainage As PER COS'!$B$4:$J$14,8,TRUE)</f>
        <v>MCW</v>
      </c>
      <c r="G196" s="112" t="str">
        <f>VLOOKUP(B196,'TCS Chainage As PER COS'!$B$4:$J$14,4,TRUE)</f>
        <v>TCS - 01</v>
      </c>
      <c r="H196" s="110">
        <f>VLOOKUP(B196,'TCS Chainage As PER COS'!$B$4:$J$14,6,TRUE)</f>
        <v>13</v>
      </c>
      <c r="I196" s="110">
        <f t="shared" si="44"/>
        <v>487.44600000000003</v>
      </c>
      <c r="J196" s="110">
        <f t="shared" si="45"/>
        <v>487.70850000000002</v>
      </c>
      <c r="K196" s="110">
        <f t="shared" si="46"/>
        <v>487.57725000000005</v>
      </c>
      <c r="L196" s="110">
        <v>487.42599999999999</v>
      </c>
      <c r="M196" s="110"/>
      <c r="N196" s="110">
        <f t="shared" si="47"/>
        <v>243.71299999999999</v>
      </c>
      <c r="O196" s="110">
        <f t="shared" si="48"/>
        <v>243.86425000000006</v>
      </c>
      <c r="P196" s="110">
        <f t="shared" si="49"/>
        <v>243.86425000000006</v>
      </c>
      <c r="Q196" s="110">
        <f t="shared" si="50"/>
        <v>0</v>
      </c>
      <c r="R196" s="109">
        <f t="shared" si="58"/>
        <v>10</v>
      </c>
      <c r="S196" s="109">
        <f>VLOOKUP(B196,'TCS Chainage As PER COS'!$B$4:$J$14,7,TRUE)</f>
        <v>0</v>
      </c>
      <c r="T196" s="113">
        <f t="shared" si="51"/>
        <v>0</v>
      </c>
      <c r="U196" s="110">
        <f t="shared" si="52"/>
        <v>14</v>
      </c>
      <c r="V196" s="110">
        <f t="shared" si="59"/>
        <v>14</v>
      </c>
      <c r="W196" s="110">
        <f t="shared" si="53"/>
        <v>14</v>
      </c>
      <c r="X196" s="110">
        <f t="shared" si="54"/>
        <v>3414.0995000000007</v>
      </c>
      <c r="Y196" s="110">
        <f t="shared" si="60"/>
        <v>3413.5115000000005</v>
      </c>
      <c r="Z196" s="114">
        <f t="shared" si="55"/>
        <v>34135.115000000005</v>
      </c>
      <c r="AA196" s="110">
        <f t="shared" si="56"/>
        <v>0</v>
      </c>
      <c r="AB196" s="110">
        <f t="shared" si="61"/>
        <v>0</v>
      </c>
      <c r="AC196" s="114">
        <f t="shared" si="57"/>
        <v>0</v>
      </c>
      <c r="AD196" s="109"/>
      <c r="AF196" s="94">
        <f t="shared" si="62"/>
        <v>0</v>
      </c>
    </row>
    <row r="197" spans="1:33" ht="20" customHeight="1">
      <c r="A197" s="109">
        <f t="shared" si="42"/>
        <v>192</v>
      </c>
      <c r="B197" s="109">
        <v>268910</v>
      </c>
      <c r="C197" s="110">
        <v>488.07100000000003</v>
      </c>
      <c r="D197" s="110">
        <f t="shared" si="43"/>
        <v>0.56499999999999995</v>
      </c>
      <c r="E197" s="111">
        <v>2.5000000000000001E-2</v>
      </c>
      <c r="F197" s="112" t="str">
        <f>VLOOKUP(B197,'TCS Chainage As PER COS'!$B$4:$J$14,8,TRUE)</f>
        <v>MCW</v>
      </c>
      <c r="G197" s="112" t="str">
        <f>VLOOKUP(B197,'TCS Chainage As PER COS'!$B$4:$J$14,4,TRUE)</f>
        <v>TCS - 01</v>
      </c>
      <c r="H197" s="110">
        <f>VLOOKUP(B197,'TCS Chainage As PER COS'!$B$4:$J$14,6,TRUE)</f>
        <v>13</v>
      </c>
      <c r="I197" s="110">
        <f t="shared" si="44"/>
        <v>487.50600000000003</v>
      </c>
      <c r="J197" s="110">
        <f t="shared" si="45"/>
        <v>487.76850000000002</v>
      </c>
      <c r="K197" s="110">
        <f t="shared" si="46"/>
        <v>487.63724999999999</v>
      </c>
      <c r="L197" s="110">
        <v>487.43700000000001</v>
      </c>
      <c r="M197" s="110"/>
      <c r="N197" s="110">
        <f t="shared" si="47"/>
        <v>243.71850000000001</v>
      </c>
      <c r="O197" s="110">
        <f t="shared" si="48"/>
        <v>243.91874999999999</v>
      </c>
      <c r="P197" s="110">
        <f t="shared" si="49"/>
        <v>243.91874999999999</v>
      </c>
      <c r="Q197" s="110">
        <f t="shared" si="50"/>
        <v>0</v>
      </c>
      <c r="R197" s="109">
        <f t="shared" si="58"/>
        <v>10</v>
      </c>
      <c r="S197" s="109">
        <f>VLOOKUP(B197,'TCS Chainage As PER COS'!$B$4:$J$14,7,TRUE)</f>
        <v>0</v>
      </c>
      <c r="T197" s="113">
        <f t="shared" si="51"/>
        <v>0</v>
      </c>
      <c r="U197" s="110">
        <f t="shared" si="52"/>
        <v>14</v>
      </c>
      <c r="V197" s="110">
        <f t="shared" si="59"/>
        <v>14</v>
      </c>
      <c r="W197" s="110">
        <f t="shared" si="53"/>
        <v>14</v>
      </c>
      <c r="X197" s="110">
        <f t="shared" si="54"/>
        <v>3414.8624999999997</v>
      </c>
      <c r="Y197" s="110">
        <f t="shared" si="60"/>
        <v>3414.4810000000002</v>
      </c>
      <c r="Z197" s="114">
        <f t="shared" si="55"/>
        <v>34144.810000000005</v>
      </c>
      <c r="AA197" s="110">
        <f t="shared" si="56"/>
        <v>0</v>
      </c>
      <c r="AB197" s="110">
        <f t="shared" si="61"/>
        <v>0</v>
      </c>
      <c r="AC197" s="114">
        <f t="shared" si="57"/>
        <v>0</v>
      </c>
      <c r="AD197" s="109"/>
      <c r="AF197" s="94">
        <f t="shared" si="62"/>
        <v>0</v>
      </c>
    </row>
    <row r="198" spans="1:33" ht="20" customHeight="1">
      <c r="A198" s="109">
        <f t="shared" ref="A198:A261" si="63">+A197+1</f>
        <v>193</v>
      </c>
      <c r="B198" s="109">
        <v>268920</v>
      </c>
      <c r="C198" s="110">
        <v>488.13099999999997</v>
      </c>
      <c r="D198" s="110">
        <f t="shared" ref="D198:D261" si="64">1.065-0.5</f>
        <v>0.56499999999999995</v>
      </c>
      <c r="E198" s="111">
        <v>2.5000000000000001E-2</v>
      </c>
      <c r="F198" s="112" t="str">
        <f>VLOOKUP(B198,'TCS Chainage As PER COS'!$B$4:$J$14,8,TRUE)</f>
        <v>MCW</v>
      </c>
      <c r="G198" s="112" t="str">
        <f>VLOOKUP(B198,'TCS Chainage As PER COS'!$B$4:$J$14,4,TRUE)</f>
        <v>TCS - 01</v>
      </c>
      <c r="H198" s="110">
        <f>VLOOKUP(B198,'TCS Chainage As PER COS'!$B$4:$J$14,6,TRUE)</f>
        <v>13</v>
      </c>
      <c r="I198" s="110">
        <f t="shared" ref="I198:I261" si="65">C198-D198</f>
        <v>487.56599999999997</v>
      </c>
      <c r="J198" s="110">
        <f t="shared" ref="J198:J261" si="66">I198+(($H198-2.5)*E198)</f>
        <v>487.82849999999996</v>
      </c>
      <c r="K198" s="110">
        <f t="shared" ref="K198:K261" si="67">(I198+J198)/2</f>
        <v>487.69724999999994</v>
      </c>
      <c r="L198" s="110">
        <v>487.39799999999997</v>
      </c>
      <c r="M198" s="110"/>
      <c r="N198" s="110">
        <f t="shared" ref="N198:N261" si="68">(L198+M198)/2</f>
        <v>243.69899999999998</v>
      </c>
      <c r="O198" s="110">
        <f t="shared" ref="O198:O261" si="69">K198-N198</f>
        <v>243.99824999999996</v>
      </c>
      <c r="P198" s="110">
        <f t="shared" ref="P198:P261" si="70">+IF(O198&gt;0,O198,0)</f>
        <v>243.99824999999996</v>
      </c>
      <c r="Q198" s="110">
        <f t="shared" ref="Q198:Q261" si="71">+IF(O198&lt;0,O198,0)</f>
        <v>0</v>
      </c>
      <c r="R198" s="109">
        <f t="shared" si="58"/>
        <v>10</v>
      </c>
      <c r="S198" s="109">
        <f>VLOOKUP(B198,'TCS Chainage As PER COS'!$B$4:$J$14,7,TRUE)</f>
        <v>0</v>
      </c>
      <c r="T198" s="113">
        <f t="shared" ref="T198:T261" si="72">IF(S198&gt;0,(CONCATENATE(S198," : 1")),0)</f>
        <v>0</v>
      </c>
      <c r="U198" s="110">
        <f t="shared" ref="U198:U261" si="73">+H198+1</f>
        <v>14</v>
      </c>
      <c r="V198" s="110">
        <f t="shared" si="59"/>
        <v>14</v>
      </c>
      <c r="W198" s="110">
        <f t="shared" ref="W198:W261" si="74">(U198+V198)/2</f>
        <v>14</v>
      </c>
      <c r="X198" s="110">
        <f t="shared" ref="X198:X261" si="75">P198*W198</f>
        <v>3415.9754999999996</v>
      </c>
      <c r="Y198" s="110">
        <f t="shared" si="60"/>
        <v>3415.4189999999999</v>
      </c>
      <c r="Z198" s="114">
        <f t="shared" ref="Z198:Z261" si="76">Y198*R198</f>
        <v>34154.19</v>
      </c>
      <c r="AA198" s="110">
        <f t="shared" ref="AA198:AA261" si="77">Q198*W198*-1</f>
        <v>0</v>
      </c>
      <c r="AB198" s="110">
        <f t="shared" si="61"/>
        <v>0</v>
      </c>
      <c r="AC198" s="114">
        <f t="shared" ref="AC198:AC261" si="78">AB198*R198</f>
        <v>0</v>
      </c>
      <c r="AD198" s="109"/>
      <c r="AF198" s="94">
        <f t="shared" si="62"/>
        <v>0</v>
      </c>
    </row>
    <row r="199" spans="1:33" ht="20" customHeight="1">
      <c r="A199" s="109">
        <f t="shared" si="63"/>
        <v>194</v>
      </c>
      <c r="B199" s="109">
        <v>268930</v>
      </c>
      <c r="C199" s="110">
        <v>488.19099999999997</v>
      </c>
      <c r="D199" s="110">
        <f t="shared" si="64"/>
        <v>0.56499999999999995</v>
      </c>
      <c r="E199" s="111">
        <v>2.5000000000000001E-2</v>
      </c>
      <c r="F199" s="112" t="str">
        <f>VLOOKUP(B199,'TCS Chainage As PER COS'!$B$4:$J$14,8,TRUE)</f>
        <v>MCW</v>
      </c>
      <c r="G199" s="112" t="str">
        <f>VLOOKUP(B199,'TCS Chainage As PER COS'!$B$4:$J$14,4,TRUE)</f>
        <v>TCS - 01</v>
      </c>
      <c r="H199" s="110">
        <f>VLOOKUP(B199,'TCS Chainage As PER COS'!$B$4:$J$14,6,TRUE)</f>
        <v>13</v>
      </c>
      <c r="I199" s="110">
        <f t="shared" si="65"/>
        <v>487.62599999999998</v>
      </c>
      <c r="J199" s="110">
        <f t="shared" si="66"/>
        <v>487.88849999999996</v>
      </c>
      <c r="K199" s="110">
        <f t="shared" si="67"/>
        <v>487.75725</v>
      </c>
      <c r="L199" s="110">
        <v>487.44299999999998</v>
      </c>
      <c r="M199" s="110"/>
      <c r="N199" s="110">
        <f t="shared" si="68"/>
        <v>243.72149999999999</v>
      </c>
      <c r="O199" s="110">
        <f t="shared" si="69"/>
        <v>244.03575000000001</v>
      </c>
      <c r="P199" s="110">
        <f t="shared" si="70"/>
        <v>244.03575000000001</v>
      </c>
      <c r="Q199" s="110">
        <f t="shared" si="71"/>
        <v>0</v>
      </c>
      <c r="R199" s="109">
        <f t="shared" ref="R199:R262" si="79">+B199-B198</f>
        <v>10</v>
      </c>
      <c r="S199" s="109">
        <f>VLOOKUP(B199,'TCS Chainage As PER COS'!$B$4:$J$14,7,TRUE)</f>
        <v>0</v>
      </c>
      <c r="T199" s="113">
        <f t="shared" si="72"/>
        <v>0</v>
      </c>
      <c r="U199" s="110">
        <f t="shared" si="73"/>
        <v>14</v>
      </c>
      <c r="V199" s="110">
        <f t="shared" ref="V199:V262" si="80">U199+O199*S199</f>
        <v>14</v>
      </c>
      <c r="W199" s="110">
        <f t="shared" si="74"/>
        <v>14</v>
      </c>
      <c r="X199" s="110">
        <f t="shared" si="75"/>
        <v>3416.5005000000001</v>
      </c>
      <c r="Y199" s="110">
        <f t="shared" ref="Y199:Y262" si="81">(X199+X198)/2</f>
        <v>3416.2379999999998</v>
      </c>
      <c r="Z199" s="114">
        <f t="shared" si="76"/>
        <v>34162.379999999997</v>
      </c>
      <c r="AA199" s="110">
        <f t="shared" si="77"/>
        <v>0</v>
      </c>
      <c r="AB199" s="110">
        <f t="shared" ref="AB199:AB262" si="82">(AA199+AA198)/2</f>
        <v>0</v>
      </c>
      <c r="AC199" s="114">
        <f t="shared" si="78"/>
        <v>0</v>
      </c>
      <c r="AD199" s="109"/>
      <c r="AF199" s="94">
        <f t="shared" ref="AF199:AF262" si="83">+IF(F199="RE Wall",((O199+O198+2+D199*2)/2*R199),0)</f>
        <v>0</v>
      </c>
    </row>
    <row r="200" spans="1:33" ht="20" customHeight="1">
      <c r="A200" s="109">
        <f t="shared" si="63"/>
        <v>195</v>
      </c>
      <c r="B200" s="109">
        <v>268940</v>
      </c>
      <c r="C200" s="110">
        <v>488.25099999999998</v>
      </c>
      <c r="D200" s="110">
        <f t="shared" si="64"/>
        <v>0.56499999999999995</v>
      </c>
      <c r="E200" s="111">
        <v>2.5000000000000001E-2</v>
      </c>
      <c r="F200" s="112" t="str">
        <f>VLOOKUP(B200,'TCS Chainage As PER COS'!$B$4:$J$14,8,TRUE)</f>
        <v>MCW</v>
      </c>
      <c r="G200" s="112" t="str">
        <f>VLOOKUP(B200,'TCS Chainage As PER COS'!$B$4:$J$14,4,TRUE)</f>
        <v>TCS - 01</v>
      </c>
      <c r="H200" s="110">
        <f>VLOOKUP(B200,'TCS Chainage As PER COS'!$B$4:$J$14,6,TRUE)</f>
        <v>13</v>
      </c>
      <c r="I200" s="110">
        <f t="shared" si="65"/>
        <v>487.68599999999998</v>
      </c>
      <c r="J200" s="110">
        <f t="shared" si="66"/>
        <v>487.94849999999997</v>
      </c>
      <c r="K200" s="110">
        <f t="shared" si="67"/>
        <v>487.81724999999994</v>
      </c>
      <c r="L200" s="110">
        <v>487.56700000000001</v>
      </c>
      <c r="M200" s="110"/>
      <c r="N200" s="110">
        <f t="shared" si="68"/>
        <v>243.7835</v>
      </c>
      <c r="O200" s="110">
        <f t="shared" si="69"/>
        <v>244.03374999999994</v>
      </c>
      <c r="P200" s="110">
        <f t="shared" si="70"/>
        <v>244.03374999999994</v>
      </c>
      <c r="Q200" s="110">
        <f t="shared" si="71"/>
        <v>0</v>
      </c>
      <c r="R200" s="109">
        <f t="shared" si="79"/>
        <v>10</v>
      </c>
      <c r="S200" s="109">
        <f>VLOOKUP(B200,'TCS Chainage As PER COS'!$B$4:$J$14,7,TRUE)</f>
        <v>0</v>
      </c>
      <c r="T200" s="113">
        <f t="shared" si="72"/>
        <v>0</v>
      </c>
      <c r="U200" s="110">
        <f t="shared" si="73"/>
        <v>14</v>
      </c>
      <c r="V200" s="110">
        <f t="shared" si="80"/>
        <v>14</v>
      </c>
      <c r="W200" s="110">
        <f t="shared" si="74"/>
        <v>14</v>
      </c>
      <c r="X200" s="110">
        <f t="shared" si="75"/>
        <v>3416.4724999999989</v>
      </c>
      <c r="Y200" s="110">
        <f t="shared" si="81"/>
        <v>3416.4864999999995</v>
      </c>
      <c r="Z200" s="114">
        <f t="shared" si="76"/>
        <v>34164.864999999998</v>
      </c>
      <c r="AA200" s="110">
        <f t="shared" si="77"/>
        <v>0</v>
      </c>
      <c r="AB200" s="110">
        <f t="shared" si="82"/>
        <v>0</v>
      </c>
      <c r="AC200" s="114">
        <f t="shared" si="78"/>
        <v>0</v>
      </c>
      <c r="AD200" s="109"/>
      <c r="AF200" s="94">
        <f t="shared" si="83"/>
        <v>0</v>
      </c>
    </row>
    <row r="201" spans="1:33" ht="20" customHeight="1">
      <c r="A201" s="109">
        <f t="shared" si="63"/>
        <v>196</v>
      </c>
      <c r="B201" s="109">
        <v>268950</v>
      </c>
      <c r="C201" s="110">
        <v>488.31099999999998</v>
      </c>
      <c r="D201" s="110">
        <f t="shared" si="64"/>
        <v>0.56499999999999995</v>
      </c>
      <c r="E201" s="111">
        <v>2.5000000000000001E-2</v>
      </c>
      <c r="F201" s="112" t="str">
        <f>VLOOKUP(B201,'TCS Chainage As PER COS'!$B$4:$J$14,8,TRUE)</f>
        <v>MCW</v>
      </c>
      <c r="G201" s="112" t="str">
        <f>VLOOKUP(B201,'TCS Chainage As PER COS'!$B$4:$J$14,4,TRUE)</f>
        <v>TCS - 01</v>
      </c>
      <c r="H201" s="110">
        <f>VLOOKUP(B201,'TCS Chainage As PER COS'!$B$4:$J$14,6,TRUE)</f>
        <v>13</v>
      </c>
      <c r="I201" s="110">
        <f t="shared" si="65"/>
        <v>487.74599999999998</v>
      </c>
      <c r="J201" s="110">
        <f t="shared" si="66"/>
        <v>488.00849999999997</v>
      </c>
      <c r="K201" s="110">
        <f t="shared" si="67"/>
        <v>487.87725</v>
      </c>
      <c r="L201" s="110">
        <v>487.66999999999996</v>
      </c>
      <c r="M201" s="110"/>
      <c r="N201" s="110">
        <f t="shared" si="68"/>
        <v>243.83499999999998</v>
      </c>
      <c r="O201" s="110">
        <f t="shared" si="69"/>
        <v>244.04225000000002</v>
      </c>
      <c r="P201" s="110">
        <f t="shared" si="70"/>
        <v>244.04225000000002</v>
      </c>
      <c r="Q201" s="110">
        <f t="shared" si="71"/>
        <v>0</v>
      </c>
      <c r="R201" s="109">
        <f t="shared" si="79"/>
        <v>10</v>
      </c>
      <c r="S201" s="109">
        <f>VLOOKUP(B201,'TCS Chainage As PER COS'!$B$4:$J$14,7,TRUE)</f>
        <v>0</v>
      </c>
      <c r="T201" s="113">
        <f t="shared" si="72"/>
        <v>0</v>
      </c>
      <c r="U201" s="110">
        <f t="shared" si="73"/>
        <v>14</v>
      </c>
      <c r="V201" s="110">
        <f t="shared" si="80"/>
        <v>14</v>
      </c>
      <c r="W201" s="110">
        <f t="shared" si="74"/>
        <v>14</v>
      </c>
      <c r="X201" s="110">
        <f t="shared" si="75"/>
        <v>3416.5915000000005</v>
      </c>
      <c r="Y201" s="110">
        <f t="shared" si="81"/>
        <v>3416.5319999999997</v>
      </c>
      <c r="Z201" s="114">
        <f t="shared" si="76"/>
        <v>34165.32</v>
      </c>
      <c r="AA201" s="110">
        <f t="shared" si="77"/>
        <v>0</v>
      </c>
      <c r="AB201" s="110">
        <f t="shared" si="82"/>
        <v>0</v>
      </c>
      <c r="AC201" s="114">
        <f t="shared" si="78"/>
        <v>0</v>
      </c>
      <c r="AD201" s="109"/>
      <c r="AF201" s="94">
        <f t="shared" si="83"/>
        <v>0</v>
      </c>
    </row>
    <row r="202" spans="1:33" ht="20" customHeight="1">
      <c r="A202" s="109">
        <f t="shared" si="63"/>
        <v>197</v>
      </c>
      <c r="B202" s="109">
        <v>268960</v>
      </c>
      <c r="C202" s="110">
        <v>488.37099999999998</v>
      </c>
      <c r="D202" s="110">
        <f t="shared" si="64"/>
        <v>0.56499999999999995</v>
      </c>
      <c r="E202" s="111">
        <v>2.5000000000000001E-2</v>
      </c>
      <c r="F202" s="112" t="str">
        <f>VLOOKUP(B202,'TCS Chainage As PER COS'!$B$4:$J$14,8,TRUE)</f>
        <v>MCW</v>
      </c>
      <c r="G202" s="112" t="str">
        <f>VLOOKUP(B202,'TCS Chainage As PER COS'!$B$4:$J$14,4,TRUE)</f>
        <v>TCS - 01</v>
      </c>
      <c r="H202" s="110">
        <f>VLOOKUP(B202,'TCS Chainage As PER COS'!$B$4:$J$14,6,TRUE)</f>
        <v>13</v>
      </c>
      <c r="I202" s="110">
        <f t="shared" si="65"/>
        <v>487.80599999999998</v>
      </c>
      <c r="J202" s="110">
        <f t="shared" si="66"/>
        <v>488.06849999999997</v>
      </c>
      <c r="K202" s="110">
        <f t="shared" si="67"/>
        <v>487.93724999999995</v>
      </c>
      <c r="L202" s="110">
        <v>487.77799999999996</v>
      </c>
      <c r="M202" s="110"/>
      <c r="N202" s="110">
        <f t="shared" si="68"/>
        <v>243.88899999999998</v>
      </c>
      <c r="O202" s="110">
        <f t="shared" si="69"/>
        <v>244.04824999999997</v>
      </c>
      <c r="P202" s="110">
        <f t="shared" si="70"/>
        <v>244.04824999999997</v>
      </c>
      <c r="Q202" s="110">
        <f t="shared" si="71"/>
        <v>0</v>
      </c>
      <c r="R202" s="109">
        <f t="shared" si="79"/>
        <v>10</v>
      </c>
      <c r="S202" s="109">
        <f>VLOOKUP(B202,'TCS Chainage As PER COS'!$B$4:$J$14,7,TRUE)</f>
        <v>0</v>
      </c>
      <c r="T202" s="113">
        <f t="shared" si="72"/>
        <v>0</v>
      </c>
      <c r="U202" s="110">
        <f t="shared" si="73"/>
        <v>14</v>
      </c>
      <c r="V202" s="110">
        <f t="shared" si="80"/>
        <v>14</v>
      </c>
      <c r="W202" s="110">
        <f t="shared" si="74"/>
        <v>14</v>
      </c>
      <c r="X202" s="110">
        <f t="shared" si="75"/>
        <v>3416.6754999999994</v>
      </c>
      <c r="Y202" s="110">
        <f t="shared" si="81"/>
        <v>3416.6334999999999</v>
      </c>
      <c r="Z202" s="114">
        <f t="shared" si="76"/>
        <v>34166.334999999999</v>
      </c>
      <c r="AA202" s="110">
        <f t="shared" si="77"/>
        <v>0</v>
      </c>
      <c r="AB202" s="110">
        <f t="shared" si="82"/>
        <v>0</v>
      </c>
      <c r="AC202" s="114">
        <f t="shared" si="78"/>
        <v>0</v>
      </c>
      <c r="AD202" s="109"/>
      <c r="AF202" s="94">
        <f t="shared" si="83"/>
        <v>0</v>
      </c>
    </row>
    <row r="203" spans="1:33" ht="20" customHeight="1">
      <c r="A203" s="109">
        <f t="shared" si="63"/>
        <v>198</v>
      </c>
      <c r="B203" s="109">
        <v>268970</v>
      </c>
      <c r="C203" s="110">
        <v>488.43099999999998</v>
      </c>
      <c r="D203" s="110">
        <f t="shared" si="64"/>
        <v>0.56499999999999995</v>
      </c>
      <c r="E203" s="111">
        <v>2.5000000000000001E-2</v>
      </c>
      <c r="F203" s="112" t="str">
        <f>VLOOKUP(B203,'TCS Chainage As PER COS'!$B$4:$J$14,8,TRUE)</f>
        <v>MCW</v>
      </c>
      <c r="G203" s="112" t="str">
        <f>VLOOKUP(B203,'TCS Chainage As PER COS'!$B$4:$J$14,4,TRUE)</f>
        <v>TCS - 01</v>
      </c>
      <c r="H203" s="110">
        <f>VLOOKUP(B203,'TCS Chainage As PER COS'!$B$4:$J$14,6,TRUE)</f>
        <v>13</v>
      </c>
      <c r="I203" s="110">
        <f t="shared" si="65"/>
        <v>487.86599999999999</v>
      </c>
      <c r="J203" s="110">
        <f t="shared" si="66"/>
        <v>488.12849999999997</v>
      </c>
      <c r="K203" s="110">
        <f t="shared" si="67"/>
        <v>487.99725000000001</v>
      </c>
      <c r="L203" s="110">
        <v>487.916</v>
      </c>
      <c r="M203" s="110"/>
      <c r="N203" s="110">
        <f t="shared" si="68"/>
        <v>243.958</v>
      </c>
      <c r="O203" s="110">
        <f t="shared" si="69"/>
        <v>244.03925000000001</v>
      </c>
      <c r="P203" s="110">
        <f t="shared" si="70"/>
        <v>244.03925000000001</v>
      </c>
      <c r="Q203" s="110">
        <f t="shared" si="71"/>
        <v>0</v>
      </c>
      <c r="R203" s="109">
        <f t="shared" si="79"/>
        <v>10</v>
      </c>
      <c r="S203" s="109">
        <f>VLOOKUP(B203,'TCS Chainage As PER COS'!$B$4:$J$14,7,TRUE)</f>
        <v>0</v>
      </c>
      <c r="T203" s="113">
        <f t="shared" si="72"/>
        <v>0</v>
      </c>
      <c r="U203" s="110">
        <f t="shared" si="73"/>
        <v>14</v>
      </c>
      <c r="V203" s="110">
        <f t="shared" si="80"/>
        <v>14</v>
      </c>
      <c r="W203" s="110">
        <f t="shared" si="74"/>
        <v>14</v>
      </c>
      <c r="X203" s="110">
        <f t="shared" si="75"/>
        <v>3416.5495000000001</v>
      </c>
      <c r="Y203" s="110">
        <f t="shared" si="81"/>
        <v>3416.6124999999997</v>
      </c>
      <c r="Z203" s="114">
        <f t="shared" si="76"/>
        <v>34166.125</v>
      </c>
      <c r="AA203" s="110">
        <f t="shared" si="77"/>
        <v>0</v>
      </c>
      <c r="AB203" s="110">
        <f t="shared" si="82"/>
        <v>0</v>
      </c>
      <c r="AC203" s="114">
        <f t="shared" si="78"/>
        <v>0</v>
      </c>
      <c r="AD203" s="109"/>
      <c r="AF203" s="94">
        <f t="shared" si="83"/>
        <v>0</v>
      </c>
    </row>
    <row r="204" spans="1:33" ht="20" customHeight="1">
      <c r="A204" s="109">
        <f t="shared" si="63"/>
        <v>199</v>
      </c>
      <c r="B204" s="109">
        <v>268980</v>
      </c>
      <c r="C204" s="110">
        <v>488.50099999999998</v>
      </c>
      <c r="D204" s="110">
        <f t="shared" si="64"/>
        <v>0.56499999999999995</v>
      </c>
      <c r="E204" s="111">
        <v>2.5000000000000001E-2</v>
      </c>
      <c r="F204" s="112" t="str">
        <f>VLOOKUP(B204,'TCS Chainage As PER COS'!$B$4:$J$14,8,TRUE)</f>
        <v>MCW</v>
      </c>
      <c r="G204" s="112" t="str">
        <f>VLOOKUP(B204,'TCS Chainage As PER COS'!$B$4:$J$14,4,TRUE)</f>
        <v>TCS - 01</v>
      </c>
      <c r="H204" s="110">
        <f>VLOOKUP(B204,'TCS Chainage As PER COS'!$B$4:$J$14,6,TRUE)</f>
        <v>13</v>
      </c>
      <c r="I204" s="110">
        <f t="shared" si="65"/>
        <v>487.93599999999998</v>
      </c>
      <c r="J204" s="110">
        <f t="shared" si="66"/>
        <v>488.19849999999997</v>
      </c>
      <c r="K204" s="110">
        <f t="shared" si="67"/>
        <v>488.06724999999994</v>
      </c>
      <c r="L204" s="110">
        <v>487.98399999999998</v>
      </c>
      <c r="M204" s="110"/>
      <c r="N204" s="110">
        <f t="shared" si="68"/>
        <v>243.99199999999999</v>
      </c>
      <c r="O204" s="110">
        <f t="shared" si="69"/>
        <v>244.07524999999995</v>
      </c>
      <c r="P204" s="110">
        <f t="shared" si="70"/>
        <v>244.07524999999995</v>
      </c>
      <c r="Q204" s="110">
        <f t="shared" si="71"/>
        <v>0</v>
      </c>
      <c r="R204" s="109">
        <f t="shared" si="79"/>
        <v>10</v>
      </c>
      <c r="S204" s="109">
        <f>VLOOKUP(B204,'TCS Chainage As PER COS'!$B$4:$J$14,7,TRUE)</f>
        <v>0</v>
      </c>
      <c r="T204" s="113">
        <f t="shared" si="72"/>
        <v>0</v>
      </c>
      <c r="U204" s="110">
        <f t="shared" si="73"/>
        <v>14</v>
      </c>
      <c r="V204" s="110">
        <f t="shared" si="80"/>
        <v>14</v>
      </c>
      <c r="W204" s="110">
        <f t="shared" si="74"/>
        <v>14</v>
      </c>
      <c r="X204" s="110">
        <f t="shared" si="75"/>
        <v>3417.0534999999995</v>
      </c>
      <c r="Y204" s="110">
        <f t="shared" si="81"/>
        <v>3416.8014999999996</v>
      </c>
      <c r="Z204" s="114">
        <f t="shared" si="76"/>
        <v>34168.014999999999</v>
      </c>
      <c r="AA204" s="110">
        <f t="shared" si="77"/>
        <v>0</v>
      </c>
      <c r="AB204" s="110">
        <f t="shared" si="82"/>
        <v>0</v>
      </c>
      <c r="AC204" s="114">
        <f t="shared" si="78"/>
        <v>0</v>
      </c>
      <c r="AD204" s="109"/>
      <c r="AF204" s="94">
        <f t="shared" si="83"/>
        <v>0</v>
      </c>
    </row>
    <row r="205" spans="1:33" ht="20" customHeight="1">
      <c r="A205" s="109">
        <f t="shared" si="63"/>
        <v>200</v>
      </c>
      <c r="B205" s="109">
        <v>268990</v>
      </c>
      <c r="C205" s="110">
        <v>488.58699999999999</v>
      </c>
      <c r="D205" s="110">
        <f t="shared" si="64"/>
        <v>0.56499999999999995</v>
      </c>
      <c r="E205" s="111">
        <v>2.5000000000000001E-2</v>
      </c>
      <c r="F205" s="112" t="str">
        <f>VLOOKUP(B205,'TCS Chainage As PER COS'!$B$4:$J$14,8,TRUE)</f>
        <v>MCW</v>
      </c>
      <c r="G205" s="112" t="str">
        <f>VLOOKUP(B205,'TCS Chainage As PER COS'!$B$4:$J$14,4,TRUE)</f>
        <v>TCS - 01</v>
      </c>
      <c r="H205" s="110">
        <f>VLOOKUP(B205,'TCS Chainage As PER COS'!$B$4:$J$14,6,TRUE)</f>
        <v>13</v>
      </c>
      <c r="I205" s="110">
        <f t="shared" si="65"/>
        <v>488.02199999999999</v>
      </c>
      <c r="J205" s="110">
        <f t="shared" si="66"/>
        <v>488.28449999999998</v>
      </c>
      <c r="K205" s="110">
        <f t="shared" si="67"/>
        <v>488.15324999999996</v>
      </c>
      <c r="L205" s="110">
        <v>488.06700000000001</v>
      </c>
      <c r="M205" s="110"/>
      <c r="N205" s="110">
        <f t="shared" si="68"/>
        <v>244.0335</v>
      </c>
      <c r="O205" s="110">
        <f t="shared" si="69"/>
        <v>244.11974999999995</v>
      </c>
      <c r="P205" s="110">
        <f t="shared" si="70"/>
        <v>244.11974999999995</v>
      </c>
      <c r="Q205" s="110">
        <f t="shared" si="71"/>
        <v>0</v>
      </c>
      <c r="R205" s="109">
        <f t="shared" si="79"/>
        <v>10</v>
      </c>
      <c r="S205" s="109">
        <f>VLOOKUP(B205,'TCS Chainage As PER COS'!$B$4:$J$14,7,TRUE)</f>
        <v>0</v>
      </c>
      <c r="T205" s="113">
        <f t="shared" si="72"/>
        <v>0</v>
      </c>
      <c r="U205" s="110">
        <f t="shared" si="73"/>
        <v>14</v>
      </c>
      <c r="V205" s="110">
        <f t="shared" si="80"/>
        <v>14</v>
      </c>
      <c r="W205" s="110">
        <f t="shared" si="74"/>
        <v>14</v>
      </c>
      <c r="X205" s="110">
        <f t="shared" si="75"/>
        <v>3417.6764999999996</v>
      </c>
      <c r="Y205" s="110">
        <f t="shared" si="81"/>
        <v>3417.3649999999998</v>
      </c>
      <c r="Z205" s="114">
        <f t="shared" si="76"/>
        <v>34173.649999999994</v>
      </c>
      <c r="AA205" s="110">
        <f t="shared" si="77"/>
        <v>0</v>
      </c>
      <c r="AB205" s="110">
        <f t="shared" si="82"/>
        <v>0</v>
      </c>
      <c r="AC205" s="114">
        <f t="shared" si="78"/>
        <v>0</v>
      </c>
      <c r="AD205" s="109"/>
      <c r="AF205" s="94">
        <f t="shared" si="83"/>
        <v>0</v>
      </c>
    </row>
    <row r="206" spans="1:33" ht="20" customHeight="1">
      <c r="A206" s="109">
        <f t="shared" si="63"/>
        <v>201</v>
      </c>
      <c r="B206" s="109">
        <v>269000</v>
      </c>
      <c r="C206" s="110">
        <v>488.68799999999999</v>
      </c>
      <c r="D206" s="110">
        <f t="shared" si="64"/>
        <v>0.56499999999999995</v>
      </c>
      <c r="E206" s="111">
        <v>2.5000000000000001E-2</v>
      </c>
      <c r="F206" s="112" t="str">
        <f>VLOOKUP(B206,'TCS Chainage As PER COS'!$B$4:$J$14,8,TRUE)</f>
        <v>MCW</v>
      </c>
      <c r="G206" s="112" t="str">
        <f>VLOOKUP(B206,'TCS Chainage As PER COS'!$B$4:$J$14,4,TRUE)</f>
        <v>TCS - 01</v>
      </c>
      <c r="H206" s="110">
        <f>VLOOKUP(B206,'TCS Chainage As PER COS'!$B$4:$J$14,6,TRUE)</f>
        <v>13</v>
      </c>
      <c r="I206" s="110">
        <f t="shared" si="65"/>
        <v>488.12299999999999</v>
      </c>
      <c r="J206" s="110">
        <f t="shared" si="66"/>
        <v>488.38549999999998</v>
      </c>
      <c r="K206" s="110">
        <f t="shared" si="67"/>
        <v>488.25424999999996</v>
      </c>
      <c r="L206" s="110">
        <v>488.19799999999998</v>
      </c>
      <c r="M206" s="110"/>
      <c r="N206" s="110">
        <f t="shared" si="68"/>
        <v>244.09899999999999</v>
      </c>
      <c r="O206" s="110">
        <f t="shared" si="69"/>
        <v>244.15524999999997</v>
      </c>
      <c r="P206" s="110">
        <f t="shared" si="70"/>
        <v>244.15524999999997</v>
      </c>
      <c r="Q206" s="110">
        <f t="shared" si="71"/>
        <v>0</v>
      </c>
      <c r="R206" s="109">
        <f t="shared" si="79"/>
        <v>10</v>
      </c>
      <c r="S206" s="109">
        <f>VLOOKUP(B206,'TCS Chainage As PER COS'!$B$4:$J$14,7,TRUE)</f>
        <v>0</v>
      </c>
      <c r="T206" s="113">
        <f t="shared" si="72"/>
        <v>0</v>
      </c>
      <c r="U206" s="110">
        <f t="shared" si="73"/>
        <v>14</v>
      </c>
      <c r="V206" s="110">
        <f t="shared" si="80"/>
        <v>14</v>
      </c>
      <c r="W206" s="110">
        <f t="shared" si="74"/>
        <v>14</v>
      </c>
      <c r="X206" s="110">
        <f t="shared" si="75"/>
        <v>3418.1734999999994</v>
      </c>
      <c r="Y206" s="110">
        <f t="shared" si="81"/>
        <v>3417.9249999999993</v>
      </c>
      <c r="Z206" s="114">
        <f t="shared" si="76"/>
        <v>34179.249999999993</v>
      </c>
      <c r="AA206" s="110">
        <f t="shared" si="77"/>
        <v>0</v>
      </c>
      <c r="AB206" s="110">
        <f t="shared" si="82"/>
        <v>0</v>
      </c>
      <c r="AC206" s="114">
        <f t="shared" si="78"/>
        <v>0</v>
      </c>
      <c r="AD206" s="109"/>
      <c r="AF206" s="94">
        <f t="shared" si="83"/>
        <v>0</v>
      </c>
    </row>
    <row r="207" spans="1:33" ht="20" customHeight="1">
      <c r="A207" s="109">
        <f t="shared" si="63"/>
        <v>202</v>
      </c>
      <c r="B207" s="109">
        <v>269010</v>
      </c>
      <c r="C207" s="110"/>
      <c r="D207" s="110">
        <f t="shared" si="64"/>
        <v>0.56499999999999995</v>
      </c>
      <c r="E207" s="111">
        <v>2.5000000000000001E-2</v>
      </c>
      <c r="F207" s="112" t="str">
        <f>VLOOKUP(B207,'TCS Chainage As PER COS'!$B$4:$J$14,8,TRUE)</f>
        <v>MCW</v>
      </c>
      <c r="G207" s="112" t="str">
        <f>VLOOKUP(B207,'TCS Chainage As PER COS'!$B$4:$J$14,4,TRUE)</f>
        <v>TCS - 01</v>
      </c>
      <c r="H207" s="110">
        <f>VLOOKUP(B207,'TCS Chainage As PER COS'!$B$4:$J$14,6,TRUE)</f>
        <v>13</v>
      </c>
      <c r="I207" s="110">
        <f t="shared" si="65"/>
        <v>-0.56499999999999995</v>
      </c>
      <c r="J207" s="110">
        <f t="shared" si="66"/>
        <v>-0.30249999999999994</v>
      </c>
      <c r="K207" s="110">
        <f t="shared" si="67"/>
        <v>-0.43374999999999997</v>
      </c>
      <c r="L207" s="110"/>
      <c r="M207" s="110"/>
      <c r="N207" s="110">
        <f t="shared" si="68"/>
        <v>0</v>
      </c>
      <c r="O207" s="110">
        <f t="shared" si="69"/>
        <v>-0.43374999999999997</v>
      </c>
      <c r="P207" s="110">
        <f t="shared" si="70"/>
        <v>0</v>
      </c>
      <c r="Q207" s="110">
        <f t="shared" si="71"/>
        <v>-0.43374999999999997</v>
      </c>
      <c r="R207" s="109">
        <f t="shared" si="79"/>
        <v>10</v>
      </c>
      <c r="S207" s="109">
        <f>VLOOKUP(B207,'TCS Chainage As PER COS'!$B$4:$J$14,7,TRUE)</f>
        <v>0</v>
      </c>
      <c r="T207" s="113">
        <f t="shared" si="72"/>
        <v>0</v>
      </c>
      <c r="U207" s="110">
        <f t="shared" si="73"/>
        <v>14</v>
      </c>
      <c r="V207" s="110">
        <f t="shared" si="80"/>
        <v>14</v>
      </c>
      <c r="W207" s="110">
        <f t="shared" si="74"/>
        <v>14</v>
      </c>
      <c r="X207" s="110">
        <f t="shared" si="75"/>
        <v>0</v>
      </c>
      <c r="Y207" s="110">
        <f t="shared" si="81"/>
        <v>1709.0867499999997</v>
      </c>
      <c r="Z207" s="114">
        <f t="shared" si="76"/>
        <v>17090.867499999997</v>
      </c>
      <c r="AA207" s="110">
        <f t="shared" si="77"/>
        <v>6.0724999999999998</v>
      </c>
      <c r="AB207" s="110">
        <f t="shared" si="82"/>
        <v>3.0362499999999999</v>
      </c>
      <c r="AC207" s="114">
        <f t="shared" si="78"/>
        <v>30.362499999999997</v>
      </c>
      <c r="AD207" s="109"/>
      <c r="AF207" s="94">
        <f t="shared" si="83"/>
        <v>0</v>
      </c>
    </row>
    <row r="208" spans="1:33" ht="20" customHeight="1">
      <c r="A208" s="109">
        <f t="shared" si="63"/>
        <v>203</v>
      </c>
      <c r="B208" s="109">
        <v>269020</v>
      </c>
      <c r="C208" s="110"/>
      <c r="D208" s="110">
        <f t="shared" si="64"/>
        <v>0.56499999999999995</v>
      </c>
      <c r="E208" s="111">
        <v>2.5000000000000001E-2</v>
      </c>
      <c r="F208" s="112" t="str">
        <f>VLOOKUP(B208,'TCS Chainage As PER COS'!$B$4:$J$14,8,TRUE)</f>
        <v>MCW</v>
      </c>
      <c r="G208" s="112" t="str">
        <f>VLOOKUP(B208,'TCS Chainage As PER COS'!$B$4:$J$14,4,TRUE)</f>
        <v>TCS - 01</v>
      </c>
      <c r="H208" s="110">
        <f>VLOOKUP(B208,'TCS Chainage As PER COS'!$B$4:$J$14,6,TRUE)</f>
        <v>13</v>
      </c>
      <c r="I208" s="110">
        <f t="shared" si="65"/>
        <v>-0.56499999999999995</v>
      </c>
      <c r="J208" s="110">
        <f t="shared" si="66"/>
        <v>-0.30249999999999994</v>
      </c>
      <c r="K208" s="110">
        <f t="shared" si="67"/>
        <v>-0.43374999999999997</v>
      </c>
      <c r="L208" s="110"/>
      <c r="M208" s="110"/>
      <c r="N208" s="110">
        <f t="shared" si="68"/>
        <v>0</v>
      </c>
      <c r="O208" s="110">
        <f t="shared" si="69"/>
        <v>-0.43374999999999997</v>
      </c>
      <c r="P208" s="110">
        <f t="shared" si="70"/>
        <v>0</v>
      </c>
      <c r="Q208" s="110">
        <f t="shared" si="71"/>
        <v>-0.43374999999999997</v>
      </c>
      <c r="R208" s="109">
        <f t="shared" si="79"/>
        <v>10</v>
      </c>
      <c r="S208" s="109">
        <f>VLOOKUP(B208,'TCS Chainage As PER COS'!$B$4:$J$14,7,TRUE)</f>
        <v>0</v>
      </c>
      <c r="T208" s="113">
        <f t="shared" si="72"/>
        <v>0</v>
      </c>
      <c r="U208" s="110">
        <f t="shared" si="73"/>
        <v>14</v>
      </c>
      <c r="V208" s="110">
        <f t="shared" si="80"/>
        <v>14</v>
      </c>
      <c r="W208" s="110">
        <f t="shared" si="74"/>
        <v>14</v>
      </c>
      <c r="X208" s="110">
        <f t="shared" si="75"/>
        <v>0</v>
      </c>
      <c r="Y208" s="110">
        <f t="shared" si="81"/>
        <v>0</v>
      </c>
      <c r="Z208" s="114">
        <f t="shared" si="76"/>
        <v>0</v>
      </c>
      <c r="AA208" s="110">
        <f t="shared" si="77"/>
        <v>6.0724999999999998</v>
      </c>
      <c r="AB208" s="110">
        <f t="shared" si="82"/>
        <v>6.0724999999999998</v>
      </c>
      <c r="AC208" s="114">
        <f t="shared" si="78"/>
        <v>60.724999999999994</v>
      </c>
      <c r="AD208" s="109"/>
      <c r="AF208" s="94">
        <f t="shared" si="83"/>
        <v>0</v>
      </c>
    </row>
    <row r="209" spans="1:32" ht="20" customHeight="1">
      <c r="A209" s="109">
        <f t="shared" si="63"/>
        <v>204</v>
      </c>
      <c r="B209" s="109">
        <v>269030</v>
      </c>
      <c r="C209" s="110"/>
      <c r="D209" s="110">
        <f t="shared" si="64"/>
        <v>0.56499999999999995</v>
      </c>
      <c r="E209" s="111">
        <v>2.5000000000000001E-2</v>
      </c>
      <c r="F209" s="112" t="str">
        <f>VLOOKUP(B209,'TCS Chainage As PER COS'!$B$4:$J$14,8,TRUE)</f>
        <v>MCW</v>
      </c>
      <c r="G209" s="112" t="str">
        <f>VLOOKUP(B209,'TCS Chainage As PER COS'!$B$4:$J$14,4,TRUE)</f>
        <v>TCS - 01</v>
      </c>
      <c r="H209" s="110">
        <f>VLOOKUP(B209,'TCS Chainage As PER COS'!$B$4:$J$14,6,TRUE)</f>
        <v>13</v>
      </c>
      <c r="I209" s="110">
        <f t="shared" si="65"/>
        <v>-0.56499999999999995</v>
      </c>
      <c r="J209" s="110">
        <f t="shared" si="66"/>
        <v>-0.30249999999999994</v>
      </c>
      <c r="K209" s="110">
        <f t="shared" si="67"/>
        <v>-0.43374999999999997</v>
      </c>
      <c r="L209" s="110"/>
      <c r="M209" s="110"/>
      <c r="N209" s="110">
        <f t="shared" si="68"/>
        <v>0</v>
      </c>
      <c r="O209" s="110">
        <f t="shared" si="69"/>
        <v>-0.43374999999999997</v>
      </c>
      <c r="P209" s="110">
        <f t="shared" si="70"/>
        <v>0</v>
      </c>
      <c r="Q209" s="110">
        <f t="shared" si="71"/>
        <v>-0.43374999999999997</v>
      </c>
      <c r="R209" s="109">
        <f t="shared" si="79"/>
        <v>10</v>
      </c>
      <c r="S209" s="109">
        <f>VLOOKUP(B209,'TCS Chainage As PER COS'!$B$4:$J$14,7,TRUE)</f>
        <v>0</v>
      </c>
      <c r="T209" s="113">
        <f t="shared" si="72"/>
        <v>0</v>
      </c>
      <c r="U209" s="110">
        <f t="shared" si="73"/>
        <v>14</v>
      </c>
      <c r="V209" s="110">
        <f t="shared" si="80"/>
        <v>14</v>
      </c>
      <c r="W209" s="110">
        <f t="shared" si="74"/>
        <v>14</v>
      </c>
      <c r="X209" s="110">
        <f t="shared" si="75"/>
        <v>0</v>
      </c>
      <c r="Y209" s="110">
        <f t="shared" si="81"/>
        <v>0</v>
      </c>
      <c r="Z209" s="114">
        <f t="shared" si="76"/>
        <v>0</v>
      </c>
      <c r="AA209" s="110">
        <f t="shared" si="77"/>
        <v>6.0724999999999998</v>
      </c>
      <c r="AB209" s="110">
        <f t="shared" si="82"/>
        <v>6.0724999999999998</v>
      </c>
      <c r="AC209" s="114">
        <f t="shared" si="78"/>
        <v>60.724999999999994</v>
      </c>
      <c r="AD209" s="109"/>
      <c r="AF209" s="94">
        <f t="shared" si="83"/>
        <v>0</v>
      </c>
    </row>
    <row r="210" spans="1:32" ht="20" customHeight="1">
      <c r="A210" s="109">
        <f t="shared" si="63"/>
        <v>205</v>
      </c>
      <c r="B210" s="109">
        <v>269040</v>
      </c>
      <c r="C210" s="110"/>
      <c r="D210" s="110">
        <f t="shared" si="64"/>
        <v>0.56499999999999995</v>
      </c>
      <c r="E210" s="111">
        <v>2.5000000000000001E-2</v>
      </c>
      <c r="F210" s="112" t="str">
        <f>VLOOKUP(B210,'TCS Chainage As PER COS'!$B$4:$J$14,8,TRUE)</f>
        <v>MCW</v>
      </c>
      <c r="G210" s="112" t="str">
        <f>VLOOKUP(B210,'TCS Chainage As PER COS'!$B$4:$J$14,4,TRUE)</f>
        <v>TCS - 01</v>
      </c>
      <c r="H210" s="110">
        <f>VLOOKUP(B210,'TCS Chainage As PER COS'!$B$4:$J$14,6,TRUE)</f>
        <v>13</v>
      </c>
      <c r="I210" s="110">
        <f t="shared" si="65"/>
        <v>-0.56499999999999995</v>
      </c>
      <c r="J210" s="110">
        <f t="shared" si="66"/>
        <v>-0.30249999999999994</v>
      </c>
      <c r="K210" s="110">
        <f t="shared" si="67"/>
        <v>-0.43374999999999997</v>
      </c>
      <c r="L210" s="110"/>
      <c r="M210" s="110"/>
      <c r="N210" s="110">
        <f t="shared" si="68"/>
        <v>0</v>
      </c>
      <c r="O210" s="110">
        <f t="shared" si="69"/>
        <v>-0.43374999999999997</v>
      </c>
      <c r="P210" s="110">
        <f t="shared" si="70"/>
        <v>0</v>
      </c>
      <c r="Q210" s="110">
        <f t="shared" si="71"/>
        <v>-0.43374999999999997</v>
      </c>
      <c r="R210" s="109">
        <f t="shared" si="79"/>
        <v>10</v>
      </c>
      <c r="S210" s="109">
        <f>VLOOKUP(B210,'TCS Chainage As PER COS'!$B$4:$J$14,7,TRUE)</f>
        <v>0</v>
      </c>
      <c r="T210" s="113">
        <f t="shared" si="72"/>
        <v>0</v>
      </c>
      <c r="U210" s="110">
        <f t="shared" si="73"/>
        <v>14</v>
      </c>
      <c r="V210" s="110">
        <f t="shared" si="80"/>
        <v>14</v>
      </c>
      <c r="W210" s="110">
        <f t="shared" si="74"/>
        <v>14</v>
      </c>
      <c r="X210" s="110">
        <f t="shared" si="75"/>
        <v>0</v>
      </c>
      <c r="Y210" s="110">
        <f t="shared" si="81"/>
        <v>0</v>
      </c>
      <c r="Z210" s="114">
        <f t="shared" si="76"/>
        <v>0</v>
      </c>
      <c r="AA210" s="110">
        <f t="shared" si="77"/>
        <v>6.0724999999999998</v>
      </c>
      <c r="AB210" s="110">
        <f t="shared" si="82"/>
        <v>6.0724999999999998</v>
      </c>
      <c r="AC210" s="114">
        <f t="shared" si="78"/>
        <v>60.724999999999994</v>
      </c>
      <c r="AD210" s="109"/>
      <c r="AF210" s="94">
        <f t="shared" si="83"/>
        <v>0</v>
      </c>
    </row>
    <row r="211" spans="1:32" ht="20" customHeight="1">
      <c r="A211" s="109">
        <f t="shared" si="63"/>
        <v>206</v>
      </c>
      <c r="B211" s="109">
        <v>269050</v>
      </c>
      <c r="C211" s="110"/>
      <c r="D211" s="110">
        <f t="shared" si="64"/>
        <v>0.56499999999999995</v>
      </c>
      <c r="E211" s="111">
        <v>2.5000000000000001E-2</v>
      </c>
      <c r="F211" s="112" t="str">
        <f>VLOOKUP(B211,'TCS Chainage As PER COS'!$B$4:$J$14,8,TRUE)</f>
        <v>MCW</v>
      </c>
      <c r="G211" s="112" t="str">
        <f>VLOOKUP(B211,'TCS Chainage As PER COS'!$B$4:$J$14,4,TRUE)</f>
        <v>TCS - 01</v>
      </c>
      <c r="H211" s="110">
        <f>VLOOKUP(B211,'TCS Chainage As PER COS'!$B$4:$J$14,6,TRUE)</f>
        <v>13</v>
      </c>
      <c r="I211" s="110">
        <f t="shared" si="65"/>
        <v>-0.56499999999999995</v>
      </c>
      <c r="J211" s="110">
        <f t="shared" si="66"/>
        <v>-0.30249999999999994</v>
      </c>
      <c r="K211" s="110">
        <f t="shared" si="67"/>
        <v>-0.43374999999999997</v>
      </c>
      <c r="L211" s="110"/>
      <c r="M211" s="110"/>
      <c r="N211" s="110">
        <f t="shared" si="68"/>
        <v>0</v>
      </c>
      <c r="O211" s="110">
        <f t="shared" si="69"/>
        <v>-0.43374999999999997</v>
      </c>
      <c r="P211" s="110">
        <f t="shared" si="70"/>
        <v>0</v>
      </c>
      <c r="Q211" s="110">
        <f t="shared" si="71"/>
        <v>-0.43374999999999997</v>
      </c>
      <c r="R211" s="109">
        <f t="shared" si="79"/>
        <v>10</v>
      </c>
      <c r="S211" s="109">
        <f>VLOOKUP(B211,'TCS Chainage As PER COS'!$B$4:$J$14,7,TRUE)</f>
        <v>0</v>
      </c>
      <c r="T211" s="113">
        <f t="shared" si="72"/>
        <v>0</v>
      </c>
      <c r="U211" s="110">
        <f t="shared" si="73"/>
        <v>14</v>
      </c>
      <c r="V211" s="110">
        <f t="shared" si="80"/>
        <v>14</v>
      </c>
      <c r="W211" s="110">
        <f t="shared" si="74"/>
        <v>14</v>
      </c>
      <c r="X211" s="110">
        <f t="shared" si="75"/>
        <v>0</v>
      </c>
      <c r="Y211" s="110">
        <f t="shared" si="81"/>
        <v>0</v>
      </c>
      <c r="Z211" s="114">
        <f t="shared" si="76"/>
        <v>0</v>
      </c>
      <c r="AA211" s="110">
        <f t="shared" si="77"/>
        <v>6.0724999999999998</v>
      </c>
      <c r="AB211" s="110">
        <f t="shared" si="82"/>
        <v>6.0724999999999998</v>
      </c>
      <c r="AC211" s="114">
        <f t="shared" si="78"/>
        <v>60.724999999999994</v>
      </c>
      <c r="AD211" s="109"/>
      <c r="AF211" s="94">
        <f t="shared" si="83"/>
        <v>0</v>
      </c>
    </row>
    <row r="212" spans="1:32" ht="20" customHeight="1">
      <c r="A212" s="109">
        <f t="shared" si="63"/>
        <v>207</v>
      </c>
      <c r="B212" s="109">
        <v>269060</v>
      </c>
      <c r="C212" s="110"/>
      <c r="D212" s="110">
        <f t="shared" si="64"/>
        <v>0.56499999999999995</v>
      </c>
      <c r="E212" s="111">
        <v>2.5000000000000001E-2</v>
      </c>
      <c r="F212" s="112" t="str">
        <f>VLOOKUP(B212,'TCS Chainage As PER COS'!$B$4:$J$14,8,TRUE)</f>
        <v>MCW</v>
      </c>
      <c r="G212" s="112" t="str">
        <f>VLOOKUP(B212,'TCS Chainage As PER COS'!$B$4:$J$14,4,TRUE)</f>
        <v>TCS - 01</v>
      </c>
      <c r="H212" s="110">
        <f>VLOOKUP(B212,'TCS Chainage As PER COS'!$B$4:$J$14,6,TRUE)</f>
        <v>13</v>
      </c>
      <c r="I212" s="110">
        <f t="shared" si="65"/>
        <v>-0.56499999999999995</v>
      </c>
      <c r="J212" s="110">
        <f t="shared" si="66"/>
        <v>-0.30249999999999994</v>
      </c>
      <c r="K212" s="110">
        <f t="shared" si="67"/>
        <v>-0.43374999999999997</v>
      </c>
      <c r="L212" s="110"/>
      <c r="M212" s="110"/>
      <c r="N212" s="110">
        <f t="shared" si="68"/>
        <v>0</v>
      </c>
      <c r="O212" s="110">
        <f t="shared" si="69"/>
        <v>-0.43374999999999997</v>
      </c>
      <c r="P212" s="110">
        <f t="shared" si="70"/>
        <v>0</v>
      </c>
      <c r="Q212" s="110">
        <f t="shared" si="71"/>
        <v>-0.43374999999999997</v>
      </c>
      <c r="R212" s="109">
        <f t="shared" si="79"/>
        <v>10</v>
      </c>
      <c r="S212" s="109">
        <f>VLOOKUP(B212,'TCS Chainage As PER COS'!$B$4:$J$14,7,TRUE)</f>
        <v>0</v>
      </c>
      <c r="T212" s="113">
        <f t="shared" si="72"/>
        <v>0</v>
      </c>
      <c r="U212" s="110">
        <f t="shared" si="73"/>
        <v>14</v>
      </c>
      <c r="V212" s="110">
        <f t="shared" si="80"/>
        <v>14</v>
      </c>
      <c r="W212" s="110">
        <f t="shared" si="74"/>
        <v>14</v>
      </c>
      <c r="X212" s="110">
        <f t="shared" si="75"/>
        <v>0</v>
      </c>
      <c r="Y212" s="110">
        <f t="shared" si="81"/>
        <v>0</v>
      </c>
      <c r="Z212" s="114">
        <f t="shared" si="76"/>
        <v>0</v>
      </c>
      <c r="AA212" s="110">
        <f t="shared" si="77"/>
        <v>6.0724999999999998</v>
      </c>
      <c r="AB212" s="110">
        <f t="shared" si="82"/>
        <v>6.0724999999999998</v>
      </c>
      <c r="AC212" s="114">
        <f t="shared" si="78"/>
        <v>60.724999999999994</v>
      </c>
      <c r="AD212" s="109"/>
      <c r="AF212" s="94">
        <f t="shared" si="83"/>
        <v>0</v>
      </c>
    </row>
    <row r="213" spans="1:32" ht="20" customHeight="1">
      <c r="A213" s="109">
        <f t="shared" si="63"/>
        <v>208</v>
      </c>
      <c r="B213" s="109">
        <v>269070</v>
      </c>
      <c r="C213" s="110"/>
      <c r="D213" s="110">
        <f t="shared" si="64"/>
        <v>0.56499999999999995</v>
      </c>
      <c r="E213" s="111">
        <v>2.5000000000000001E-2</v>
      </c>
      <c r="F213" s="112" t="str">
        <f>VLOOKUP(B213,'TCS Chainage As PER COS'!$B$4:$J$14,8,TRUE)</f>
        <v>MCW</v>
      </c>
      <c r="G213" s="112" t="str">
        <f>VLOOKUP(B213,'TCS Chainage As PER COS'!$B$4:$J$14,4,TRUE)</f>
        <v>TCS - 01</v>
      </c>
      <c r="H213" s="110">
        <f>VLOOKUP(B213,'TCS Chainage As PER COS'!$B$4:$J$14,6,TRUE)</f>
        <v>13</v>
      </c>
      <c r="I213" s="110">
        <f t="shared" si="65"/>
        <v>-0.56499999999999995</v>
      </c>
      <c r="J213" s="110">
        <f t="shared" si="66"/>
        <v>-0.30249999999999994</v>
      </c>
      <c r="K213" s="110">
        <f t="shared" si="67"/>
        <v>-0.43374999999999997</v>
      </c>
      <c r="L213" s="110"/>
      <c r="M213" s="110"/>
      <c r="N213" s="110">
        <f t="shared" si="68"/>
        <v>0</v>
      </c>
      <c r="O213" s="110">
        <f t="shared" si="69"/>
        <v>-0.43374999999999997</v>
      </c>
      <c r="P213" s="110">
        <f t="shared" si="70"/>
        <v>0</v>
      </c>
      <c r="Q213" s="110">
        <f t="shared" si="71"/>
        <v>-0.43374999999999997</v>
      </c>
      <c r="R213" s="109">
        <f t="shared" si="79"/>
        <v>10</v>
      </c>
      <c r="S213" s="109">
        <f>VLOOKUP(B213,'TCS Chainage As PER COS'!$B$4:$J$14,7,TRUE)</f>
        <v>0</v>
      </c>
      <c r="T213" s="113">
        <f t="shared" si="72"/>
        <v>0</v>
      </c>
      <c r="U213" s="110">
        <f t="shared" si="73"/>
        <v>14</v>
      </c>
      <c r="V213" s="110">
        <f t="shared" si="80"/>
        <v>14</v>
      </c>
      <c r="W213" s="110">
        <f t="shared" si="74"/>
        <v>14</v>
      </c>
      <c r="X213" s="110">
        <f t="shared" si="75"/>
        <v>0</v>
      </c>
      <c r="Y213" s="110">
        <f t="shared" si="81"/>
        <v>0</v>
      </c>
      <c r="Z213" s="114">
        <f t="shared" si="76"/>
        <v>0</v>
      </c>
      <c r="AA213" s="110">
        <f t="shared" si="77"/>
        <v>6.0724999999999998</v>
      </c>
      <c r="AB213" s="110">
        <f t="shared" si="82"/>
        <v>6.0724999999999998</v>
      </c>
      <c r="AC213" s="114">
        <f t="shared" si="78"/>
        <v>60.724999999999994</v>
      </c>
      <c r="AD213" s="109"/>
      <c r="AF213" s="94">
        <f t="shared" si="83"/>
        <v>0</v>
      </c>
    </row>
    <row r="214" spans="1:32" ht="20" customHeight="1">
      <c r="A214" s="109">
        <f t="shared" si="63"/>
        <v>209</v>
      </c>
      <c r="B214" s="109">
        <v>269080</v>
      </c>
      <c r="C214" s="110"/>
      <c r="D214" s="110">
        <f t="shared" si="64"/>
        <v>0.56499999999999995</v>
      </c>
      <c r="E214" s="111">
        <v>2.5000000000000001E-2</v>
      </c>
      <c r="F214" s="112" t="str">
        <f>VLOOKUP(B214,'TCS Chainage As PER COS'!$B$4:$J$14,8,TRUE)</f>
        <v>MCW</v>
      </c>
      <c r="G214" s="112" t="str">
        <f>VLOOKUP(B214,'TCS Chainage As PER COS'!$B$4:$J$14,4,TRUE)</f>
        <v>TCS - 01</v>
      </c>
      <c r="H214" s="110">
        <f>VLOOKUP(B214,'TCS Chainage As PER COS'!$B$4:$J$14,6,TRUE)</f>
        <v>13</v>
      </c>
      <c r="I214" s="110">
        <f t="shared" si="65"/>
        <v>-0.56499999999999995</v>
      </c>
      <c r="J214" s="110">
        <f t="shared" si="66"/>
        <v>-0.30249999999999994</v>
      </c>
      <c r="K214" s="110">
        <f t="shared" si="67"/>
        <v>-0.43374999999999997</v>
      </c>
      <c r="L214" s="110"/>
      <c r="M214" s="110"/>
      <c r="N214" s="110">
        <f t="shared" si="68"/>
        <v>0</v>
      </c>
      <c r="O214" s="110">
        <f t="shared" si="69"/>
        <v>-0.43374999999999997</v>
      </c>
      <c r="P214" s="110">
        <f t="shared" si="70"/>
        <v>0</v>
      </c>
      <c r="Q214" s="110">
        <f t="shared" si="71"/>
        <v>-0.43374999999999997</v>
      </c>
      <c r="R214" s="109">
        <f t="shared" si="79"/>
        <v>10</v>
      </c>
      <c r="S214" s="109">
        <f>VLOOKUP(B214,'TCS Chainage As PER COS'!$B$4:$J$14,7,TRUE)</f>
        <v>0</v>
      </c>
      <c r="T214" s="113">
        <f t="shared" si="72"/>
        <v>0</v>
      </c>
      <c r="U214" s="110">
        <f t="shared" si="73"/>
        <v>14</v>
      </c>
      <c r="V214" s="110">
        <f t="shared" si="80"/>
        <v>14</v>
      </c>
      <c r="W214" s="110">
        <f t="shared" si="74"/>
        <v>14</v>
      </c>
      <c r="X214" s="110">
        <f t="shared" si="75"/>
        <v>0</v>
      </c>
      <c r="Y214" s="110">
        <f t="shared" si="81"/>
        <v>0</v>
      </c>
      <c r="Z214" s="114">
        <f t="shared" si="76"/>
        <v>0</v>
      </c>
      <c r="AA214" s="110">
        <f t="shared" si="77"/>
        <v>6.0724999999999998</v>
      </c>
      <c r="AB214" s="110">
        <f t="shared" si="82"/>
        <v>6.0724999999999998</v>
      </c>
      <c r="AC214" s="114">
        <f t="shared" si="78"/>
        <v>60.724999999999994</v>
      </c>
      <c r="AD214" s="109"/>
      <c r="AF214" s="94">
        <f t="shared" si="83"/>
        <v>0</v>
      </c>
    </row>
    <row r="215" spans="1:32" ht="20" customHeight="1">
      <c r="A215" s="109">
        <f t="shared" si="63"/>
        <v>210</v>
      </c>
      <c r="B215" s="109">
        <v>269090</v>
      </c>
      <c r="C215" s="110"/>
      <c r="D215" s="110">
        <f t="shared" si="64"/>
        <v>0.56499999999999995</v>
      </c>
      <c r="E215" s="111">
        <v>2.5000000000000001E-2</v>
      </c>
      <c r="F215" s="112" t="str">
        <f>VLOOKUP(B215,'TCS Chainage As PER COS'!$B$4:$J$14,8,TRUE)</f>
        <v>MCW</v>
      </c>
      <c r="G215" s="112" t="str">
        <f>VLOOKUP(B215,'TCS Chainage As PER COS'!$B$4:$J$14,4,TRUE)</f>
        <v>TCS - 01</v>
      </c>
      <c r="H215" s="110">
        <f>VLOOKUP(B215,'TCS Chainage As PER COS'!$B$4:$J$14,6,TRUE)</f>
        <v>13</v>
      </c>
      <c r="I215" s="110">
        <f t="shared" si="65"/>
        <v>-0.56499999999999995</v>
      </c>
      <c r="J215" s="110">
        <f t="shared" si="66"/>
        <v>-0.30249999999999994</v>
      </c>
      <c r="K215" s="110">
        <f t="shared" si="67"/>
        <v>-0.43374999999999997</v>
      </c>
      <c r="L215" s="110"/>
      <c r="M215" s="110"/>
      <c r="N215" s="110">
        <f t="shared" si="68"/>
        <v>0</v>
      </c>
      <c r="O215" s="110">
        <f t="shared" si="69"/>
        <v>-0.43374999999999997</v>
      </c>
      <c r="P215" s="110">
        <f t="shared" si="70"/>
        <v>0</v>
      </c>
      <c r="Q215" s="110">
        <f t="shared" si="71"/>
        <v>-0.43374999999999997</v>
      </c>
      <c r="R215" s="109">
        <f t="shared" si="79"/>
        <v>10</v>
      </c>
      <c r="S215" s="109">
        <f>VLOOKUP(B215,'TCS Chainage As PER COS'!$B$4:$J$14,7,TRUE)</f>
        <v>0</v>
      </c>
      <c r="T215" s="113">
        <f t="shared" si="72"/>
        <v>0</v>
      </c>
      <c r="U215" s="110">
        <f t="shared" si="73"/>
        <v>14</v>
      </c>
      <c r="V215" s="110">
        <f t="shared" si="80"/>
        <v>14</v>
      </c>
      <c r="W215" s="110">
        <f t="shared" si="74"/>
        <v>14</v>
      </c>
      <c r="X215" s="110">
        <f t="shared" si="75"/>
        <v>0</v>
      </c>
      <c r="Y215" s="110">
        <f t="shared" si="81"/>
        <v>0</v>
      </c>
      <c r="Z215" s="114">
        <f t="shared" si="76"/>
        <v>0</v>
      </c>
      <c r="AA215" s="110">
        <f t="shared" si="77"/>
        <v>6.0724999999999998</v>
      </c>
      <c r="AB215" s="110">
        <f t="shared" si="82"/>
        <v>6.0724999999999998</v>
      </c>
      <c r="AC215" s="114">
        <f t="shared" si="78"/>
        <v>60.724999999999994</v>
      </c>
      <c r="AD215" s="109"/>
      <c r="AF215" s="94">
        <f t="shared" si="83"/>
        <v>0</v>
      </c>
    </row>
    <row r="216" spans="1:32" ht="20" customHeight="1">
      <c r="A216" s="109">
        <f t="shared" si="63"/>
        <v>211</v>
      </c>
      <c r="B216" s="109">
        <v>269100</v>
      </c>
      <c r="C216" s="110"/>
      <c r="D216" s="110">
        <f t="shared" si="64"/>
        <v>0.56499999999999995</v>
      </c>
      <c r="E216" s="111">
        <v>2.5000000000000001E-2</v>
      </c>
      <c r="F216" s="112" t="str">
        <f>VLOOKUP(B216,'TCS Chainage As PER COS'!$B$4:$J$14,8,TRUE)</f>
        <v>MCW</v>
      </c>
      <c r="G216" s="112" t="str">
        <f>VLOOKUP(B216,'TCS Chainage As PER COS'!$B$4:$J$14,4,TRUE)</f>
        <v>TCS - 01</v>
      </c>
      <c r="H216" s="110">
        <f>VLOOKUP(B216,'TCS Chainage As PER COS'!$B$4:$J$14,6,TRUE)</f>
        <v>13</v>
      </c>
      <c r="I216" s="110">
        <f t="shared" si="65"/>
        <v>-0.56499999999999995</v>
      </c>
      <c r="J216" s="110">
        <f t="shared" si="66"/>
        <v>-0.30249999999999994</v>
      </c>
      <c r="K216" s="110">
        <f t="shared" si="67"/>
        <v>-0.43374999999999997</v>
      </c>
      <c r="L216" s="110"/>
      <c r="M216" s="110"/>
      <c r="N216" s="110">
        <f t="shared" si="68"/>
        <v>0</v>
      </c>
      <c r="O216" s="110">
        <f t="shared" si="69"/>
        <v>-0.43374999999999997</v>
      </c>
      <c r="P216" s="110">
        <f t="shared" si="70"/>
        <v>0</v>
      </c>
      <c r="Q216" s="110">
        <f t="shared" si="71"/>
        <v>-0.43374999999999997</v>
      </c>
      <c r="R216" s="109">
        <f t="shared" si="79"/>
        <v>10</v>
      </c>
      <c r="S216" s="109">
        <f>VLOOKUP(B216,'TCS Chainage As PER COS'!$B$4:$J$14,7,TRUE)</f>
        <v>0</v>
      </c>
      <c r="T216" s="113">
        <f t="shared" si="72"/>
        <v>0</v>
      </c>
      <c r="U216" s="110">
        <f t="shared" si="73"/>
        <v>14</v>
      </c>
      <c r="V216" s="110">
        <f t="shared" si="80"/>
        <v>14</v>
      </c>
      <c r="W216" s="110">
        <f t="shared" si="74"/>
        <v>14</v>
      </c>
      <c r="X216" s="110">
        <f t="shared" si="75"/>
        <v>0</v>
      </c>
      <c r="Y216" s="110">
        <f t="shared" si="81"/>
        <v>0</v>
      </c>
      <c r="Z216" s="114">
        <f t="shared" si="76"/>
        <v>0</v>
      </c>
      <c r="AA216" s="110">
        <f t="shared" si="77"/>
        <v>6.0724999999999998</v>
      </c>
      <c r="AB216" s="110">
        <f t="shared" si="82"/>
        <v>6.0724999999999998</v>
      </c>
      <c r="AC216" s="114">
        <f t="shared" si="78"/>
        <v>60.724999999999994</v>
      </c>
      <c r="AD216" s="109"/>
      <c r="AF216" s="94">
        <f t="shared" si="83"/>
        <v>0</v>
      </c>
    </row>
    <row r="217" spans="1:32" ht="20" customHeight="1">
      <c r="A217" s="109">
        <f t="shared" si="63"/>
        <v>212</v>
      </c>
      <c r="B217" s="109">
        <v>269110</v>
      </c>
      <c r="C217" s="110"/>
      <c r="D217" s="110">
        <f t="shared" si="64"/>
        <v>0.56499999999999995</v>
      </c>
      <c r="E217" s="111">
        <v>2.5000000000000001E-2</v>
      </c>
      <c r="F217" s="112" t="str">
        <f>VLOOKUP(B217,'TCS Chainage As PER COS'!$B$4:$J$14,8,TRUE)</f>
        <v>MCW</v>
      </c>
      <c r="G217" s="112" t="str">
        <f>VLOOKUP(B217,'TCS Chainage As PER COS'!$B$4:$J$14,4,TRUE)</f>
        <v>TCS - 01</v>
      </c>
      <c r="H217" s="110">
        <f>VLOOKUP(B217,'TCS Chainage As PER COS'!$B$4:$J$14,6,TRUE)</f>
        <v>13</v>
      </c>
      <c r="I217" s="110">
        <f t="shared" si="65"/>
        <v>-0.56499999999999995</v>
      </c>
      <c r="J217" s="110">
        <f t="shared" si="66"/>
        <v>-0.30249999999999994</v>
      </c>
      <c r="K217" s="110">
        <f t="shared" si="67"/>
        <v>-0.43374999999999997</v>
      </c>
      <c r="L217" s="110"/>
      <c r="M217" s="110"/>
      <c r="N217" s="110">
        <f t="shared" si="68"/>
        <v>0</v>
      </c>
      <c r="O217" s="110">
        <f t="shared" si="69"/>
        <v>-0.43374999999999997</v>
      </c>
      <c r="P217" s="110">
        <f t="shared" si="70"/>
        <v>0</v>
      </c>
      <c r="Q217" s="110">
        <f t="shared" si="71"/>
        <v>-0.43374999999999997</v>
      </c>
      <c r="R217" s="109">
        <f t="shared" si="79"/>
        <v>10</v>
      </c>
      <c r="S217" s="109">
        <f>VLOOKUP(B217,'TCS Chainage As PER COS'!$B$4:$J$14,7,TRUE)</f>
        <v>0</v>
      </c>
      <c r="T217" s="113">
        <f t="shared" si="72"/>
        <v>0</v>
      </c>
      <c r="U217" s="110">
        <f t="shared" si="73"/>
        <v>14</v>
      </c>
      <c r="V217" s="110">
        <f t="shared" si="80"/>
        <v>14</v>
      </c>
      <c r="W217" s="110">
        <f t="shared" si="74"/>
        <v>14</v>
      </c>
      <c r="X217" s="110">
        <f t="shared" si="75"/>
        <v>0</v>
      </c>
      <c r="Y217" s="110">
        <f t="shared" si="81"/>
        <v>0</v>
      </c>
      <c r="Z217" s="114">
        <f t="shared" si="76"/>
        <v>0</v>
      </c>
      <c r="AA217" s="110">
        <f t="shared" si="77"/>
        <v>6.0724999999999998</v>
      </c>
      <c r="AB217" s="110">
        <f t="shared" si="82"/>
        <v>6.0724999999999998</v>
      </c>
      <c r="AC217" s="114">
        <f t="shared" si="78"/>
        <v>60.724999999999994</v>
      </c>
      <c r="AD217" s="109"/>
      <c r="AF217" s="94">
        <f t="shared" si="83"/>
        <v>0</v>
      </c>
    </row>
    <row r="218" spans="1:32" ht="20" customHeight="1">
      <c r="A218" s="109">
        <f t="shared" si="63"/>
        <v>213</v>
      </c>
      <c r="B218" s="109">
        <v>269120</v>
      </c>
      <c r="C218" s="110"/>
      <c r="D218" s="110">
        <f t="shared" si="64"/>
        <v>0.56499999999999995</v>
      </c>
      <c r="E218" s="111">
        <v>2.5000000000000001E-2</v>
      </c>
      <c r="F218" s="112" t="str">
        <f>VLOOKUP(B218,'TCS Chainage As PER COS'!$B$4:$J$14,8,TRUE)</f>
        <v>MCW</v>
      </c>
      <c r="G218" s="112" t="str">
        <f>VLOOKUP(B218,'TCS Chainage As PER COS'!$B$4:$J$14,4,TRUE)</f>
        <v>TCS - 01</v>
      </c>
      <c r="H218" s="110">
        <f>VLOOKUP(B218,'TCS Chainage As PER COS'!$B$4:$J$14,6,TRUE)</f>
        <v>13</v>
      </c>
      <c r="I218" s="110">
        <f t="shared" si="65"/>
        <v>-0.56499999999999995</v>
      </c>
      <c r="J218" s="110">
        <f t="shared" si="66"/>
        <v>-0.30249999999999994</v>
      </c>
      <c r="K218" s="110">
        <f t="shared" si="67"/>
        <v>-0.43374999999999997</v>
      </c>
      <c r="L218" s="110"/>
      <c r="M218" s="110"/>
      <c r="N218" s="110">
        <f t="shared" si="68"/>
        <v>0</v>
      </c>
      <c r="O218" s="110">
        <f t="shared" si="69"/>
        <v>-0.43374999999999997</v>
      </c>
      <c r="P218" s="110">
        <f t="shared" si="70"/>
        <v>0</v>
      </c>
      <c r="Q218" s="110">
        <f t="shared" si="71"/>
        <v>-0.43374999999999997</v>
      </c>
      <c r="R218" s="109">
        <f t="shared" si="79"/>
        <v>10</v>
      </c>
      <c r="S218" s="109">
        <f>VLOOKUP(B218,'TCS Chainage As PER COS'!$B$4:$J$14,7,TRUE)</f>
        <v>0</v>
      </c>
      <c r="T218" s="113">
        <f t="shared" si="72"/>
        <v>0</v>
      </c>
      <c r="U218" s="110">
        <f t="shared" si="73"/>
        <v>14</v>
      </c>
      <c r="V218" s="110">
        <f t="shared" si="80"/>
        <v>14</v>
      </c>
      <c r="W218" s="110">
        <f t="shared" si="74"/>
        <v>14</v>
      </c>
      <c r="X218" s="110">
        <f t="shared" si="75"/>
        <v>0</v>
      </c>
      <c r="Y218" s="110">
        <f t="shared" si="81"/>
        <v>0</v>
      </c>
      <c r="Z218" s="114">
        <f t="shared" si="76"/>
        <v>0</v>
      </c>
      <c r="AA218" s="110">
        <f t="shared" si="77"/>
        <v>6.0724999999999998</v>
      </c>
      <c r="AB218" s="110">
        <f t="shared" si="82"/>
        <v>6.0724999999999998</v>
      </c>
      <c r="AC218" s="114">
        <f t="shared" si="78"/>
        <v>60.724999999999994</v>
      </c>
      <c r="AD218" s="109"/>
      <c r="AF218" s="94">
        <f t="shared" si="83"/>
        <v>0</v>
      </c>
    </row>
    <row r="219" spans="1:32" ht="20" customHeight="1">
      <c r="A219" s="109">
        <f t="shared" si="63"/>
        <v>214</v>
      </c>
      <c r="B219" s="109">
        <v>269130</v>
      </c>
      <c r="C219" s="110"/>
      <c r="D219" s="110">
        <f t="shared" si="64"/>
        <v>0.56499999999999995</v>
      </c>
      <c r="E219" s="111">
        <v>2.5000000000000001E-2</v>
      </c>
      <c r="F219" s="112" t="str">
        <f>VLOOKUP(B219,'TCS Chainage As PER COS'!$B$4:$J$14,8,TRUE)</f>
        <v>MCW</v>
      </c>
      <c r="G219" s="112" t="str">
        <f>VLOOKUP(B219,'TCS Chainage As PER COS'!$B$4:$J$14,4,TRUE)</f>
        <v>TCS - 01</v>
      </c>
      <c r="H219" s="110">
        <f>VLOOKUP(B219,'TCS Chainage As PER COS'!$B$4:$J$14,6,TRUE)</f>
        <v>13</v>
      </c>
      <c r="I219" s="110">
        <f t="shared" si="65"/>
        <v>-0.56499999999999995</v>
      </c>
      <c r="J219" s="110">
        <f t="shared" si="66"/>
        <v>-0.30249999999999994</v>
      </c>
      <c r="K219" s="110">
        <f t="shared" si="67"/>
        <v>-0.43374999999999997</v>
      </c>
      <c r="L219" s="110"/>
      <c r="M219" s="110"/>
      <c r="N219" s="110">
        <f t="shared" si="68"/>
        <v>0</v>
      </c>
      <c r="O219" s="110">
        <f t="shared" si="69"/>
        <v>-0.43374999999999997</v>
      </c>
      <c r="P219" s="110">
        <f t="shared" si="70"/>
        <v>0</v>
      </c>
      <c r="Q219" s="110">
        <f t="shared" si="71"/>
        <v>-0.43374999999999997</v>
      </c>
      <c r="R219" s="109">
        <f t="shared" si="79"/>
        <v>10</v>
      </c>
      <c r="S219" s="109">
        <f>VLOOKUP(B219,'TCS Chainage As PER COS'!$B$4:$J$14,7,TRUE)</f>
        <v>0</v>
      </c>
      <c r="T219" s="113">
        <f t="shared" si="72"/>
        <v>0</v>
      </c>
      <c r="U219" s="110">
        <f t="shared" si="73"/>
        <v>14</v>
      </c>
      <c r="V219" s="110">
        <f t="shared" si="80"/>
        <v>14</v>
      </c>
      <c r="W219" s="110">
        <f t="shared" si="74"/>
        <v>14</v>
      </c>
      <c r="X219" s="110">
        <f t="shared" si="75"/>
        <v>0</v>
      </c>
      <c r="Y219" s="110">
        <f t="shared" si="81"/>
        <v>0</v>
      </c>
      <c r="Z219" s="114">
        <f t="shared" si="76"/>
        <v>0</v>
      </c>
      <c r="AA219" s="110">
        <f t="shared" si="77"/>
        <v>6.0724999999999998</v>
      </c>
      <c r="AB219" s="110">
        <f t="shared" si="82"/>
        <v>6.0724999999999998</v>
      </c>
      <c r="AC219" s="114">
        <f t="shared" si="78"/>
        <v>60.724999999999994</v>
      </c>
      <c r="AD219" s="109"/>
      <c r="AF219" s="94">
        <f t="shared" si="83"/>
        <v>0</v>
      </c>
    </row>
    <row r="220" spans="1:32" ht="20" customHeight="1">
      <c r="A220" s="109">
        <f t="shared" si="63"/>
        <v>215</v>
      </c>
      <c r="B220" s="109">
        <v>269140</v>
      </c>
      <c r="C220" s="110"/>
      <c r="D220" s="110">
        <f t="shared" si="64"/>
        <v>0.56499999999999995</v>
      </c>
      <c r="E220" s="111">
        <v>2.5000000000000001E-2</v>
      </c>
      <c r="F220" s="112" t="str">
        <f>VLOOKUP(B220,'TCS Chainage As PER COS'!$B$4:$J$14,8,TRUE)</f>
        <v>MCW</v>
      </c>
      <c r="G220" s="112" t="str">
        <f>VLOOKUP(B220,'TCS Chainage As PER COS'!$B$4:$J$14,4,TRUE)</f>
        <v>TCS - 01</v>
      </c>
      <c r="H220" s="110">
        <f>VLOOKUP(B220,'TCS Chainage As PER COS'!$B$4:$J$14,6,TRUE)</f>
        <v>13</v>
      </c>
      <c r="I220" s="110">
        <f t="shared" si="65"/>
        <v>-0.56499999999999995</v>
      </c>
      <c r="J220" s="110">
        <f t="shared" si="66"/>
        <v>-0.30249999999999994</v>
      </c>
      <c r="K220" s="110">
        <f t="shared" si="67"/>
        <v>-0.43374999999999997</v>
      </c>
      <c r="L220" s="110"/>
      <c r="M220" s="110"/>
      <c r="N220" s="110">
        <f t="shared" si="68"/>
        <v>0</v>
      </c>
      <c r="O220" s="110">
        <f t="shared" si="69"/>
        <v>-0.43374999999999997</v>
      </c>
      <c r="P220" s="110">
        <f t="shared" si="70"/>
        <v>0</v>
      </c>
      <c r="Q220" s="110">
        <f t="shared" si="71"/>
        <v>-0.43374999999999997</v>
      </c>
      <c r="R220" s="109">
        <f t="shared" si="79"/>
        <v>10</v>
      </c>
      <c r="S220" s="109">
        <f>VLOOKUP(B220,'TCS Chainage As PER COS'!$B$4:$J$14,7,TRUE)</f>
        <v>0</v>
      </c>
      <c r="T220" s="113">
        <f t="shared" si="72"/>
        <v>0</v>
      </c>
      <c r="U220" s="110">
        <f t="shared" si="73"/>
        <v>14</v>
      </c>
      <c r="V220" s="110">
        <f t="shared" si="80"/>
        <v>14</v>
      </c>
      <c r="W220" s="110">
        <f t="shared" si="74"/>
        <v>14</v>
      </c>
      <c r="X220" s="110">
        <f t="shared" si="75"/>
        <v>0</v>
      </c>
      <c r="Y220" s="110">
        <f t="shared" si="81"/>
        <v>0</v>
      </c>
      <c r="Z220" s="114">
        <f t="shared" si="76"/>
        <v>0</v>
      </c>
      <c r="AA220" s="110">
        <f t="shared" si="77"/>
        <v>6.0724999999999998</v>
      </c>
      <c r="AB220" s="110">
        <f t="shared" si="82"/>
        <v>6.0724999999999998</v>
      </c>
      <c r="AC220" s="114">
        <f t="shared" si="78"/>
        <v>60.724999999999994</v>
      </c>
      <c r="AD220" s="109"/>
      <c r="AF220" s="94">
        <f t="shared" si="83"/>
        <v>0</v>
      </c>
    </row>
    <row r="221" spans="1:32" ht="20" customHeight="1">
      <c r="A221" s="109">
        <f t="shared" si="63"/>
        <v>216</v>
      </c>
      <c r="B221" s="109">
        <v>269150</v>
      </c>
      <c r="C221" s="110"/>
      <c r="D221" s="110">
        <f t="shared" si="64"/>
        <v>0.56499999999999995</v>
      </c>
      <c r="E221" s="111">
        <v>2.5000000000000001E-2</v>
      </c>
      <c r="F221" s="112" t="str">
        <f>VLOOKUP(B221,'TCS Chainage As PER COS'!$B$4:$J$14,8,TRUE)</f>
        <v>MCW</v>
      </c>
      <c r="G221" s="112" t="str">
        <f>VLOOKUP(B221,'TCS Chainage As PER COS'!$B$4:$J$14,4,TRUE)</f>
        <v>TCS - 01</v>
      </c>
      <c r="H221" s="110">
        <f>VLOOKUP(B221,'TCS Chainage As PER COS'!$B$4:$J$14,6,TRUE)</f>
        <v>13</v>
      </c>
      <c r="I221" s="110">
        <f t="shared" si="65"/>
        <v>-0.56499999999999995</v>
      </c>
      <c r="J221" s="110">
        <f t="shared" si="66"/>
        <v>-0.30249999999999994</v>
      </c>
      <c r="K221" s="110">
        <f t="shared" si="67"/>
        <v>-0.43374999999999997</v>
      </c>
      <c r="L221" s="110"/>
      <c r="M221" s="110"/>
      <c r="N221" s="110">
        <f t="shared" si="68"/>
        <v>0</v>
      </c>
      <c r="O221" s="110">
        <f t="shared" si="69"/>
        <v>-0.43374999999999997</v>
      </c>
      <c r="P221" s="110">
        <f t="shared" si="70"/>
        <v>0</v>
      </c>
      <c r="Q221" s="110">
        <f t="shared" si="71"/>
        <v>-0.43374999999999997</v>
      </c>
      <c r="R221" s="109">
        <f t="shared" si="79"/>
        <v>10</v>
      </c>
      <c r="S221" s="109">
        <f>VLOOKUP(B221,'TCS Chainage As PER COS'!$B$4:$J$14,7,TRUE)</f>
        <v>0</v>
      </c>
      <c r="T221" s="113">
        <f t="shared" si="72"/>
        <v>0</v>
      </c>
      <c r="U221" s="110">
        <f t="shared" si="73"/>
        <v>14</v>
      </c>
      <c r="V221" s="110">
        <f t="shared" si="80"/>
        <v>14</v>
      </c>
      <c r="W221" s="110">
        <f t="shared" si="74"/>
        <v>14</v>
      </c>
      <c r="X221" s="110">
        <f t="shared" si="75"/>
        <v>0</v>
      </c>
      <c r="Y221" s="110">
        <f t="shared" si="81"/>
        <v>0</v>
      </c>
      <c r="Z221" s="114">
        <f t="shared" si="76"/>
        <v>0</v>
      </c>
      <c r="AA221" s="110">
        <f t="shared" si="77"/>
        <v>6.0724999999999998</v>
      </c>
      <c r="AB221" s="110">
        <f t="shared" si="82"/>
        <v>6.0724999999999998</v>
      </c>
      <c r="AC221" s="114">
        <f t="shared" si="78"/>
        <v>60.724999999999994</v>
      </c>
      <c r="AD221" s="109"/>
      <c r="AF221" s="94">
        <f t="shared" si="83"/>
        <v>0</v>
      </c>
    </row>
    <row r="222" spans="1:32" ht="20" customHeight="1">
      <c r="A222" s="109">
        <f t="shared" si="63"/>
        <v>217</v>
      </c>
      <c r="B222" s="109">
        <v>269160</v>
      </c>
      <c r="C222" s="110"/>
      <c r="D222" s="110">
        <f t="shared" si="64"/>
        <v>0.56499999999999995</v>
      </c>
      <c r="E222" s="111">
        <v>2.5000000000000001E-2</v>
      </c>
      <c r="F222" s="112" t="str">
        <f>VLOOKUP(B222,'TCS Chainage As PER COS'!$B$4:$J$14,8,TRUE)</f>
        <v>MCW</v>
      </c>
      <c r="G222" s="112" t="str">
        <f>VLOOKUP(B222,'TCS Chainage As PER COS'!$B$4:$J$14,4,TRUE)</f>
        <v>TCS - 01</v>
      </c>
      <c r="H222" s="110">
        <f>VLOOKUP(B222,'TCS Chainage As PER COS'!$B$4:$J$14,6,TRUE)</f>
        <v>13</v>
      </c>
      <c r="I222" s="110">
        <f t="shared" si="65"/>
        <v>-0.56499999999999995</v>
      </c>
      <c r="J222" s="110">
        <f t="shared" si="66"/>
        <v>-0.30249999999999994</v>
      </c>
      <c r="K222" s="110">
        <f t="shared" si="67"/>
        <v>-0.43374999999999997</v>
      </c>
      <c r="L222" s="110"/>
      <c r="M222" s="110"/>
      <c r="N222" s="110">
        <f t="shared" si="68"/>
        <v>0</v>
      </c>
      <c r="O222" s="110">
        <f t="shared" si="69"/>
        <v>-0.43374999999999997</v>
      </c>
      <c r="P222" s="110">
        <f t="shared" si="70"/>
        <v>0</v>
      </c>
      <c r="Q222" s="110">
        <f t="shared" si="71"/>
        <v>-0.43374999999999997</v>
      </c>
      <c r="R222" s="109">
        <f t="shared" si="79"/>
        <v>10</v>
      </c>
      <c r="S222" s="109">
        <f>VLOOKUP(B222,'TCS Chainage As PER COS'!$B$4:$J$14,7,TRUE)</f>
        <v>0</v>
      </c>
      <c r="T222" s="113">
        <f t="shared" si="72"/>
        <v>0</v>
      </c>
      <c r="U222" s="110">
        <f t="shared" si="73"/>
        <v>14</v>
      </c>
      <c r="V222" s="110">
        <f t="shared" si="80"/>
        <v>14</v>
      </c>
      <c r="W222" s="110">
        <f t="shared" si="74"/>
        <v>14</v>
      </c>
      <c r="X222" s="110">
        <f t="shared" si="75"/>
        <v>0</v>
      </c>
      <c r="Y222" s="110">
        <f t="shared" si="81"/>
        <v>0</v>
      </c>
      <c r="Z222" s="114">
        <f t="shared" si="76"/>
        <v>0</v>
      </c>
      <c r="AA222" s="110">
        <f t="shared" si="77"/>
        <v>6.0724999999999998</v>
      </c>
      <c r="AB222" s="110">
        <f t="shared" si="82"/>
        <v>6.0724999999999998</v>
      </c>
      <c r="AC222" s="114">
        <f t="shared" si="78"/>
        <v>60.724999999999994</v>
      </c>
      <c r="AD222" s="109"/>
      <c r="AF222" s="94">
        <f t="shared" si="83"/>
        <v>0</v>
      </c>
    </row>
    <row r="223" spans="1:32" ht="20" customHeight="1">
      <c r="A223" s="109">
        <f t="shared" si="63"/>
        <v>218</v>
      </c>
      <c r="B223" s="109">
        <v>269170</v>
      </c>
      <c r="C223" s="110"/>
      <c r="D223" s="110">
        <f t="shared" si="64"/>
        <v>0.56499999999999995</v>
      </c>
      <c r="E223" s="111">
        <v>2.5000000000000001E-2</v>
      </c>
      <c r="F223" s="112" t="str">
        <f>VLOOKUP(B223,'TCS Chainage As PER COS'!$B$4:$J$14,8,TRUE)</f>
        <v>MCW</v>
      </c>
      <c r="G223" s="112" t="str">
        <f>VLOOKUP(B223,'TCS Chainage As PER COS'!$B$4:$J$14,4,TRUE)</f>
        <v>TCS - 01</v>
      </c>
      <c r="H223" s="110">
        <f>VLOOKUP(B223,'TCS Chainage As PER COS'!$B$4:$J$14,6,TRUE)</f>
        <v>13</v>
      </c>
      <c r="I223" s="110">
        <f t="shared" si="65"/>
        <v>-0.56499999999999995</v>
      </c>
      <c r="J223" s="110">
        <f t="shared" si="66"/>
        <v>-0.30249999999999994</v>
      </c>
      <c r="K223" s="110">
        <f t="shared" si="67"/>
        <v>-0.43374999999999997</v>
      </c>
      <c r="L223" s="110"/>
      <c r="M223" s="110"/>
      <c r="N223" s="110">
        <f t="shared" si="68"/>
        <v>0</v>
      </c>
      <c r="O223" s="110">
        <f t="shared" si="69"/>
        <v>-0.43374999999999997</v>
      </c>
      <c r="P223" s="110">
        <f t="shared" si="70"/>
        <v>0</v>
      </c>
      <c r="Q223" s="110">
        <f t="shared" si="71"/>
        <v>-0.43374999999999997</v>
      </c>
      <c r="R223" s="109">
        <f t="shared" si="79"/>
        <v>10</v>
      </c>
      <c r="S223" s="109">
        <f>VLOOKUP(B223,'TCS Chainage As PER COS'!$B$4:$J$14,7,TRUE)</f>
        <v>0</v>
      </c>
      <c r="T223" s="113">
        <f t="shared" si="72"/>
        <v>0</v>
      </c>
      <c r="U223" s="110">
        <f t="shared" si="73"/>
        <v>14</v>
      </c>
      <c r="V223" s="110">
        <f t="shared" si="80"/>
        <v>14</v>
      </c>
      <c r="W223" s="110">
        <f t="shared" si="74"/>
        <v>14</v>
      </c>
      <c r="X223" s="110">
        <f t="shared" si="75"/>
        <v>0</v>
      </c>
      <c r="Y223" s="110">
        <f t="shared" si="81"/>
        <v>0</v>
      </c>
      <c r="Z223" s="114">
        <f t="shared" si="76"/>
        <v>0</v>
      </c>
      <c r="AA223" s="110">
        <f t="shared" si="77"/>
        <v>6.0724999999999998</v>
      </c>
      <c r="AB223" s="110">
        <f t="shared" si="82"/>
        <v>6.0724999999999998</v>
      </c>
      <c r="AC223" s="114">
        <f t="shared" si="78"/>
        <v>60.724999999999994</v>
      </c>
      <c r="AD223" s="109"/>
      <c r="AF223" s="94">
        <f t="shared" si="83"/>
        <v>0</v>
      </c>
    </row>
    <row r="224" spans="1:32" ht="20" customHeight="1">
      <c r="A224" s="109">
        <f t="shared" si="63"/>
        <v>219</v>
      </c>
      <c r="B224" s="109">
        <v>269180</v>
      </c>
      <c r="C224" s="110"/>
      <c r="D224" s="110">
        <f t="shared" si="64"/>
        <v>0.56499999999999995</v>
      </c>
      <c r="E224" s="111">
        <v>2.5000000000000001E-2</v>
      </c>
      <c r="F224" s="112" t="str">
        <f>VLOOKUP(B224,'TCS Chainage As PER COS'!$B$4:$J$14,8,TRUE)</f>
        <v>MCW</v>
      </c>
      <c r="G224" s="112" t="str">
        <f>VLOOKUP(B224,'TCS Chainage As PER COS'!$B$4:$J$14,4,TRUE)</f>
        <v>TCS - 01</v>
      </c>
      <c r="H224" s="110">
        <f>VLOOKUP(B224,'TCS Chainage As PER COS'!$B$4:$J$14,6,TRUE)</f>
        <v>13</v>
      </c>
      <c r="I224" s="110">
        <f t="shared" si="65"/>
        <v>-0.56499999999999995</v>
      </c>
      <c r="J224" s="110">
        <f t="shared" si="66"/>
        <v>-0.30249999999999994</v>
      </c>
      <c r="K224" s="110">
        <f t="shared" si="67"/>
        <v>-0.43374999999999997</v>
      </c>
      <c r="L224" s="110"/>
      <c r="M224" s="110"/>
      <c r="N224" s="110">
        <f t="shared" si="68"/>
        <v>0</v>
      </c>
      <c r="O224" s="110">
        <f t="shared" si="69"/>
        <v>-0.43374999999999997</v>
      </c>
      <c r="P224" s="110">
        <f t="shared" si="70"/>
        <v>0</v>
      </c>
      <c r="Q224" s="110">
        <f t="shared" si="71"/>
        <v>-0.43374999999999997</v>
      </c>
      <c r="R224" s="109">
        <f t="shared" si="79"/>
        <v>10</v>
      </c>
      <c r="S224" s="109">
        <f>VLOOKUP(B224,'TCS Chainage As PER COS'!$B$4:$J$14,7,TRUE)</f>
        <v>0</v>
      </c>
      <c r="T224" s="113">
        <f t="shared" si="72"/>
        <v>0</v>
      </c>
      <c r="U224" s="110">
        <f t="shared" si="73"/>
        <v>14</v>
      </c>
      <c r="V224" s="110">
        <f t="shared" si="80"/>
        <v>14</v>
      </c>
      <c r="W224" s="110">
        <f t="shared" si="74"/>
        <v>14</v>
      </c>
      <c r="X224" s="110">
        <f t="shared" si="75"/>
        <v>0</v>
      </c>
      <c r="Y224" s="110">
        <f t="shared" si="81"/>
        <v>0</v>
      </c>
      <c r="Z224" s="114">
        <f t="shared" si="76"/>
        <v>0</v>
      </c>
      <c r="AA224" s="110">
        <f t="shared" si="77"/>
        <v>6.0724999999999998</v>
      </c>
      <c r="AB224" s="110">
        <f t="shared" si="82"/>
        <v>6.0724999999999998</v>
      </c>
      <c r="AC224" s="114">
        <f t="shared" si="78"/>
        <v>60.724999999999994</v>
      </c>
      <c r="AD224" s="109"/>
      <c r="AF224" s="94">
        <f t="shared" si="83"/>
        <v>0</v>
      </c>
    </row>
    <row r="225" spans="1:32" ht="20" customHeight="1">
      <c r="A225" s="109">
        <f t="shared" si="63"/>
        <v>220</v>
      </c>
      <c r="B225" s="109">
        <v>269190</v>
      </c>
      <c r="C225" s="110"/>
      <c r="D225" s="110">
        <f t="shared" si="64"/>
        <v>0.56499999999999995</v>
      </c>
      <c r="E225" s="111">
        <v>2.5000000000000001E-2</v>
      </c>
      <c r="F225" s="112" t="str">
        <f>VLOOKUP(B225,'TCS Chainage As PER COS'!$B$4:$J$14,8,TRUE)</f>
        <v>MCW</v>
      </c>
      <c r="G225" s="112" t="str">
        <f>VLOOKUP(B225,'TCS Chainage As PER COS'!$B$4:$J$14,4,TRUE)</f>
        <v>TCS - 01</v>
      </c>
      <c r="H225" s="110">
        <f>VLOOKUP(B225,'TCS Chainage As PER COS'!$B$4:$J$14,6,TRUE)</f>
        <v>13</v>
      </c>
      <c r="I225" s="110">
        <f t="shared" si="65"/>
        <v>-0.56499999999999995</v>
      </c>
      <c r="J225" s="110">
        <f t="shared" si="66"/>
        <v>-0.30249999999999994</v>
      </c>
      <c r="K225" s="110">
        <f t="shared" si="67"/>
        <v>-0.43374999999999997</v>
      </c>
      <c r="L225" s="110"/>
      <c r="M225" s="110"/>
      <c r="N225" s="110">
        <f t="shared" si="68"/>
        <v>0</v>
      </c>
      <c r="O225" s="110">
        <f t="shared" si="69"/>
        <v>-0.43374999999999997</v>
      </c>
      <c r="P225" s="110">
        <f t="shared" si="70"/>
        <v>0</v>
      </c>
      <c r="Q225" s="110">
        <f t="shared" si="71"/>
        <v>-0.43374999999999997</v>
      </c>
      <c r="R225" s="109">
        <f t="shared" si="79"/>
        <v>10</v>
      </c>
      <c r="S225" s="109">
        <f>VLOOKUP(B225,'TCS Chainage As PER COS'!$B$4:$J$14,7,TRUE)</f>
        <v>0</v>
      </c>
      <c r="T225" s="113">
        <f t="shared" si="72"/>
        <v>0</v>
      </c>
      <c r="U225" s="110">
        <f t="shared" si="73"/>
        <v>14</v>
      </c>
      <c r="V225" s="110">
        <f t="shared" si="80"/>
        <v>14</v>
      </c>
      <c r="W225" s="110">
        <f t="shared" si="74"/>
        <v>14</v>
      </c>
      <c r="X225" s="110">
        <f t="shared" si="75"/>
        <v>0</v>
      </c>
      <c r="Y225" s="110">
        <f t="shared" si="81"/>
        <v>0</v>
      </c>
      <c r="Z225" s="114">
        <f t="shared" si="76"/>
        <v>0</v>
      </c>
      <c r="AA225" s="110">
        <f t="shared" si="77"/>
        <v>6.0724999999999998</v>
      </c>
      <c r="AB225" s="110">
        <f t="shared" si="82"/>
        <v>6.0724999999999998</v>
      </c>
      <c r="AC225" s="114">
        <f t="shared" si="78"/>
        <v>60.724999999999994</v>
      </c>
      <c r="AD225" s="109"/>
      <c r="AF225" s="94">
        <f t="shared" si="83"/>
        <v>0</v>
      </c>
    </row>
    <row r="226" spans="1:32" ht="20" customHeight="1">
      <c r="A226" s="109">
        <f t="shared" si="63"/>
        <v>221</v>
      </c>
      <c r="B226" s="109">
        <v>269200</v>
      </c>
      <c r="C226" s="110"/>
      <c r="D226" s="110">
        <f t="shared" si="64"/>
        <v>0.56499999999999995</v>
      </c>
      <c r="E226" s="111">
        <v>2.5000000000000001E-2</v>
      </c>
      <c r="F226" s="112" t="str">
        <f>VLOOKUP(B226,'TCS Chainage As PER COS'!$B$4:$J$14,8,TRUE)</f>
        <v>MCW</v>
      </c>
      <c r="G226" s="112" t="str">
        <f>VLOOKUP(B226,'TCS Chainage As PER COS'!$B$4:$J$14,4,TRUE)</f>
        <v>TCS - 01</v>
      </c>
      <c r="H226" s="110">
        <f>VLOOKUP(B226,'TCS Chainage As PER COS'!$B$4:$J$14,6,TRUE)</f>
        <v>13</v>
      </c>
      <c r="I226" s="110">
        <f t="shared" si="65"/>
        <v>-0.56499999999999995</v>
      </c>
      <c r="J226" s="110">
        <f t="shared" si="66"/>
        <v>-0.30249999999999994</v>
      </c>
      <c r="K226" s="110">
        <f t="shared" si="67"/>
        <v>-0.43374999999999997</v>
      </c>
      <c r="L226" s="110"/>
      <c r="M226" s="110"/>
      <c r="N226" s="110">
        <f t="shared" si="68"/>
        <v>0</v>
      </c>
      <c r="O226" s="110">
        <f t="shared" si="69"/>
        <v>-0.43374999999999997</v>
      </c>
      <c r="P226" s="110">
        <f t="shared" si="70"/>
        <v>0</v>
      </c>
      <c r="Q226" s="110">
        <f t="shared" si="71"/>
        <v>-0.43374999999999997</v>
      </c>
      <c r="R226" s="109">
        <f t="shared" si="79"/>
        <v>10</v>
      </c>
      <c r="S226" s="109">
        <f>VLOOKUP(B226,'TCS Chainage As PER COS'!$B$4:$J$14,7,TRUE)</f>
        <v>0</v>
      </c>
      <c r="T226" s="113">
        <f t="shared" si="72"/>
        <v>0</v>
      </c>
      <c r="U226" s="110">
        <f t="shared" si="73"/>
        <v>14</v>
      </c>
      <c r="V226" s="110">
        <f t="shared" si="80"/>
        <v>14</v>
      </c>
      <c r="W226" s="110">
        <f t="shared" si="74"/>
        <v>14</v>
      </c>
      <c r="X226" s="110">
        <f t="shared" si="75"/>
        <v>0</v>
      </c>
      <c r="Y226" s="110">
        <f t="shared" si="81"/>
        <v>0</v>
      </c>
      <c r="Z226" s="114">
        <f t="shared" si="76"/>
        <v>0</v>
      </c>
      <c r="AA226" s="110">
        <f t="shared" si="77"/>
        <v>6.0724999999999998</v>
      </c>
      <c r="AB226" s="110">
        <f t="shared" si="82"/>
        <v>6.0724999999999998</v>
      </c>
      <c r="AC226" s="114">
        <f t="shared" si="78"/>
        <v>60.724999999999994</v>
      </c>
      <c r="AD226" s="109"/>
      <c r="AF226" s="94">
        <f t="shared" si="83"/>
        <v>0</v>
      </c>
    </row>
    <row r="227" spans="1:32" ht="20" customHeight="1">
      <c r="A227" s="109">
        <f t="shared" si="63"/>
        <v>222</v>
      </c>
      <c r="B227" s="109">
        <v>269210</v>
      </c>
      <c r="C227" s="110"/>
      <c r="D227" s="110">
        <f t="shared" si="64"/>
        <v>0.56499999999999995</v>
      </c>
      <c r="E227" s="111">
        <v>2.5000000000000001E-2</v>
      </c>
      <c r="F227" s="112" t="str">
        <f>VLOOKUP(B227,'TCS Chainage As PER COS'!$B$4:$J$14,8,TRUE)</f>
        <v>MCW</v>
      </c>
      <c r="G227" s="112" t="str">
        <f>VLOOKUP(B227,'TCS Chainage As PER COS'!$B$4:$J$14,4,TRUE)</f>
        <v>TCS - 01</v>
      </c>
      <c r="H227" s="110">
        <f>VLOOKUP(B227,'TCS Chainage As PER COS'!$B$4:$J$14,6,TRUE)</f>
        <v>13</v>
      </c>
      <c r="I227" s="110">
        <f t="shared" si="65"/>
        <v>-0.56499999999999995</v>
      </c>
      <c r="J227" s="110">
        <f t="shared" si="66"/>
        <v>-0.30249999999999994</v>
      </c>
      <c r="K227" s="110">
        <f t="shared" si="67"/>
        <v>-0.43374999999999997</v>
      </c>
      <c r="L227" s="110"/>
      <c r="M227" s="110"/>
      <c r="N227" s="110">
        <f t="shared" si="68"/>
        <v>0</v>
      </c>
      <c r="O227" s="110">
        <f t="shared" si="69"/>
        <v>-0.43374999999999997</v>
      </c>
      <c r="P227" s="110">
        <f t="shared" si="70"/>
        <v>0</v>
      </c>
      <c r="Q227" s="110">
        <f t="shared" si="71"/>
        <v>-0.43374999999999997</v>
      </c>
      <c r="R227" s="109">
        <f t="shared" si="79"/>
        <v>10</v>
      </c>
      <c r="S227" s="109">
        <f>VLOOKUP(B227,'TCS Chainage As PER COS'!$B$4:$J$14,7,TRUE)</f>
        <v>0</v>
      </c>
      <c r="T227" s="113">
        <f t="shared" si="72"/>
        <v>0</v>
      </c>
      <c r="U227" s="110">
        <f t="shared" si="73"/>
        <v>14</v>
      </c>
      <c r="V227" s="110">
        <f t="shared" si="80"/>
        <v>14</v>
      </c>
      <c r="W227" s="110">
        <f t="shared" si="74"/>
        <v>14</v>
      </c>
      <c r="X227" s="110">
        <f t="shared" si="75"/>
        <v>0</v>
      </c>
      <c r="Y227" s="110">
        <f t="shared" si="81"/>
        <v>0</v>
      </c>
      <c r="Z227" s="114">
        <f t="shared" si="76"/>
        <v>0</v>
      </c>
      <c r="AA227" s="110">
        <f t="shared" si="77"/>
        <v>6.0724999999999998</v>
      </c>
      <c r="AB227" s="110">
        <f t="shared" si="82"/>
        <v>6.0724999999999998</v>
      </c>
      <c r="AC227" s="114">
        <f t="shared" si="78"/>
        <v>60.724999999999994</v>
      </c>
      <c r="AD227" s="109"/>
      <c r="AF227" s="94">
        <f t="shared" si="83"/>
        <v>0</v>
      </c>
    </row>
    <row r="228" spans="1:32" ht="20" customHeight="1">
      <c r="A228" s="109">
        <f t="shared" si="63"/>
        <v>223</v>
      </c>
      <c r="B228" s="109">
        <v>269220</v>
      </c>
      <c r="C228" s="110"/>
      <c r="D228" s="110">
        <f t="shared" si="64"/>
        <v>0.56499999999999995</v>
      </c>
      <c r="E228" s="111">
        <v>2.5000000000000001E-2</v>
      </c>
      <c r="F228" s="112" t="str">
        <f>VLOOKUP(B228,'TCS Chainage As PER COS'!$B$4:$J$14,8,TRUE)</f>
        <v>MCW</v>
      </c>
      <c r="G228" s="112" t="str">
        <f>VLOOKUP(B228,'TCS Chainage As PER COS'!$B$4:$J$14,4,TRUE)</f>
        <v>TCS - 01</v>
      </c>
      <c r="H228" s="110">
        <f>VLOOKUP(B228,'TCS Chainage As PER COS'!$B$4:$J$14,6,TRUE)</f>
        <v>13</v>
      </c>
      <c r="I228" s="110">
        <f t="shared" si="65"/>
        <v>-0.56499999999999995</v>
      </c>
      <c r="J228" s="110">
        <f t="shared" si="66"/>
        <v>-0.30249999999999994</v>
      </c>
      <c r="K228" s="110">
        <f t="shared" si="67"/>
        <v>-0.43374999999999997</v>
      </c>
      <c r="L228" s="110"/>
      <c r="M228" s="110"/>
      <c r="N228" s="110">
        <f t="shared" si="68"/>
        <v>0</v>
      </c>
      <c r="O228" s="110">
        <f t="shared" si="69"/>
        <v>-0.43374999999999997</v>
      </c>
      <c r="P228" s="110">
        <f t="shared" si="70"/>
        <v>0</v>
      </c>
      <c r="Q228" s="110">
        <f t="shared" si="71"/>
        <v>-0.43374999999999997</v>
      </c>
      <c r="R228" s="109">
        <f t="shared" si="79"/>
        <v>10</v>
      </c>
      <c r="S228" s="109">
        <f>VLOOKUP(B228,'TCS Chainage As PER COS'!$B$4:$J$14,7,TRUE)</f>
        <v>0</v>
      </c>
      <c r="T228" s="113">
        <f t="shared" si="72"/>
        <v>0</v>
      </c>
      <c r="U228" s="110">
        <f t="shared" si="73"/>
        <v>14</v>
      </c>
      <c r="V228" s="110">
        <f t="shared" si="80"/>
        <v>14</v>
      </c>
      <c r="W228" s="110">
        <f t="shared" si="74"/>
        <v>14</v>
      </c>
      <c r="X228" s="110">
        <f t="shared" si="75"/>
        <v>0</v>
      </c>
      <c r="Y228" s="110">
        <f t="shared" si="81"/>
        <v>0</v>
      </c>
      <c r="Z228" s="114">
        <f t="shared" si="76"/>
        <v>0</v>
      </c>
      <c r="AA228" s="110">
        <f t="shared" si="77"/>
        <v>6.0724999999999998</v>
      </c>
      <c r="AB228" s="110">
        <f t="shared" si="82"/>
        <v>6.0724999999999998</v>
      </c>
      <c r="AC228" s="114">
        <f t="shared" si="78"/>
        <v>60.724999999999994</v>
      </c>
      <c r="AD228" s="109"/>
      <c r="AF228" s="94">
        <f t="shared" si="83"/>
        <v>0</v>
      </c>
    </row>
    <row r="229" spans="1:32" ht="20" customHeight="1">
      <c r="A229" s="109">
        <f t="shared" si="63"/>
        <v>224</v>
      </c>
      <c r="B229" s="109">
        <v>269230</v>
      </c>
      <c r="C229" s="110"/>
      <c r="D229" s="110">
        <f t="shared" si="64"/>
        <v>0.56499999999999995</v>
      </c>
      <c r="E229" s="111">
        <v>2.5000000000000001E-2</v>
      </c>
      <c r="F229" s="112" t="str">
        <f>VLOOKUP(B229,'TCS Chainage As PER COS'!$B$4:$J$14,8,TRUE)</f>
        <v>MCW</v>
      </c>
      <c r="G229" s="112" t="str">
        <f>VLOOKUP(B229,'TCS Chainage As PER COS'!$B$4:$J$14,4,TRUE)</f>
        <v>TCS - 01</v>
      </c>
      <c r="H229" s="110">
        <f>VLOOKUP(B229,'TCS Chainage As PER COS'!$B$4:$J$14,6,TRUE)</f>
        <v>13</v>
      </c>
      <c r="I229" s="110">
        <f t="shared" si="65"/>
        <v>-0.56499999999999995</v>
      </c>
      <c r="J229" s="110">
        <f t="shared" si="66"/>
        <v>-0.30249999999999994</v>
      </c>
      <c r="K229" s="110">
        <f t="shared" si="67"/>
        <v>-0.43374999999999997</v>
      </c>
      <c r="L229" s="110"/>
      <c r="M229" s="110"/>
      <c r="N229" s="110">
        <f t="shared" si="68"/>
        <v>0</v>
      </c>
      <c r="O229" s="110">
        <f t="shared" si="69"/>
        <v>-0.43374999999999997</v>
      </c>
      <c r="P229" s="110">
        <f t="shared" si="70"/>
        <v>0</v>
      </c>
      <c r="Q229" s="110">
        <f t="shared" si="71"/>
        <v>-0.43374999999999997</v>
      </c>
      <c r="R229" s="109">
        <f t="shared" si="79"/>
        <v>10</v>
      </c>
      <c r="S229" s="109">
        <f>VLOOKUP(B229,'TCS Chainage As PER COS'!$B$4:$J$14,7,TRUE)</f>
        <v>0</v>
      </c>
      <c r="T229" s="113">
        <f t="shared" si="72"/>
        <v>0</v>
      </c>
      <c r="U229" s="110">
        <f t="shared" si="73"/>
        <v>14</v>
      </c>
      <c r="V229" s="110">
        <f t="shared" si="80"/>
        <v>14</v>
      </c>
      <c r="W229" s="110">
        <f t="shared" si="74"/>
        <v>14</v>
      </c>
      <c r="X229" s="110">
        <f t="shared" si="75"/>
        <v>0</v>
      </c>
      <c r="Y229" s="110">
        <f t="shared" si="81"/>
        <v>0</v>
      </c>
      <c r="Z229" s="114">
        <f t="shared" si="76"/>
        <v>0</v>
      </c>
      <c r="AA229" s="110">
        <f t="shared" si="77"/>
        <v>6.0724999999999998</v>
      </c>
      <c r="AB229" s="110">
        <f t="shared" si="82"/>
        <v>6.0724999999999998</v>
      </c>
      <c r="AC229" s="114">
        <f t="shared" si="78"/>
        <v>60.724999999999994</v>
      </c>
      <c r="AD229" s="109"/>
      <c r="AF229" s="94">
        <f t="shared" si="83"/>
        <v>0</v>
      </c>
    </row>
    <row r="230" spans="1:32" ht="20" customHeight="1">
      <c r="A230" s="109">
        <f t="shared" si="63"/>
        <v>225</v>
      </c>
      <c r="B230" s="109">
        <v>269240</v>
      </c>
      <c r="C230" s="110"/>
      <c r="D230" s="110">
        <f t="shared" si="64"/>
        <v>0.56499999999999995</v>
      </c>
      <c r="E230" s="111">
        <v>2.5000000000000001E-2</v>
      </c>
      <c r="F230" s="112" t="str">
        <f>VLOOKUP(B230,'TCS Chainage As PER COS'!$B$4:$J$14,8,TRUE)</f>
        <v>MCW</v>
      </c>
      <c r="G230" s="112" t="str">
        <f>VLOOKUP(B230,'TCS Chainage As PER COS'!$B$4:$J$14,4,TRUE)</f>
        <v>TCS - 01</v>
      </c>
      <c r="H230" s="110">
        <f>VLOOKUP(B230,'TCS Chainage As PER COS'!$B$4:$J$14,6,TRUE)</f>
        <v>13</v>
      </c>
      <c r="I230" s="110">
        <f t="shared" si="65"/>
        <v>-0.56499999999999995</v>
      </c>
      <c r="J230" s="110">
        <f t="shared" si="66"/>
        <v>-0.30249999999999994</v>
      </c>
      <c r="K230" s="110">
        <f t="shared" si="67"/>
        <v>-0.43374999999999997</v>
      </c>
      <c r="L230" s="110"/>
      <c r="M230" s="110"/>
      <c r="N230" s="110">
        <f t="shared" si="68"/>
        <v>0</v>
      </c>
      <c r="O230" s="110">
        <f t="shared" si="69"/>
        <v>-0.43374999999999997</v>
      </c>
      <c r="P230" s="110">
        <f t="shared" si="70"/>
        <v>0</v>
      </c>
      <c r="Q230" s="110">
        <f t="shared" si="71"/>
        <v>-0.43374999999999997</v>
      </c>
      <c r="R230" s="109">
        <f t="shared" si="79"/>
        <v>10</v>
      </c>
      <c r="S230" s="109">
        <f>VLOOKUP(B230,'TCS Chainage As PER COS'!$B$4:$J$14,7,TRUE)</f>
        <v>0</v>
      </c>
      <c r="T230" s="113">
        <f t="shared" si="72"/>
        <v>0</v>
      </c>
      <c r="U230" s="110">
        <f t="shared" si="73"/>
        <v>14</v>
      </c>
      <c r="V230" s="110">
        <f t="shared" si="80"/>
        <v>14</v>
      </c>
      <c r="W230" s="110">
        <f t="shared" si="74"/>
        <v>14</v>
      </c>
      <c r="X230" s="110">
        <f t="shared" si="75"/>
        <v>0</v>
      </c>
      <c r="Y230" s="110">
        <f t="shared" si="81"/>
        <v>0</v>
      </c>
      <c r="Z230" s="114">
        <f t="shared" si="76"/>
        <v>0</v>
      </c>
      <c r="AA230" s="110">
        <f t="shared" si="77"/>
        <v>6.0724999999999998</v>
      </c>
      <c r="AB230" s="110">
        <f t="shared" si="82"/>
        <v>6.0724999999999998</v>
      </c>
      <c r="AC230" s="114">
        <f t="shared" si="78"/>
        <v>60.724999999999994</v>
      </c>
      <c r="AD230" s="109"/>
      <c r="AF230" s="94">
        <f t="shared" si="83"/>
        <v>0</v>
      </c>
    </row>
    <row r="231" spans="1:32" ht="20" customHeight="1">
      <c r="A231" s="109">
        <f t="shared" si="63"/>
        <v>226</v>
      </c>
      <c r="B231" s="109">
        <v>269250</v>
      </c>
      <c r="C231" s="110"/>
      <c r="D231" s="110">
        <f t="shared" si="64"/>
        <v>0.56499999999999995</v>
      </c>
      <c r="E231" s="111">
        <v>2.5000000000000001E-2</v>
      </c>
      <c r="F231" s="112" t="str">
        <f>VLOOKUP(B231,'TCS Chainage As PER COS'!$B$4:$J$14,8,TRUE)</f>
        <v>MCW</v>
      </c>
      <c r="G231" s="112" t="str">
        <f>VLOOKUP(B231,'TCS Chainage As PER COS'!$B$4:$J$14,4,TRUE)</f>
        <v>TCS - 01</v>
      </c>
      <c r="H231" s="110">
        <f>VLOOKUP(B231,'TCS Chainage As PER COS'!$B$4:$J$14,6,TRUE)</f>
        <v>13</v>
      </c>
      <c r="I231" s="110">
        <f t="shared" si="65"/>
        <v>-0.56499999999999995</v>
      </c>
      <c r="J231" s="110">
        <f t="shared" si="66"/>
        <v>-0.30249999999999994</v>
      </c>
      <c r="K231" s="110">
        <f t="shared" si="67"/>
        <v>-0.43374999999999997</v>
      </c>
      <c r="L231" s="110"/>
      <c r="M231" s="110"/>
      <c r="N231" s="110">
        <f t="shared" si="68"/>
        <v>0</v>
      </c>
      <c r="O231" s="110">
        <f t="shared" si="69"/>
        <v>-0.43374999999999997</v>
      </c>
      <c r="P231" s="110">
        <f t="shared" si="70"/>
        <v>0</v>
      </c>
      <c r="Q231" s="110">
        <f t="shared" si="71"/>
        <v>-0.43374999999999997</v>
      </c>
      <c r="R231" s="109">
        <f t="shared" si="79"/>
        <v>10</v>
      </c>
      <c r="S231" s="109">
        <f>VLOOKUP(B231,'TCS Chainage As PER COS'!$B$4:$J$14,7,TRUE)</f>
        <v>0</v>
      </c>
      <c r="T231" s="113">
        <f t="shared" si="72"/>
        <v>0</v>
      </c>
      <c r="U231" s="110">
        <f t="shared" si="73"/>
        <v>14</v>
      </c>
      <c r="V231" s="110">
        <f t="shared" si="80"/>
        <v>14</v>
      </c>
      <c r="W231" s="110">
        <f t="shared" si="74"/>
        <v>14</v>
      </c>
      <c r="X231" s="110">
        <f t="shared" si="75"/>
        <v>0</v>
      </c>
      <c r="Y231" s="110">
        <f t="shared" si="81"/>
        <v>0</v>
      </c>
      <c r="Z231" s="114">
        <f t="shared" si="76"/>
        <v>0</v>
      </c>
      <c r="AA231" s="110">
        <f t="shared" si="77"/>
        <v>6.0724999999999998</v>
      </c>
      <c r="AB231" s="110">
        <f t="shared" si="82"/>
        <v>6.0724999999999998</v>
      </c>
      <c r="AC231" s="114">
        <f t="shared" si="78"/>
        <v>60.724999999999994</v>
      </c>
      <c r="AD231" s="109"/>
      <c r="AF231" s="94">
        <f t="shared" si="83"/>
        <v>0</v>
      </c>
    </row>
    <row r="232" spans="1:32" ht="20" customHeight="1">
      <c r="A232" s="109">
        <f t="shared" si="63"/>
        <v>227</v>
      </c>
      <c r="B232" s="109">
        <v>269260</v>
      </c>
      <c r="C232" s="110"/>
      <c r="D232" s="110">
        <f t="shared" si="64"/>
        <v>0.56499999999999995</v>
      </c>
      <c r="E232" s="111">
        <v>2.5000000000000001E-2</v>
      </c>
      <c r="F232" s="112" t="str">
        <f>VLOOKUP(B232,'TCS Chainage As PER COS'!$B$4:$J$14,8,TRUE)</f>
        <v>MCW</v>
      </c>
      <c r="G232" s="112" t="str">
        <f>VLOOKUP(B232,'TCS Chainage As PER COS'!$B$4:$J$14,4,TRUE)</f>
        <v>TCS - 01</v>
      </c>
      <c r="H232" s="110">
        <f>VLOOKUP(B232,'TCS Chainage As PER COS'!$B$4:$J$14,6,TRUE)</f>
        <v>13</v>
      </c>
      <c r="I232" s="110">
        <f t="shared" si="65"/>
        <v>-0.56499999999999995</v>
      </c>
      <c r="J232" s="110">
        <f t="shared" si="66"/>
        <v>-0.30249999999999994</v>
      </c>
      <c r="K232" s="110">
        <f t="shared" si="67"/>
        <v>-0.43374999999999997</v>
      </c>
      <c r="L232" s="110"/>
      <c r="M232" s="110"/>
      <c r="N232" s="110">
        <f t="shared" si="68"/>
        <v>0</v>
      </c>
      <c r="O232" s="110">
        <f t="shared" si="69"/>
        <v>-0.43374999999999997</v>
      </c>
      <c r="P232" s="110">
        <f t="shared" si="70"/>
        <v>0</v>
      </c>
      <c r="Q232" s="110">
        <f t="shared" si="71"/>
        <v>-0.43374999999999997</v>
      </c>
      <c r="R232" s="109">
        <f t="shared" si="79"/>
        <v>10</v>
      </c>
      <c r="S232" s="109">
        <f>VLOOKUP(B232,'TCS Chainage As PER COS'!$B$4:$J$14,7,TRUE)</f>
        <v>0</v>
      </c>
      <c r="T232" s="113">
        <f t="shared" si="72"/>
        <v>0</v>
      </c>
      <c r="U232" s="110">
        <f t="shared" si="73"/>
        <v>14</v>
      </c>
      <c r="V232" s="110">
        <f t="shared" si="80"/>
        <v>14</v>
      </c>
      <c r="W232" s="110">
        <f t="shared" si="74"/>
        <v>14</v>
      </c>
      <c r="X232" s="110">
        <f t="shared" si="75"/>
        <v>0</v>
      </c>
      <c r="Y232" s="110">
        <f t="shared" si="81"/>
        <v>0</v>
      </c>
      <c r="Z232" s="114">
        <f t="shared" si="76"/>
        <v>0</v>
      </c>
      <c r="AA232" s="110">
        <f t="shared" si="77"/>
        <v>6.0724999999999998</v>
      </c>
      <c r="AB232" s="110">
        <f t="shared" si="82"/>
        <v>6.0724999999999998</v>
      </c>
      <c r="AC232" s="114">
        <f t="shared" si="78"/>
        <v>60.724999999999994</v>
      </c>
      <c r="AD232" s="109"/>
      <c r="AF232" s="94">
        <f t="shared" si="83"/>
        <v>0</v>
      </c>
    </row>
    <row r="233" spans="1:32" ht="20" customHeight="1">
      <c r="A233" s="109">
        <f t="shared" si="63"/>
        <v>228</v>
      </c>
      <c r="B233" s="109">
        <v>269270</v>
      </c>
      <c r="C233" s="110"/>
      <c r="D233" s="110">
        <f t="shared" si="64"/>
        <v>0.56499999999999995</v>
      </c>
      <c r="E233" s="111">
        <v>2.5000000000000001E-2</v>
      </c>
      <c r="F233" s="112" t="str">
        <f>VLOOKUP(B233,'TCS Chainage As PER COS'!$B$4:$J$14,8,TRUE)</f>
        <v>MCW</v>
      </c>
      <c r="G233" s="112" t="str">
        <f>VLOOKUP(B233,'TCS Chainage As PER COS'!$B$4:$J$14,4,TRUE)</f>
        <v>TCS - 01</v>
      </c>
      <c r="H233" s="110">
        <f>VLOOKUP(B233,'TCS Chainage As PER COS'!$B$4:$J$14,6,TRUE)</f>
        <v>13</v>
      </c>
      <c r="I233" s="110">
        <f t="shared" si="65"/>
        <v>-0.56499999999999995</v>
      </c>
      <c r="J233" s="110">
        <f t="shared" si="66"/>
        <v>-0.30249999999999994</v>
      </c>
      <c r="K233" s="110">
        <f t="shared" si="67"/>
        <v>-0.43374999999999997</v>
      </c>
      <c r="L233" s="110"/>
      <c r="M233" s="110"/>
      <c r="N233" s="110">
        <f t="shared" si="68"/>
        <v>0</v>
      </c>
      <c r="O233" s="110">
        <f t="shared" si="69"/>
        <v>-0.43374999999999997</v>
      </c>
      <c r="P233" s="110">
        <f t="shared" si="70"/>
        <v>0</v>
      </c>
      <c r="Q233" s="110">
        <f t="shared" si="71"/>
        <v>-0.43374999999999997</v>
      </c>
      <c r="R233" s="109">
        <f t="shared" si="79"/>
        <v>10</v>
      </c>
      <c r="S233" s="109">
        <f>VLOOKUP(B233,'TCS Chainage As PER COS'!$B$4:$J$14,7,TRUE)</f>
        <v>0</v>
      </c>
      <c r="T233" s="113">
        <f t="shared" si="72"/>
        <v>0</v>
      </c>
      <c r="U233" s="110">
        <f t="shared" si="73"/>
        <v>14</v>
      </c>
      <c r="V233" s="110">
        <f t="shared" si="80"/>
        <v>14</v>
      </c>
      <c r="W233" s="110">
        <f t="shared" si="74"/>
        <v>14</v>
      </c>
      <c r="X233" s="110">
        <f t="shared" si="75"/>
        <v>0</v>
      </c>
      <c r="Y233" s="110">
        <f t="shared" si="81"/>
        <v>0</v>
      </c>
      <c r="Z233" s="114">
        <f t="shared" si="76"/>
        <v>0</v>
      </c>
      <c r="AA233" s="110">
        <f t="shared" si="77"/>
        <v>6.0724999999999998</v>
      </c>
      <c r="AB233" s="110">
        <f t="shared" si="82"/>
        <v>6.0724999999999998</v>
      </c>
      <c r="AC233" s="114">
        <f t="shared" si="78"/>
        <v>60.724999999999994</v>
      </c>
      <c r="AD233" s="109"/>
      <c r="AF233" s="94">
        <f t="shared" si="83"/>
        <v>0</v>
      </c>
    </row>
    <row r="234" spans="1:32" ht="20" customHeight="1">
      <c r="A234" s="109">
        <f t="shared" si="63"/>
        <v>229</v>
      </c>
      <c r="B234" s="109">
        <v>269280</v>
      </c>
      <c r="C234" s="110"/>
      <c r="D234" s="110">
        <f t="shared" si="64"/>
        <v>0.56499999999999995</v>
      </c>
      <c r="E234" s="111">
        <v>2.5000000000000001E-2</v>
      </c>
      <c r="F234" s="112" t="str">
        <f>VLOOKUP(B234,'TCS Chainage As PER COS'!$B$4:$J$14,8,TRUE)</f>
        <v>MCW</v>
      </c>
      <c r="G234" s="112" t="str">
        <f>VLOOKUP(B234,'TCS Chainage As PER COS'!$B$4:$J$14,4,TRUE)</f>
        <v>TCS - 01</v>
      </c>
      <c r="H234" s="110">
        <f>VLOOKUP(B234,'TCS Chainage As PER COS'!$B$4:$J$14,6,TRUE)</f>
        <v>13</v>
      </c>
      <c r="I234" s="110">
        <f t="shared" si="65"/>
        <v>-0.56499999999999995</v>
      </c>
      <c r="J234" s="110">
        <f t="shared" si="66"/>
        <v>-0.30249999999999994</v>
      </c>
      <c r="K234" s="110">
        <f t="shared" si="67"/>
        <v>-0.43374999999999997</v>
      </c>
      <c r="L234" s="110"/>
      <c r="M234" s="110"/>
      <c r="N234" s="110">
        <f t="shared" si="68"/>
        <v>0</v>
      </c>
      <c r="O234" s="110">
        <f t="shared" si="69"/>
        <v>-0.43374999999999997</v>
      </c>
      <c r="P234" s="110">
        <f t="shared" si="70"/>
        <v>0</v>
      </c>
      <c r="Q234" s="110">
        <f t="shared" si="71"/>
        <v>-0.43374999999999997</v>
      </c>
      <c r="R234" s="109">
        <f t="shared" si="79"/>
        <v>10</v>
      </c>
      <c r="S234" s="109">
        <f>VLOOKUP(B234,'TCS Chainage As PER COS'!$B$4:$J$14,7,TRUE)</f>
        <v>0</v>
      </c>
      <c r="T234" s="113">
        <f t="shared" si="72"/>
        <v>0</v>
      </c>
      <c r="U234" s="110">
        <f t="shared" si="73"/>
        <v>14</v>
      </c>
      <c r="V234" s="110">
        <f t="shared" si="80"/>
        <v>14</v>
      </c>
      <c r="W234" s="110">
        <f t="shared" si="74"/>
        <v>14</v>
      </c>
      <c r="X234" s="110">
        <f t="shared" si="75"/>
        <v>0</v>
      </c>
      <c r="Y234" s="110">
        <f t="shared" si="81"/>
        <v>0</v>
      </c>
      <c r="Z234" s="114">
        <f t="shared" si="76"/>
        <v>0</v>
      </c>
      <c r="AA234" s="110">
        <f t="shared" si="77"/>
        <v>6.0724999999999998</v>
      </c>
      <c r="AB234" s="110">
        <f t="shared" si="82"/>
        <v>6.0724999999999998</v>
      </c>
      <c r="AC234" s="114">
        <f t="shared" si="78"/>
        <v>60.724999999999994</v>
      </c>
      <c r="AD234" s="109"/>
      <c r="AF234" s="94">
        <f t="shared" si="83"/>
        <v>0</v>
      </c>
    </row>
    <row r="235" spans="1:32" ht="20" customHeight="1">
      <c r="A235" s="109">
        <f t="shared" si="63"/>
        <v>230</v>
      </c>
      <c r="B235" s="109">
        <v>269290</v>
      </c>
      <c r="C235" s="110"/>
      <c r="D235" s="110">
        <f t="shared" si="64"/>
        <v>0.56499999999999995</v>
      </c>
      <c r="E235" s="111">
        <v>2.5000000000000001E-2</v>
      </c>
      <c r="F235" s="112" t="str">
        <f>VLOOKUP(B235,'TCS Chainage As PER COS'!$B$4:$J$14,8,TRUE)</f>
        <v>MCW</v>
      </c>
      <c r="G235" s="112" t="str">
        <f>VLOOKUP(B235,'TCS Chainage As PER COS'!$B$4:$J$14,4,TRUE)</f>
        <v>TCS - 01</v>
      </c>
      <c r="H235" s="110">
        <f>VLOOKUP(B235,'TCS Chainage As PER COS'!$B$4:$J$14,6,TRUE)</f>
        <v>13</v>
      </c>
      <c r="I235" s="110">
        <f t="shared" si="65"/>
        <v>-0.56499999999999995</v>
      </c>
      <c r="J235" s="110">
        <f t="shared" si="66"/>
        <v>-0.30249999999999994</v>
      </c>
      <c r="K235" s="110">
        <f t="shared" si="67"/>
        <v>-0.43374999999999997</v>
      </c>
      <c r="L235" s="110"/>
      <c r="M235" s="110"/>
      <c r="N235" s="110">
        <f t="shared" si="68"/>
        <v>0</v>
      </c>
      <c r="O235" s="110">
        <f t="shared" si="69"/>
        <v>-0.43374999999999997</v>
      </c>
      <c r="P235" s="110">
        <f t="shared" si="70"/>
        <v>0</v>
      </c>
      <c r="Q235" s="110">
        <f t="shared" si="71"/>
        <v>-0.43374999999999997</v>
      </c>
      <c r="R235" s="109">
        <f t="shared" si="79"/>
        <v>10</v>
      </c>
      <c r="S235" s="109">
        <f>VLOOKUP(B235,'TCS Chainage As PER COS'!$B$4:$J$14,7,TRUE)</f>
        <v>0</v>
      </c>
      <c r="T235" s="113">
        <f t="shared" si="72"/>
        <v>0</v>
      </c>
      <c r="U235" s="110">
        <f t="shared" si="73"/>
        <v>14</v>
      </c>
      <c r="V235" s="110">
        <f t="shared" si="80"/>
        <v>14</v>
      </c>
      <c r="W235" s="110">
        <f t="shared" si="74"/>
        <v>14</v>
      </c>
      <c r="X235" s="110">
        <f t="shared" si="75"/>
        <v>0</v>
      </c>
      <c r="Y235" s="110">
        <f t="shared" si="81"/>
        <v>0</v>
      </c>
      <c r="Z235" s="114">
        <f t="shared" si="76"/>
        <v>0</v>
      </c>
      <c r="AA235" s="110">
        <f t="shared" si="77"/>
        <v>6.0724999999999998</v>
      </c>
      <c r="AB235" s="110">
        <f t="shared" si="82"/>
        <v>6.0724999999999998</v>
      </c>
      <c r="AC235" s="114">
        <f t="shared" si="78"/>
        <v>60.724999999999994</v>
      </c>
      <c r="AD235" s="109"/>
      <c r="AF235" s="94">
        <f t="shared" si="83"/>
        <v>0</v>
      </c>
    </row>
    <row r="236" spans="1:32" ht="20" customHeight="1">
      <c r="A236" s="109">
        <f t="shared" si="63"/>
        <v>231</v>
      </c>
      <c r="B236" s="109">
        <v>269300</v>
      </c>
      <c r="C236" s="110"/>
      <c r="D236" s="110">
        <f t="shared" si="64"/>
        <v>0.56499999999999995</v>
      </c>
      <c r="E236" s="111">
        <v>2.5000000000000001E-2</v>
      </c>
      <c r="F236" s="112" t="str">
        <f>VLOOKUP(B236,'TCS Chainage As PER COS'!$B$4:$J$14,8,TRUE)</f>
        <v>MCW</v>
      </c>
      <c r="G236" s="112" t="str">
        <f>VLOOKUP(B236,'TCS Chainage As PER COS'!$B$4:$J$14,4,TRUE)</f>
        <v>TCS - 01</v>
      </c>
      <c r="H236" s="110">
        <f>VLOOKUP(B236,'TCS Chainage As PER COS'!$B$4:$J$14,6,TRUE)</f>
        <v>13</v>
      </c>
      <c r="I236" s="110">
        <f t="shared" si="65"/>
        <v>-0.56499999999999995</v>
      </c>
      <c r="J236" s="110">
        <f t="shared" si="66"/>
        <v>-0.30249999999999994</v>
      </c>
      <c r="K236" s="110">
        <f t="shared" si="67"/>
        <v>-0.43374999999999997</v>
      </c>
      <c r="L236" s="110"/>
      <c r="M236" s="110"/>
      <c r="N236" s="110">
        <f t="shared" si="68"/>
        <v>0</v>
      </c>
      <c r="O236" s="110">
        <f t="shared" si="69"/>
        <v>-0.43374999999999997</v>
      </c>
      <c r="P236" s="110">
        <f t="shared" si="70"/>
        <v>0</v>
      </c>
      <c r="Q236" s="110">
        <f t="shared" si="71"/>
        <v>-0.43374999999999997</v>
      </c>
      <c r="R236" s="109">
        <f t="shared" si="79"/>
        <v>10</v>
      </c>
      <c r="S236" s="109">
        <f>VLOOKUP(B236,'TCS Chainage As PER COS'!$B$4:$J$14,7,TRUE)</f>
        <v>0</v>
      </c>
      <c r="T236" s="113">
        <f t="shared" si="72"/>
        <v>0</v>
      </c>
      <c r="U236" s="110">
        <f t="shared" si="73"/>
        <v>14</v>
      </c>
      <c r="V236" s="110">
        <f t="shared" si="80"/>
        <v>14</v>
      </c>
      <c r="W236" s="110">
        <f t="shared" si="74"/>
        <v>14</v>
      </c>
      <c r="X236" s="110">
        <f t="shared" si="75"/>
        <v>0</v>
      </c>
      <c r="Y236" s="110">
        <f t="shared" si="81"/>
        <v>0</v>
      </c>
      <c r="Z236" s="114">
        <f t="shared" si="76"/>
        <v>0</v>
      </c>
      <c r="AA236" s="110">
        <f t="shared" si="77"/>
        <v>6.0724999999999998</v>
      </c>
      <c r="AB236" s="110">
        <f t="shared" si="82"/>
        <v>6.0724999999999998</v>
      </c>
      <c r="AC236" s="114">
        <f t="shared" si="78"/>
        <v>60.724999999999994</v>
      </c>
      <c r="AD236" s="109"/>
      <c r="AF236" s="94">
        <f t="shared" si="83"/>
        <v>0</v>
      </c>
    </row>
    <row r="237" spans="1:32" ht="20" customHeight="1">
      <c r="A237" s="109">
        <f t="shared" si="63"/>
        <v>232</v>
      </c>
      <c r="B237" s="109">
        <v>269310</v>
      </c>
      <c r="C237" s="110"/>
      <c r="D237" s="110">
        <f t="shared" si="64"/>
        <v>0.56499999999999995</v>
      </c>
      <c r="E237" s="111">
        <v>2.5000000000000001E-2</v>
      </c>
      <c r="F237" s="112" t="str">
        <f>VLOOKUP(B237,'TCS Chainage As PER COS'!$B$4:$J$14,8,TRUE)</f>
        <v>MCW</v>
      </c>
      <c r="G237" s="112" t="str">
        <f>VLOOKUP(B237,'TCS Chainage As PER COS'!$B$4:$J$14,4,TRUE)</f>
        <v>TCS - 01</v>
      </c>
      <c r="H237" s="110">
        <f>VLOOKUP(B237,'TCS Chainage As PER COS'!$B$4:$J$14,6,TRUE)</f>
        <v>13</v>
      </c>
      <c r="I237" s="110">
        <f t="shared" si="65"/>
        <v>-0.56499999999999995</v>
      </c>
      <c r="J237" s="110">
        <f t="shared" si="66"/>
        <v>-0.30249999999999994</v>
      </c>
      <c r="K237" s="110">
        <f t="shared" si="67"/>
        <v>-0.43374999999999997</v>
      </c>
      <c r="L237" s="110"/>
      <c r="M237" s="110"/>
      <c r="N237" s="110">
        <f t="shared" si="68"/>
        <v>0</v>
      </c>
      <c r="O237" s="110">
        <f t="shared" si="69"/>
        <v>-0.43374999999999997</v>
      </c>
      <c r="P237" s="110">
        <f t="shared" si="70"/>
        <v>0</v>
      </c>
      <c r="Q237" s="110">
        <f t="shared" si="71"/>
        <v>-0.43374999999999997</v>
      </c>
      <c r="R237" s="109">
        <f t="shared" si="79"/>
        <v>10</v>
      </c>
      <c r="S237" s="109">
        <f>VLOOKUP(B237,'TCS Chainage As PER COS'!$B$4:$J$14,7,TRUE)</f>
        <v>0</v>
      </c>
      <c r="T237" s="113">
        <f t="shared" si="72"/>
        <v>0</v>
      </c>
      <c r="U237" s="110">
        <f t="shared" si="73"/>
        <v>14</v>
      </c>
      <c r="V237" s="110">
        <f t="shared" si="80"/>
        <v>14</v>
      </c>
      <c r="W237" s="110">
        <f t="shared" si="74"/>
        <v>14</v>
      </c>
      <c r="X237" s="110">
        <f t="shared" si="75"/>
        <v>0</v>
      </c>
      <c r="Y237" s="110">
        <f t="shared" si="81"/>
        <v>0</v>
      </c>
      <c r="Z237" s="114">
        <f t="shared" si="76"/>
        <v>0</v>
      </c>
      <c r="AA237" s="110">
        <f t="shared" si="77"/>
        <v>6.0724999999999998</v>
      </c>
      <c r="AB237" s="110">
        <f t="shared" si="82"/>
        <v>6.0724999999999998</v>
      </c>
      <c r="AC237" s="114">
        <f t="shared" si="78"/>
        <v>60.724999999999994</v>
      </c>
      <c r="AD237" s="109"/>
      <c r="AF237" s="94">
        <f t="shared" si="83"/>
        <v>0</v>
      </c>
    </row>
    <row r="238" spans="1:32" ht="20" customHeight="1">
      <c r="A238" s="109">
        <f t="shared" si="63"/>
        <v>233</v>
      </c>
      <c r="B238" s="109">
        <v>269320</v>
      </c>
      <c r="C238" s="110"/>
      <c r="D238" s="110">
        <f t="shared" si="64"/>
        <v>0.56499999999999995</v>
      </c>
      <c r="E238" s="111">
        <v>2.5000000000000001E-2</v>
      </c>
      <c r="F238" s="112" t="str">
        <f>VLOOKUP(B238,'TCS Chainage As PER COS'!$B$4:$J$14,8,TRUE)</f>
        <v>MCW</v>
      </c>
      <c r="G238" s="112" t="str">
        <f>VLOOKUP(B238,'TCS Chainage As PER COS'!$B$4:$J$14,4,TRUE)</f>
        <v>TCS - 01</v>
      </c>
      <c r="H238" s="110">
        <f>VLOOKUP(B238,'TCS Chainage As PER COS'!$B$4:$J$14,6,TRUE)</f>
        <v>13</v>
      </c>
      <c r="I238" s="110">
        <f t="shared" si="65"/>
        <v>-0.56499999999999995</v>
      </c>
      <c r="J238" s="110">
        <f t="shared" si="66"/>
        <v>-0.30249999999999994</v>
      </c>
      <c r="K238" s="110">
        <f t="shared" si="67"/>
        <v>-0.43374999999999997</v>
      </c>
      <c r="L238" s="110"/>
      <c r="M238" s="110"/>
      <c r="N238" s="110">
        <f t="shared" si="68"/>
        <v>0</v>
      </c>
      <c r="O238" s="110">
        <f t="shared" si="69"/>
        <v>-0.43374999999999997</v>
      </c>
      <c r="P238" s="110">
        <f t="shared" si="70"/>
        <v>0</v>
      </c>
      <c r="Q238" s="110">
        <f t="shared" si="71"/>
        <v>-0.43374999999999997</v>
      </c>
      <c r="R238" s="109">
        <f t="shared" si="79"/>
        <v>10</v>
      </c>
      <c r="S238" s="109">
        <f>VLOOKUP(B238,'TCS Chainage As PER COS'!$B$4:$J$14,7,TRUE)</f>
        <v>0</v>
      </c>
      <c r="T238" s="113">
        <f t="shared" si="72"/>
        <v>0</v>
      </c>
      <c r="U238" s="110">
        <f t="shared" si="73"/>
        <v>14</v>
      </c>
      <c r="V238" s="110">
        <f t="shared" si="80"/>
        <v>14</v>
      </c>
      <c r="W238" s="110">
        <f t="shared" si="74"/>
        <v>14</v>
      </c>
      <c r="X238" s="110">
        <f t="shared" si="75"/>
        <v>0</v>
      </c>
      <c r="Y238" s="110">
        <f t="shared" si="81"/>
        <v>0</v>
      </c>
      <c r="Z238" s="114">
        <f t="shared" si="76"/>
        <v>0</v>
      </c>
      <c r="AA238" s="110">
        <f t="shared" si="77"/>
        <v>6.0724999999999998</v>
      </c>
      <c r="AB238" s="110">
        <f t="shared" si="82"/>
        <v>6.0724999999999998</v>
      </c>
      <c r="AC238" s="114">
        <f t="shared" si="78"/>
        <v>60.724999999999994</v>
      </c>
      <c r="AD238" s="109"/>
      <c r="AF238" s="94">
        <f t="shared" si="83"/>
        <v>0</v>
      </c>
    </row>
    <row r="239" spans="1:32" ht="20" customHeight="1">
      <c r="A239" s="109">
        <f t="shared" si="63"/>
        <v>234</v>
      </c>
      <c r="B239" s="109">
        <v>269330</v>
      </c>
      <c r="C239" s="110"/>
      <c r="D239" s="110">
        <f t="shared" si="64"/>
        <v>0.56499999999999995</v>
      </c>
      <c r="E239" s="111">
        <v>2.5000000000000001E-2</v>
      </c>
      <c r="F239" s="112" t="str">
        <f>VLOOKUP(B239,'TCS Chainage As PER COS'!$B$4:$J$14,8,TRUE)</f>
        <v>MCW</v>
      </c>
      <c r="G239" s="112" t="str">
        <f>VLOOKUP(B239,'TCS Chainage As PER COS'!$B$4:$J$14,4,TRUE)</f>
        <v>TCS - 01</v>
      </c>
      <c r="H239" s="110">
        <f>VLOOKUP(B239,'TCS Chainage As PER COS'!$B$4:$J$14,6,TRUE)</f>
        <v>13</v>
      </c>
      <c r="I239" s="110">
        <f t="shared" si="65"/>
        <v>-0.56499999999999995</v>
      </c>
      <c r="J239" s="110">
        <f t="shared" si="66"/>
        <v>-0.30249999999999994</v>
      </c>
      <c r="K239" s="110">
        <f t="shared" si="67"/>
        <v>-0.43374999999999997</v>
      </c>
      <c r="L239" s="110"/>
      <c r="M239" s="110"/>
      <c r="N239" s="110">
        <f t="shared" si="68"/>
        <v>0</v>
      </c>
      <c r="O239" s="110">
        <f t="shared" si="69"/>
        <v>-0.43374999999999997</v>
      </c>
      <c r="P239" s="110">
        <f t="shared" si="70"/>
        <v>0</v>
      </c>
      <c r="Q239" s="110">
        <f t="shared" si="71"/>
        <v>-0.43374999999999997</v>
      </c>
      <c r="R239" s="109">
        <f t="shared" si="79"/>
        <v>10</v>
      </c>
      <c r="S239" s="109">
        <f>VLOOKUP(B239,'TCS Chainage As PER COS'!$B$4:$J$14,7,TRUE)</f>
        <v>0</v>
      </c>
      <c r="T239" s="113">
        <f t="shared" si="72"/>
        <v>0</v>
      </c>
      <c r="U239" s="110">
        <f t="shared" si="73"/>
        <v>14</v>
      </c>
      <c r="V239" s="110">
        <f t="shared" si="80"/>
        <v>14</v>
      </c>
      <c r="W239" s="110">
        <f t="shared" si="74"/>
        <v>14</v>
      </c>
      <c r="X239" s="110">
        <f t="shared" si="75"/>
        <v>0</v>
      </c>
      <c r="Y239" s="110">
        <f t="shared" si="81"/>
        <v>0</v>
      </c>
      <c r="Z239" s="114">
        <f t="shared" si="76"/>
        <v>0</v>
      </c>
      <c r="AA239" s="110">
        <f t="shared" si="77"/>
        <v>6.0724999999999998</v>
      </c>
      <c r="AB239" s="110">
        <f t="shared" si="82"/>
        <v>6.0724999999999998</v>
      </c>
      <c r="AC239" s="114">
        <f t="shared" si="78"/>
        <v>60.724999999999994</v>
      </c>
      <c r="AD239" s="109"/>
      <c r="AF239" s="94">
        <f t="shared" si="83"/>
        <v>0</v>
      </c>
    </row>
    <row r="240" spans="1:32" ht="20" customHeight="1">
      <c r="A240" s="109">
        <f t="shared" si="63"/>
        <v>235</v>
      </c>
      <c r="B240" s="109">
        <v>269340</v>
      </c>
      <c r="C240" s="110"/>
      <c r="D240" s="110">
        <f t="shared" si="64"/>
        <v>0.56499999999999995</v>
      </c>
      <c r="E240" s="111">
        <v>2.5000000000000001E-2</v>
      </c>
      <c r="F240" s="112" t="str">
        <f>VLOOKUP(B240,'TCS Chainage As PER COS'!$B$4:$J$14,8,TRUE)</f>
        <v>MCW</v>
      </c>
      <c r="G240" s="112" t="str">
        <f>VLOOKUP(B240,'TCS Chainage As PER COS'!$B$4:$J$14,4,TRUE)</f>
        <v>TCS - 01</v>
      </c>
      <c r="H240" s="110">
        <f>VLOOKUP(B240,'TCS Chainage As PER COS'!$B$4:$J$14,6,TRUE)</f>
        <v>13</v>
      </c>
      <c r="I240" s="110">
        <f t="shared" si="65"/>
        <v>-0.56499999999999995</v>
      </c>
      <c r="J240" s="110">
        <f t="shared" si="66"/>
        <v>-0.30249999999999994</v>
      </c>
      <c r="K240" s="110">
        <f t="shared" si="67"/>
        <v>-0.43374999999999997</v>
      </c>
      <c r="L240" s="110"/>
      <c r="M240" s="110"/>
      <c r="N240" s="110">
        <f t="shared" si="68"/>
        <v>0</v>
      </c>
      <c r="O240" s="110">
        <f t="shared" si="69"/>
        <v>-0.43374999999999997</v>
      </c>
      <c r="P240" s="110">
        <f t="shared" si="70"/>
        <v>0</v>
      </c>
      <c r="Q240" s="110">
        <f t="shared" si="71"/>
        <v>-0.43374999999999997</v>
      </c>
      <c r="R240" s="109">
        <f t="shared" si="79"/>
        <v>10</v>
      </c>
      <c r="S240" s="109">
        <f>VLOOKUP(B240,'TCS Chainage As PER COS'!$B$4:$J$14,7,TRUE)</f>
        <v>0</v>
      </c>
      <c r="T240" s="113">
        <f t="shared" si="72"/>
        <v>0</v>
      </c>
      <c r="U240" s="110">
        <f t="shared" si="73"/>
        <v>14</v>
      </c>
      <c r="V240" s="110">
        <f t="shared" si="80"/>
        <v>14</v>
      </c>
      <c r="W240" s="110">
        <f t="shared" si="74"/>
        <v>14</v>
      </c>
      <c r="X240" s="110">
        <f t="shared" si="75"/>
        <v>0</v>
      </c>
      <c r="Y240" s="110">
        <f t="shared" si="81"/>
        <v>0</v>
      </c>
      <c r="Z240" s="114">
        <f t="shared" si="76"/>
        <v>0</v>
      </c>
      <c r="AA240" s="110">
        <f t="shared" si="77"/>
        <v>6.0724999999999998</v>
      </c>
      <c r="AB240" s="110">
        <f t="shared" si="82"/>
        <v>6.0724999999999998</v>
      </c>
      <c r="AC240" s="114">
        <f t="shared" si="78"/>
        <v>60.724999999999994</v>
      </c>
      <c r="AD240" s="109"/>
      <c r="AF240" s="94">
        <f t="shared" si="83"/>
        <v>0</v>
      </c>
    </row>
    <row r="241" spans="1:32" ht="20" customHeight="1">
      <c r="A241" s="109">
        <f t="shared" si="63"/>
        <v>236</v>
      </c>
      <c r="B241" s="109">
        <v>269350</v>
      </c>
      <c r="C241" s="110"/>
      <c r="D241" s="110">
        <f t="shared" si="64"/>
        <v>0.56499999999999995</v>
      </c>
      <c r="E241" s="111">
        <v>2.5000000000000001E-2</v>
      </c>
      <c r="F241" s="112" t="str">
        <f>VLOOKUP(B241,'TCS Chainage As PER COS'!$B$4:$J$14,8,TRUE)</f>
        <v>MCW</v>
      </c>
      <c r="G241" s="112" t="str">
        <f>VLOOKUP(B241,'TCS Chainage As PER COS'!$B$4:$J$14,4,TRUE)</f>
        <v>TCS - 01</v>
      </c>
      <c r="H241" s="110">
        <f>VLOOKUP(B241,'TCS Chainage As PER COS'!$B$4:$J$14,6,TRUE)</f>
        <v>13</v>
      </c>
      <c r="I241" s="110">
        <f t="shared" si="65"/>
        <v>-0.56499999999999995</v>
      </c>
      <c r="J241" s="110">
        <f t="shared" si="66"/>
        <v>-0.30249999999999994</v>
      </c>
      <c r="K241" s="110">
        <f t="shared" si="67"/>
        <v>-0.43374999999999997</v>
      </c>
      <c r="L241" s="110"/>
      <c r="M241" s="110"/>
      <c r="N241" s="110">
        <f t="shared" si="68"/>
        <v>0</v>
      </c>
      <c r="O241" s="110">
        <f t="shared" si="69"/>
        <v>-0.43374999999999997</v>
      </c>
      <c r="P241" s="110">
        <f t="shared" si="70"/>
        <v>0</v>
      </c>
      <c r="Q241" s="110">
        <f t="shared" si="71"/>
        <v>-0.43374999999999997</v>
      </c>
      <c r="R241" s="109">
        <f t="shared" si="79"/>
        <v>10</v>
      </c>
      <c r="S241" s="109">
        <f>VLOOKUP(B241,'TCS Chainage As PER COS'!$B$4:$J$14,7,TRUE)</f>
        <v>0</v>
      </c>
      <c r="T241" s="113">
        <f t="shared" si="72"/>
        <v>0</v>
      </c>
      <c r="U241" s="110">
        <f t="shared" si="73"/>
        <v>14</v>
      </c>
      <c r="V241" s="110">
        <f t="shared" si="80"/>
        <v>14</v>
      </c>
      <c r="W241" s="110">
        <f t="shared" si="74"/>
        <v>14</v>
      </c>
      <c r="X241" s="110">
        <f t="shared" si="75"/>
        <v>0</v>
      </c>
      <c r="Y241" s="110">
        <f t="shared" si="81"/>
        <v>0</v>
      </c>
      <c r="Z241" s="114">
        <f t="shared" si="76"/>
        <v>0</v>
      </c>
      <c r="AA241" s="110">
        <f t="shared" si="77"/>
        <v>6.0724999999999998</v>
      </c>
      <c r="AB241" s="110">
        <f t="shared" si="82"/>
        <v>6.0724999999999998</v>
      </c>
      <c r="AC241" s="114">
        <f t="shared" si="78"/>
        <v>60.724999999999994</v>
      </c>
      <c r="AD241" s="109"/>
      <c r="AF241" s="94">
        <f t="shared" si="83"/>
        <v>0</v>
      </c>
    </row>
    <row r="242" spans="1:32" ht="20" customHeight="1">
      <c r="A242" s="109">
        <f t="shared" si="63"/>
        <v>237</v>
      </c>
      <c r="B242" s="109">
        <v>269360</v>
      </c>
      <c r="C242" s="110"/>
      <c r="D242" s="110">
        <f t="shared" si="64"/>
        <v>0.56499999999999995</v>
      </c>
      <c r="E242" s="111">
        <v>2.5000000000000001E-2</v>
      </c>
      <c r="F242" s="112" t="str">
        <f>VLOOKUP(B242,'TCS Chainage As PER COS'!$B$4:$J$14,8,TRUE)</f>
        <v>MCW</v>
      </c>
      <c r="G242" s="112" t="str">
        <f>VLOOKUP(B242,'TCS Chainage As PER COS'!$B$4:$J$14,4,TRUE)</f>
        <v>TCS - 01</v>
      </c>
      <c r="H242" s="110">
        <f>VLOOKUP(B242,'TCS Chainage As PER COS'!$B$4:$J$14,6,TRUE)</f>
        <v>13</v>
      </c>
      <c r="I242" s="110">
        <f t="shared" si="65"/>
        <v>-0.56499999999999995</v>
      </c>
      <c r="J242" s="110">
        <f t="shared" si="66"/>
        <v>-0.30249999999999994</v>
      </c>
      <c r="K242" s="110">
        <f t="shared" si="67"/>
        <v>-0.43374999999999997</v>
      </c>
      <c r="L242" s="110"/>
      <c r="M242" s="110"/>
      <c r="N242" s="110">
        <f t="shared" si="68"/>
        <v>0</v>
      </c>
      <c r="O242" s="110">
        <f t="shared" si="69"/>
        <v>-0.43374999999999997</v>
      </c>
      <c r="P242" s="110">
        <f t="shared" si="70"/>
        <v>0</v>
      </c>
      <c r="Q242" s="110">
        <f t="shared" si="71"/>
        <v>-0.43374999999999997</v>
      </c>
      <c r="R242" s="109">
        <f t="shared" si="79"/>
        <v>10</v>
      </c>
      <c r="S242" s="109">
        <f>VLOOKUP(B242,'TCS Chainage As PER COS'!$B$4:$J$14,7,TRUE)</f>
        <v>0</v>
      </c>
      <c r="T242" s="113">
        <f t="shared" si="72"/>
        <v>0</v>
      </c>
      <c r="U242" s="110">
        <f t="shared" si="73"/>
        <v>14</v>
      </c>
      <c r="V242" s="110">
        <f t="shared" si="80"/>
        <v>14</v>
      </c>
      <c r="W242" s="110">
        <f t="shared" si="74"/>
        <v>14</v>
      </c>
      <c r="X242" s="110">
        <f t="shared" si="75"/>
        <v>0</v>
      </c>
      <c r="Y242" s="110">
        <f t="shared" si="81"/>
        <v>0</v>
      </c>
      <c r="Z242" s="114">
        <f t="shared" si="76"/>
        <v>0</v>
      </c>
      <c r="AA242" s="110">
        <f t="shared" si="77"/>
        <v>6.0724999999999998</v>
      </c>
      <c r="AB242" s="110">
        <f t="shared" si="82"/>
        <v>6.0724999999999998</v>
      </c>
      <c r="AC242" s="114">
        <f t="shared" si="78"/>
        <v>60.724999999999994</v>
      </c>
      <c r="AD242" s="109"/>
      <c r="AF242" s="94">
        <f t="shared" si="83"/>
        <v>0</v>
      </c>
    </row>
    <row r="243" spans="1:32" ht="20" customHeight="1">
      <c r="A243" s="109">
        <f t="shared" si="63"/>
        <v>238</v>
      </c>
      <c r="B243" s="109">
        <v>269370</v>
      </c>
      <c r="C243" s="110"/>
      <c r="D243" s="110">
        <f t="shared" si="64"/>
        <v>0.56499999999999995</v>
      </c>
      <c r="E243" s="111">
        <v>2.5000000000000001E-2</v>
      </c>
      <c r="F243" s="112" t="str">
        <f>VLOOKUP(B243,'TCS Chainage As PER COS'!$B$4:$J$14,8,TRUE)</f>
        <v>MCW</v>
      </c>
      <c r="G243" s="112" t="str">
        <f>VLOOKUP(B243,'TCS Chainage As PER COS'!$B$4:$J$14,4,TRUE)</f>
        <v>TCS - 01</v>
      </c>
      <c r="H243" s="110">
        <f>VLOOKUP(B243,'TCS Chainage As PER COS'!$B$4:$J$14,6,TRUE)</f>
        <v>13</v>
      </c>
      <c r="I243" s="110">
        <f t="shared" si="65"/>
        <v>-0.56499999999999995</v>
      </c>
      <c r="J243" s="110">
        <f t="shared" si="66"/>
        <v>-0.30249999999999994</v>
      </c>
      <c r="K243" s="110">
        <f t="shared" si="67"/>
        <v>-0.43374999999999997</v>
      </c>
      <c r="L243" s="110"/>
      <c r="M243" s="110"/>
      <c r="N243" s="110">
        <f t="shared" si="68"/>
        <v>0</v>
      </c>
      <c r="O243" s="110">
        <f t="shared" si="69"/>
        <v>-0.43374999999999997</v>
      </c>
      <c r="P243" s="110">
        <f t="shared" si="70"/>
        <v>0</v>
      </c>
      <c r="Q243" s="110">
        <f t="shared" si="71"/>
        <v>-0.43374999999999997</v>
      </c>
      <c r="R243" s="109">
        <f t="shared" si="79"/>
        <v>10</v>
      </c>
      <c r="S243" s="109">
        <f>VLOOKUP(B243,'TCS Chainage As PER COS'!$B$4:$J$14,7,TRUE)</f>
        <v>0</v>
      </c>
      <c r="T243" s="113">
        <f t="shared" si="72"/>
        <v>0</v>
      </c>
      <c r="U243" s="110">
        <f t="shared" si="73"/>
        <v>14</v>
      </c>
      <c r="V243" s="110">
        <f t="shared" si="80"/>
        <v>14</v>
      </c>
      <c r="W243" s="110">
        <f t="shared" si="74"/>
        <v>14</v>
      </c>
      <c r="X243" s="110">
        <f t="shared" si="75"/>
        <v>0</v>
      </c>
      <c r="Y243" s="110">
        <f t="shared" si="81"/>
        <v>0</v>
      </c>
      <c r="Z243" s="114">
        <f t="shared" si="76"/>
        <v>0</v>
      </c>
      <c r="AA243" s="110">
        <f t="shared" si="77"/>
        <v>6.0724999999999998</v>
      </c>
      <c r="AB243" s="110">
        <f t="shared" si="82"/>
        <v>6.0724999999999998</v>
      </c>
      <c r="AC243" s="114">
        <f t="shared" si="78"/>
        <v>60.724999999999994</v>
      </c>
      <c r="AD243" s="109"/>
      <c r="AF243" s="94">
        <f t="shared" si="83"/>
        <v>0</v>
      </c>
    </row>
    <row r="244" spans="1:32" ht="20" customHeight="1">
      <c r="A244" s="109">
        <f t="shared" si="63"/>
        <v>239</v>
      </c>
      <c r="B244" s="109">
        <v>269380</v>
      </c>
      <c r="C244" s="110"/>
      <c r="D244" s="110">
        <f t="shared" si="64"/>
        <v>0.56499999999999995</v>
      </c>
      <c r="E244" s="111">
        <v>2.5000000000000001E-2</v>
      </c>
      <c r="F244" s="112" t="str">
        <f>VLOOKUP(B244,'TCS Chainage As PER COS'!$B$4:$J$14,8,TRUE)</f>
        <v>MCW</v>
      </c>
      <c r="G244" s="112" t="str">
        <f>VLOOKUP(B244,'TCS Chainage As PER COS'!$B$4:$J$14,4,TRUE)</f>
        <v>TCS - 01</v>
      </c>
      <c r="H244" s="110">
        <f>VLOOKUP(B244,'TCS Chainage As PER COS'!$B$4:$J$14,6,TRUE)</f>
        <v>13</v>
      </c>
      <c r="I244" s="110">
        <f t="shared" si="65"/>
        <v>-0.56499999999999995</v>
      </c>
      <c r="J244" s="110">
        <f t="shared" si="66"/>
        <v>-0.30249999999999994</v>
      </c>
      <c r="K244" s="110">
        <f t="shared" si="67"/>
        <v>-0.43374999999999997</v>
      </c>
      <c r="L244" s="110"/>
      <c r="M244" s="110"/>
      <c r="N244" s="110">
        <f t="shared" si="68"/>
        <v>0</v>
      </c>
      <c r="O244" s="110">
        <f t="shared" si="69"/>
        <v>-0.43374999999999997</v>
      </c>
      <c r="P244" s="110">
        <f t="shared" si="70"/>
        <v>0</v>
      </c>
      <c r="Q244" s="110">
        <f t="shared" si="71"/>
        <v>-0.43374999999999997</v>
      </c>
      <c r="R244" s="109">
        <f t="shared" si="79"/>
        <v>10</v>
      </c>
      <c r="S244" s="109">
        <f>VLOOKUP(B244,'TCS Chainage As PER COS'!$B$4:$J$14,7,TRUE)</f>
        <v>0</v>
      </c>
      <c r="T244" s="113">
        <f t="shared" si="72"/>
        <v>0</v>
      </c>
      <c r="U244" s="110">
        <f t="shared" si="73"/>
        <v>14</v>
      </c>
      <c r="V244" s="110">
        <f t="shared" si="80"/>
        <v>14</v>
      </c>
      <c r="W244" s="110">
        <f t="shared" si="74"/>
        <v>14</v>
      </c>
      <c r="X244" s="110">
        <f t="shared" si="75"/>
        <v>0</v>
      </c>
      <c r="Y244" s="110">
        <f t="shared" si="81"/>
        <v>0</v>
      </c>
      <c r="Z244" s="114">
        <f t="shared" si="76"/>
        <v>0</v>
      </c>
      <c r="AA244" s="110">
        <f t="shared" si="77"/>
        <v>6.0724999999999998</v>
      </c>
      <c r="AB244" s="110">
        <f t="shared" si="82"/>
        <v>6.0724999999999998</v>
      </c>
      <c r="AC244" s="114">
        <f t="shared" si="78"/>
        <v>60.724999999999994</v>
      </c>
      <c r="AD244" s="109"/>
      <c r="AF244" s="94">
        <f t="shared" si="83"/>
        <v>0</v>
      </c>
    </row>
    <row r="245" spans="1:32" ht="20" customHeight="1">
      <c r="A245" s="109">
        <f t="shared" si="63"/>
        <v>240</v>
      </c>
      <c r="B245" s="109">
        <v>269390</v>
      </c>
      <c r="C245" s="110"/>
      <c r="D245" s="110">
        <f t="shared" si="64"/>
        <v>0.56499999999999995</v>
      </c>
      <c r="E245" s="111">
        <v>2.5000000000000001E-2</v>
      </c>
      <c r="F245" s="112" t="str">
        <f>VLOOKUP(B245,'TCS Chainage As PER COS'!$B$4:$J$14,8,TRUE)</f>
        <v>MCW</v>
      </c>
      <c r="G245" s="112" t="str">
        <f>VLOOKUP(B245,'TCS Chainage As PER COS'!$B$4:$J$14,4,TRUE)</f>
        <v>TCS - 01</v>
      </c>
      <c r="H245" s="110">
        <f>VLOOKUP(B245,'TCS Chainage As PER COS'!$B$4:$J$14,6,TRUE)</f>
        <v>13</v>
      </c>
      <c r="I245" s="110">
        <f t="shared" si="65"/>
        <v>-0.56499999999999995</v>
      </c>
      <c r="J245" s="110">
        <f t="shared" si="66"/>
        <v>-0.30249999999999994</v>
      </c>
      <c r="K245" s="110">
        <f t="shared" si="67"/>
        <v>-0.43374999999999997</v>
      </c>
      <c r="L245" s="110"/>
      <c r="M245" s="110"/>
      <c r="N245" s="110">
        <f t="shared" si="68"/>
        <v>0</v>
      </c>
      <c r="O245" s="110">
        <f t="shared" si="69"/>
        <v>-0.43374999999999997</v>
      </c>
      <c r="P245" s="110">
        <f t="shared" si="70"/>
        <v>0</v>
      </c>
      <c r="Q245" s="110">
        <f t="shared" si="71"/>
        <v>-0.43374999999999997</v>
      </c>
      <c r="R245" s="109">
        <f t="shared" si="79"/>
        <v>10</v>
      </c>
      <c r="S245" s="109">
        <f>VLOOKUP(B245,'TCS Chainage As PER COS'!$B$4:$J$14,7,TRUE)</f>
        <v>0</v>
      </c>
      <c r="T245" s="113">
        <f t="shared" si="72"/>
        <v>0</v>
      </c>
      <c r="U245" s="110">
        <f t="shared" si="73"/>
        <v>14</v>
      </c>
      <c r="V245" s="110">
        <f t="shared" si="80"/>
        <v>14</v>
      </c>
      <c r="W245" s="110">
        <f t="shared" si="74"/>
        <v>14</v>
      </c>
      <c r="X245" s="110">
        <f t="shared" si="75"/>
        <v>0</v>
      </c>
      <c r="Y245" s="110">
        <f t="shared" si="81"/>
        <v>0</v>
      </c>
      <c r="Z245" s="114">
        <f t="shared" si="76"/>
        <v>0</v>
      </c>
      <c r="AA245" s="110">
        <f t="shared" si="77"/>
        <v>6.0724999999999998</v>
      </c>
      <c r="AB245" s="110">
        <f t="shared" si="82"/>
        <v>6.0724999999999998</v>
      </c>
      <c r="AC245" s="114">
        <f t="shared" si="78"/>
        <v>60.724999999999994</v>
      </c>
      <c r="AD245" s="109"/>
      <c r="AF245" s="94">
        <f t="shared" si="83"/>
        <v>0</v>
      </c>
    </row>
    <row r="246" spans="1:32" ht="20" customHeight="1">
      <c r="A246" s="109">
        <f t="shared" si="63"/>
        <v>241</v>
      </c>
      <c r="B246" s="109">
        <v>269400</v>
      </c>
      <c r="C246" s="110"/>
      <c r="D246" s="110">
        <f t="shared" si="64"/>
        <v>0.56499999999999995</v>
      </c>
      <c r="E246" s="111">
        <v>2.5000000000000001E-2</v>
      </c>
      <c r="F246" s="112" t="str">
        <f>VLOOKUP(B246,'TCS Chainage As PER COS'!$B$4:$J$14,8,TRUE)</f>
        <v>MCW</v>
      </c>
      <c r="G246" s="112" t="str">
        <f>VLOOKUP(B246,'TCS Chainage As PER COS'!$B$4:$J$14,4,TRUE)</f>
        <v>TCS - 01</v>
      </c>
      <c r="H246" s="110">
        <f>VLOOKUP(B246,'TCS Chainage As PER COS'!$B$4:$J$14,6,TRUE)</f>
        <v>13</v>
      </c>
      <c r="I246" s="110">
        <f t="shared" si="65"/>
        <v>-0.56499999999999995</v>
      </c>
      <c r="J246" s="110">
        <f t="shared" si="66"/>
        <v>-0.30249999999999994</v>
      </c>
      <c r="K246" s="110">
        <f t="shared" si="67"/>
        <v>-0.43374999999999997</v>
      </c>
      <c r="L246" s="110"/>
      <c r="M246" s="110"/>
      <c r="N246" s="110">
        <f t="shared" si="68"/>
        <v>0</v>
      </c>
      <c r="O246" s="110">
        <f t="shared" si="69"/>
        <v>-0.43374999999999997</v>
      </c>
      <c r="P246" s="110">
        <f t="shared" si="70"/>
        <v>0</v>
      </c>
      <c r="Q246" s="110">
        <f t="shared" si="71"/>
        <v>-0.43374999999999997</v>
      </c>
      <c r="R246" s="109">
        <f t="shared" si="79"/>
        <v>10</v>
      </c>
      <c r="S246" s="109">
        <f>VLOOKUP(B246,'TCS Chainage As PER COS'!$B$4:$J$14,7,TRUE)</f>
        <v>0</v>
      </c>
      <c r="T246" s="113">
        <f t="shared" si="72"/>
        <v>0</v>
      </c>
      <c r="U246" s="110">
        <f t="shared" si="73"/>
        <v>14</v>
      </c>
      <c r="V246" s="110">
        <f t="shared" si="80"/>
        <v>14</v>
      </c>
      <c r="W246" s="110">
        <f t="shared" si="74"/>
        <v>14</v>
      </c>
      <c r="X246" s="110">
        <f t="shared" si="75"/>
        <v>0</v>
      </c>
      <c r="Y246" s="110">
        <f t="shared" si="81"/>
        <v>0</v>
      </c>
      <c r="Z246" s="114">
        <f t="shared" si="76"/>
        <v>0</v>
      </c>
      <c r="AA246" s="110">
        <f t="shared" si="77"/>
        <v>6.0724999999999998</v>
      </c>
      <c r="AB246" s="110">
        <f t="shared" si="82"/>
        <v>6.0724999999999998</v>
      </c>
      <c r="AC246" s="114">
        <f t="shared" si="78"/>
        <v>60.724999999999994</v>
      </c>
      <c r="AD246" s="109"/>
      <c r="AF246" s="94">
        <f t="shared" si="83"/>
        <v>0</v>
      </c>
    </row>
    <row r="247" spans="1:32" ht="20" customHeight="1">
      <c r="A247" s="109">
        <f t="shared" si="63"/>
        <v>242</v>
      </c>
      <c r="B247" s="109">
        <v>269410</v>
      </c>
      <c r="C247" s="110"/>
      <c r="D247" s="110">
        <f t="shared" si="64"/>
        <v>0.56499999999999995</v>
      </c>
      <c r="E247" s="111">
        <v>2.5000000000000001E-2</v>
      </c>
      <c r="F247" s="112" t="str">
        <f>VLOOKUP(B247,'TCS Chainage As PER COS'!$B$4:$J$14,8,TRUE)</f>
        <v>MCW</v>
      </c>
      <c r="G247" s="112" t="str">
        <f>VLOOKUP(B247,'TCS Chainage As PER COS'!$B$4:$J$14,4,TRUE)</f>
        <v>TCS - 01</v>
      </c>
      <c r="H247" s="110">
        <f>VLOOKUP(B247,'TCS Chainage As PER COS'!$B$4:$J$14,6,TRUE)</f>
        <v>13</v>
      </c>
      <c r="I247" s="110">
        <f t="shared" si="65"/>
        <v>-0.56499999999999995</v>
      </c>
      <c r="J247" s="110">
        <f t="shared" si="66"/>
        <v>-0.30249999999999994</v>
      </c>
      <c r="K247" s="110">
        <f t="shared" si="67"/>
        <v>-0.43374999999999997</v>
      </c>
      <c r="L247" s="110"/>
      <c r="M247" s="110"/>
      <c r="N247" s="110">
        <f t="shared" si="68"/>
        <v>0</v>
      </c>
      <c r="O247" s="110">
        <f t="shared" si="69"/>
        <v>-0.43374999999999997</v>
      </c>
      <c r="P247" s="110">
        <f t="shared" si="70"/>
        <v>0</v>
      </c>
      <c r="Q247" s="110">
        <f t="shared" si="71"/>
        <v>-0.43374999999999997</v>
      </c>
      <c r="R247" s="109">
        <f t="shared" si="79"/>
        <v>10</v>
      </c>
      <c r="S247" s="109">
        <f>VLOOKUP(B247,'TCS Chainage As PER COS'!$B$4:$J$14,7,TRUE)</f>
        <v>0</v>
      </c>
      <c r="T247" s="113">
        <f t="shared" si="72"/>
        <v>0</v>
      </c>
      <c r="U247" s="110">
        <f t="shared" si="73"/>
        <v>14</v>
      </c>
      <c r="V247" s="110">
        <f t="shared" si="80"/>
        <v>14</v>
      </c>
      <c r="W247" s="110">
        <f t="shared" si="74"/>
        <v>14</v>
      </c>
      <c r="X247" s="110">
        <f t="shared" si="75"/>
        <v>0</v>
      </c>
      <c r="Y247" s="110">
        <f t="shared" si="81"/>
        <v>0</v>
      </c>
      <c r="Z247" s="114">
        <f t="shared" si="76"/>
        <v>0</v>
      </c>
      <c r="AA247" s="110">
        <f t="shared" si="77"/>
        <v>6.0724999999999998</v>
      </c>
      <c r="AB247" s="110">
        <f t="shared" si="82"/>
        <v>6.0724999999999998</v>
      </c>
      <c r="AC247" s="114">
        <f t="shared" si="78"/>
        <v>60.724999999999994</v>
      </c>
      <c r="AD247" s="109"/>
      <c r="AF247" s="94">
        <f t="shared" si="83"/>
        <v>0</v>
      </c>
    </row>
    <row r="248" spans="1:32" ht="20" customHeight="1">
      <c r="A248" s="109">
        <f t="shared" si="63"/>
        <v>243</v>
      </c>
      <c r="B248" s="109">
        <v>269420</v>
      </c>
      <c r="C248" s="110"/>
      <c r="D248" s="110">
        <f t="shared" si="64"/>
        <v>0.56499999999999995</v>
      </c>
      <c r="E248" s="111">
        <v>2.5000000000000001E-2</v>
      </c>
      <c r="F248" s="112" t="str">
        <f>VLOOKUP(B248,'TCS Chainage As PER COS'!$B$4:$J$14,8,TRUE)</f>
        <v>MCW</v>
      </c>
      <c r="G248" s="112" t="str">
        <f>VLOOKUP(B248,'TCS Chainage As PER COS'!$B$4:$J$14,4,TRUE)</f>
        <v>TCS - 01</v>
      </c>
      <c r="H248" s="110">
        <f>VLOOKUP(B248,'TCS Chainage As PER COS'!$B$4:$J$14,6,TRUE)</f>
        <v>13</v>
      </c>
      <c r="I248" s="110">
        <f t="shared" si="65"/>
        <v>-0.56499999999999995</v>
      </c>
      <c r="J248" s="110">
        <f t="shared" si="66"/>
        <v>-0.30249999999999994</v>
      </c>
      <c r="K248" s="110">
        <f t="shared" si="67"/>
        <v>-0.43374999999999997</v>
      </c>
      <c r="L248" s="110"/>
      <c r="M248" s="110"/>
      <c r="N248" s="110">
        <f t="shared" si="68"/>
        <v>0</v>
      </c>
      <c r="O248" s="110">
        <f t="shared" si="69"/>
        <v>-0.43374999999999997</v>
      </c>
      <c r="P248" s="110">
        <f t="shared" si="70"/>
        <v>0</v>
      </c>
      <c r="Q248" s="110">
        <f t="shared" si="71"/>
        <v>-0.43374999999999997</v>
      </c>
      <c r="R248" s="109">
        <f t="shared" si="79"/>
        <v>10</v>
      </c>
      <c r="S248" s="109">
        <f>VLOOKUP(B248,'TCS Chainage As PER COS'!$B$4:$J$14,7,TRUE)</f>
        <v>0</v>
      </c>
      <c r="T248" s="113">
        <f t="shared" si="72"/>
        <v>0</v>
      </c>
      <c r="U248" s="110">
        <f t="shared" si="73"/>
        <v>14</v>
      </c>
      <c r="V248" s="110">
        <f t="shared" si="80"/>
        <v>14</v>
      </c>
      <c r="W248" s="110">
        <f t="shared" si="74"/>
        <v>14</v>
      </c>
      <c r="X248" s="110">
        <f t="shared" si="75"/>
        <v>0</v>
      </c>
      <c r="Y248" s="110">
        <f t="shared" si="81"/>
        <v>0</v>
      </c>
      <c r="Z248" s="114">
        <f t="shared" si="76"/>
        <v>0</v>
      </c>
      <c r="AA248" s="110">
        <f t="shared" si="77"/>
        <v>6.0724999999999998</v>
      </c>
      <c r="AB248" s="110">
        <f t="shared" si="82"/>
        <v>6.0724999999999998</v>
      </c>
      <c r="AC248" s="114">
        <f t="shared" si="78"/>
        <v>60.724999999999994</v>
      </c>
      <c r="AD248" s="109"/>
      <c r="AF248" s="94">
        <f t="shared" si="83"/>
        <v>0</v>
      </c>
    </row>
    <row r="249" spans="1:32" ht="20" customHeight="1">
      <c r="A249" s="109">
        <f t="shared" si="63"/>
        <v>244</v>
      </c>
      <c r="B249" s="109">
        <v>269430</v>
      </c>
      <c r="C249" s="110"/>
      <c r="D249" s="110">
        <f t="shared" si="64"/>
        <v>0.56499999999999995</v>
      </c>
      <c r="E249" s="111">
        <v>2.5000000000000001E-2</v>
      </c>
      <c r="F249" s="112" t="str">
        <f>VLOOKUP(B249,'TCS Chainage As PER COS'!$B$4:$J$14,8,TRUE)</f>
        <v>MCW</v>
      </c>
      <c r="G249" s="112" t="str">
        <f>VLOOKUP(B249,'TCS Chainage As PER COS'!$B$4:$J$14,4,TRUE)</f>
        <v>TCS - 01</v>
      </c>
      <c r="H249" s="110">
        <f>VLOOKUP(B249,'TCS Chainage As PER COS'!$B$4:$J$14,6,TRUE)</f>
        <v>13</v>
      </c>
      <c r="I249" s="110">
        <f t="shared" si="65"/>
        <v>-0.56499999999999995</v>
      </c>
      <c r="J249" s="110">
        <f t="shared" si="66"/>
        <v>-0.30249999999999994</v>
      </c>
      <c r="K249" s="110">
        <f t="shared" si="67"/>
        <v>-0.43374999999999997</v>
      </c>
      <c r="L249" s="110"/>
      <c r="M249" s="110"/>
      <c r="N249" s="110">
        <f t="shared" si="68"/>
        <v>0</v>
      </c>
      <c r="O249" s="110">
        <f t="shared" si="69"/>
        <v>-0.43374999999999997</v>
      </c>
      <c r="P249" s="110">
        <f t="shared" si="70"/>
        <v>0</v>
      </c>
      <c r="Q249" s="110">
        <f t="shared" si="71"/>
        <v>-0.43374999999999997</v>
      </c>
      <c r="R249" s="109">
        <f t="shared" si="79"/>
        <v>10</v>
      </c>
      <c r="S249" s="109">
        <f>VLOOKUP(B249,'TCS Chainage As PER COS'!$B$4:$J$14,7,TRUE)</f>
        <v>0</v>
      </c>
      <c r="T249" s="113">
        <f t="shared" si="72"/>
        <v>0</v>
      </c>
      <c r="U249" s="110">
        <f t="shared" si="73"/>
        <v>14</v>
      </c>
      <c r="V249" s="110">
        <f t="shared" si="80"/>
        <v>14</v>
      </c>
      <c r="W249" s="110">
        <f t="shared" si="74"/>
        <v>14</v>
      </c>
      <c r="X249" s="110">
        <f t="shared" si="75"/>
        <v>0</v>
      </c>
      <c r="Y249" s="110">
        <f t="shared" si="81"/>
        <v>0</v>
      </c>
      <c r="Z249" s="114">
        <f t="shared" si="76"/>
        <v>0</v>
      </c>
      <c r="AA249" s="110">
        <f t="shared" si="77"/>
        <v>6.0724999999999998</v>
      </c>
      <c r="AB249" s="110">
        <f t="shared" si="82"/>
        <v>6.0724999999999998</v>
      </c>
      <c r="AC249" s="114">
        <f t="shared" si="78"/>
        <v>60.724999999999994</v>
      </c>
      <c r="AD249" s="109"/>
      <c r="AF249" s="94">
        <f t="shared" si="83"/>
        <v>0</v>
      </c>
    </row>
    <row r="250" spans="1:32" ht="20" customHeight="1">
      <c r="A250" s="109">
        <f t="shared" si="63"/>
        <v>245</v>
      </c>
      <c r="B250" s="109">
        <v>269440</v>
      </c>
      <c r="C250" s="110"/>
      <c r="D250" s="110">
        <f t="shared" si="64"/>
        <v>0.56499999999999995</v>
      </c>
      <c r="E250" s="111">
        <v>2.5000000000000001E-2</v>
      </c>
      <c r="F250" s="112" t="str">
        <f>VLOOKUP(B250,'TCS Chainage As PER COS'!$B$4:$J$14,8,TRUE)</f>
        <v>MCW</v>
      </c>
      <c r="G250" s="112" t="str">
        <f>VLOOKUP(B250,'TCS Chainage As PER COS'!$B$4:$J$14,4,TRUE)</f>
        <v>TCS - 01</v>
      </c>
      <c r="H250" s="110">
        <f>VLOOKUP(B250,'TCS Chainage As PER COS'!$B$4:$J$14,6,TRUE)</f>
        <v>13</v>
      </c>
      <c r="I250" s="110">
        <f t="shared" si="65"/>
        <v>-0.56499999999999995</v>
      </c>
      <c r="J250" s="110">
        <f t="shared" si="66"/>
        <v>-0.30249999999999994</v>
      </c>
      <c r="K250" s="110">
        <f t="shared" si="67"/>
        <v>-0.43374999999999997</v>
      </c>
      <c r="L250" s="110"/>
      <c r="M250" s="110"/>
      <c r="N250" s="110">
        <f t="shared" si="68"/>
        <v>0</v>
      </c>
      <c r="O250" s="110">
        <f t="shared" si="69"/>
        <v>-0.43374999999999997</v>
      </c>
      <c r="P250" s="110">
        <f t="shared" si="70"/>
        <v>0</v>
      </c>
      <c r="Q250" s="110">
        <f t="shared" si="71"/>
        <v>-0.43374999999999997</v>
      </c>
      <c r="R250" s="109">
        <f t="shared" si="79"/>
        <v>10</v>
      </c>
      <c r="S250" s="109">
        <f>VLOOKUP(B250,'TCS Chainage As PER COS'!$B$4:$J$14,7,TRUE)</f>
        <v>0</v>
      </c>
      <c r="T250" s="113">
        <f t="shared" si="72"/>
        <v>0</v>
      </c>
      <c r="U250" s="110">
        <f t="shared" si="73"/>
        <v>14</v>
      </c>
      <c r="V250" s="110">
        <f t="shared" si="80"/>
        <v>14</v>
      </c>
      <c r="W250" s="110">
        <f t="shared" si="74"/>
        <v>14</v>
      </c>
      <c r="X250" s="110">
        <f t="shared" si="75"/>
        <v>0</v>
      </c>
      <c r="Y250" s="110">
        <f t="shared" si="81"/>
        <v>0</v>
      </c>
      <c r="Z250" s="114">
        <f t="shared" si="76"/>
        <v>0</v>
      </c>
      <c r="AA250" s="110">
        <f t="shared" si="77"/>
        <v>6.0724999999999998</v>
      </c>
      <c r="AB250" s="110">
        <f t="shared" si="82"/>
        <v>6.0724999999999998</v>
      </c>
      <c r="AC250" s="114">
        <f t="shared" si="78"/>
        <v>60.724999999999994</v>
      </c>
      <c r="AD250" s="109"/>
      <c r="AF250" s="94">
        <f t="shared" si="83"/>
        <v>0</v>
      </c>
    </row>
    <row r="251" spans="1:32" ht="20" customHeight="1">
      <c r="A251" s="109">
        <f t="shared" si="63"/>
        <v>246</v>
      </c>
      <c r="B251" s="109">
        <v>269450</v>
      </c>
      <c r="C251" s="110"/>
      <c r="D251" s="110">
        <f t="shared" si="64"/>
        <v>0.56499999999999995</v>
      </c>
      <c r="E251" s="111">
        <v>2.5000000000000001E-2</v>
      </c>
      <c r="F251" s="112" t="str">
        <f>VLOOKUP(B251,'TCS Chainage As PER COS'!$B$4:$J$14,8,TRUE)</f>
        <v>MCW</v>
      </c>
      <c r="G251" s="112" t="str">
        <f>VLOOKUP(B251,'TCS Chainage As PER COS'!$B$4:$J$14,4,TRUE)</f>
        <v>TCS - 01</v>
      </c>
      <c r="H251" s="110">
        <f>VLOOKUP(B251,'TCS Chainage As PER COS'!$B$4:$J$14,6,TRUE)</f>
        <v>13</v>
      </c>
      <c r="I251" s="110">
        <f t="shared" si="65"/>
        <v>-0.56499999999999995</v>
      </c>
      <c r="J251" s="110">
        <f t="shared" si="66"/>
        <v>-0.30249999999999994</v>
      </c>
      <c r="K251" s="110">
        <f t="shared" si="67"/>
        <v>-0.43374999999999997</v>
      </c>
      <c r="L251" s="110"/>
      <c r="M251" s="110"/>
      <c r="N251" s="110">
        <f t="shared" si="68"/>
        <v>0</v>
      </c>
      <c r="O251" s="110">
        <f t="shared" si="69"/>
        <v>-0.43374999999999997</v>
      </c>
      <c r="P251" s="110">
        <f t="shared" si="70"/>
        <v>0</v>
      </c>
      <c r="Q251" s="110">
        <f t="shared" si="71"/>
        <v>-0.43374999999999997</v>
      </c>
      <c r="R251" s="109">
        <f t="shared" si="79"/>
        <v>10</v>
      </c>
      <c r="S251" s="109">
        <f>VLOOKUP(B251,'TCS Chainage As PER COS'!$B$4:$J$14,7,TRUE)</f>
        <v>0</v>
      </c>
      <c r="T251" s="113">
        <f t="shared" si="72"/>
        <v>0</v>
      </c>
      <c r="U251" s="110">
        <f t="shared" si="73"/>
        <v>14</v>
      </c>
      <c r="V251" s="110">
        <f t="shared" si="80"/>
        <v>14</v>
      </c>
      <c r="W251" s="110">
        <f t="shared" si="74"/>
        <v>14</v>
      </c>
      <c r="X251" s="110">
        <f t="shared" si="75"/>
        <v>0</v>
      </c>
      <c r="Y251" s="110">
        <f t="shared" si="81"/>
        <v>0</v>
      </c>
      <c r="Z251" s="114">
        <f t="shared" si="76"/>
        <v>0</v>
      </c>
      <c r="AA251" s="110">
        <f t="shared" si="77"/>
        <v>6.0724999999999998</v>
      </c>
      <c r="AB251" s="110">
        <f t="shared" si="82"/>
        <v>6.0724999999999998</v>
      </c>
      <c r="AC251" s="114">
        <f t="shared" si="78"/>
        <v>60.724999999999994</v>
      </c>
      <c r="AD251" s="109"/>
      <c r="AF251" s="94">
        <f t="shared" si="83"/>
        <v>0</v>
      </c>
    </row>
    <row r="252" spans="1:32" ht="20" customHeight="1">
      <c r="A252" s="109">
        <f t="shared" si="63"/>
        <v>247</v>
      </c>
      <c r="B252" s="109">
        <v>269460</v>
      </c>
      <c r="C252" s="110"/>
      <c r="D252" s="110">
        <f t="shared" si="64"/>
        <v>0.56499999999999995</v>
      </c>
      <c r="E252" s="111">
        <v>2.5000000000000001E-2</v>
      </c>
      <c r="F252" s="112" t="str">
        <f>VLOOKUP(B252,'TCS Chainage As PER COS'!$B$4:$J$14,8,TRUE)</f>
        <v>MCW</v>
      </c>
      <c r="G252" s="112" t="str">
        <f>VLOOKUP(B252,'TCS Chainage As PER COS'!$B$4:$J$14,4,TRUE)</f>
        <v>TCS - 01</v>
      </c>
      <c r="H252" s="110">
        <f>VLOOKUP(B252,'TCS Chainage As PER COS'!$B$4:$J$14,6,TRUE)</f>
        <v>13</v>
      </c>
      <c r="I252" s="110">
        <f t="shared" si="65"/>
        <v>-0.56499999999999995</v>
      </c>
      <c r="J252" s="110">
        <f t="shared" si="66"/>
        <v>-0.30249999999999994</v>
      </c>
      <c r="K252" s="110">
        <f t="shared" si="67"/>
        <v>-0.43374999999999997</v>
      </c>
      <c r="L252" s="110"/>
      <c r="M252" s="110"/>
      <c r="N252" s="110">
        <f t="shared" si="68"/>
        <v>0</v>
      </c>
      <c r="O252" s="110">
        <f t="shared" si="69"/>
        <v>-0.43374999999999997</v>
      </c>
      <c r="P252" s="110">
        <f t="shared" si="70"/>
        <v>0</v>
      </c>
      <c r="Q252" s="110">
        <f t="shared" si="71"/>
        <v>-0.43374999999999997</v>
      </c>
      <c r="R252" s="109">
        <f t="shared" si="79"/>
        <v>10</v>
      </c>
      <c r="S252" s="109">
        <f>VLOOKUP(B252,'TCS Chainage As PER COS'!$B$4:$J$14,7,TRUE)</f>
        <v>0</v>
      </c>
      <c r="T252" s="113">
        <f t="shared" si="72"/>
        <v>0</v>
      </c>
      <c r="U252" s="110">
        <f t="shared" si="73"/>
        <v>14</v>
      </c>
      <c r="V252" s="110">
        <f t="shared" si="80"/>
        <v>14</v>
      </c>
      <c r="W252" s="110">
        <f t="shared" si="74"/>
        <v>14</v>
      </c>
      <c r="X252" s="110">
        <f t="shared" si="75"/>
        <v>0</v>
      </c>
      <c r="Y252" s="110">
        <f t="shared" si="81"/>
        <v>0</v>
      </c>
      <c r="Z252" s="114">
        <f t="shared" si="76"/>
        <v>0</v>
      </c>
      <c r="AA252" s="110">
        <f t="shared" si="77"/>
        <v>6.0724999999999998</v>
      </c>
      <c r="AB252" s="110">
        <f t="shared" si="82"/>
        <v>6.0724999999999998</v>
      </c>
      <c r="AC252" s="114">
        <f t="shared" si="78"/>
        <v>60.724999999999994</v>
      </c>
      <c r="AD252" s="109"/>
      <c r="AF252" s="94">
        <f t="shared" si="83"/>
        <v>0</v>
      </c>
    </row>
    <row r="253" spans="1:32" ht="20" customHeight="1">
      <c r="A253" s="109">
        <f t="shared" si="63"/>
        <v>248</v>
      </c>
      <c r="B253" s="109">
        <v>269470</v>
      </c>
      <c r="C253" s="110"/>
      <c r="D253" s="110">
        <f t="shared" si="64"/>
        <v>0.56499999999999995</v>
      </c>
      <c r="E253" s="111">
        <v>2.5000000000000001E-2</v>
      </c>
      <c r="F253" s="112" t="str">
        <f>VLOOKUP(B253,'TCS Chainage As PER COS'!$B$4:$J$14,8,TRUE)</f>
        <v>MCW</v>
      </c>
      <c r="G253" s="112" t="str">
        <f>VLOOKUP(B253,'TCS Chainage As PER COS'!$B$4:$J$14,4,TRUE)</f>
        <v>TCS - 01</v>
      </c>
      <c r="H253" s="110">
        <f>VLOOKUP(B253,'TCS Chainage As PER COS'!$B$4:$J$14,6,TRUE)</f>
        <v>13</v>
      </c>
      <c r="I253" s="110">
        <f t="shared" si="65"/>
        <v>-0.56499999999999995</v>
      </c>
      <c r="J253" s="110">
        <f t="shared" si="66"/>
        <v>-0.30249999999999994</v>
      </c>
      <c r="K253" s="110">
        <f t="shared" si="67"/>
        <v>-0.43374999999999997</v>
      </c>
      <c r="L253" s="110"/>
      <c r="M253" s="110"/>
      <c r="N253" s="110">
        <f t="shared" si="68"/>
        <v>0</v>
      </c>
      <c r="O253" s="110">
        <f t="shared" si="69"/>
        <v>-0.43374999999999997</v>
      </c>
      <c r="P253" s="110">
        <f t="shared" si="70"/>
        <v>0</v>
      </c>
      <c r="Q253" s="110">
        <f t="shared" si="71"/>
        <v>-0.43374999999999997</v>
      </c>
      <c r="R253" s="109">
        <f t="shared" si="79"/>
        <v>10</v>
      </c>
      <c r="S253" s="109">
        <f>VLOOKUP(B253,'TCS Chainage As PER COS'!$B$4:$J$14,7,TRUE)</f>
        <v>0</v>
      </c>
      <c r="T253" s="113">
        <f t="shared" si="72"/>
        <v>0</v>
      </c>
      <c r="U253" s="110">
        <f t="shared" si="73"/>
        <v>14</v>
      </c>
      <c r="V253" s="110">
        <f t="shared" si="80"/>
        <v>14</v>
      </c>
      <c r="W253" s="110">
        <f t="shared" si="74"/>
        <v>14</v>
      </c>
      <c r="X253" s="110">
        <f t="shared" si="75"/>
        <v>0</v>
      </c>
      <c r="Y253" s="110">
        <f t="shared" si="81"/>
        <v>0</v>
      </c>
      <c r="Z253" s="114">
        <f t="shared" si="76"/>
        <v>0</v>
      </c>
      <c r="AA253" s="110">
        <f t="shared" si="77"/>
        <v>6.0724999999999998</v>
      </c>
      <c r="AB253" s="110">
        <f t="shared" si="82"/>
        <v>6.0724999999999998</v>
      </c>
      <c r="AC253" s="114">
        <f t="shared" si="78"/>
        <v>60.724999999999994</v>
      </c>
      <c r="AD253" s="109"/>
      <c r="AF253" s="94">
        <f t="shared" si="83"/>
        <v>0</v>
      </c>
    </row>
    <row r="254" spans="1:32" ht="20" customHeight="1">
      <c r="A254" s="109">
        <f t="shared" si="63"/>
        <v>249</v>
      </c>
      <c r="B254" s="109">
        <v>269480</v>
      </c>
      <c r="C254" s="110"/>
      <c r="D254" s="110">
        <f t="shared" si="64"/>
        <v>0.56499999999999995</v>
      </c>
      <c r="E254" s="111">
        <v>2.5000000000000001E-2</v>
      </c>
      <c r="F254" s="112" t="str">
        <f>VLOOKUP(B254,'TCS Chainage As PER COS'!$B$4:$J$14,8,TRUE)</f>
        <v>MCW</v>
      </c>
      <c r="G254" s="112" t="str">
        <f>VLOOKUP(B254,'TCS Chainage As PER COS'!$B$4:$J$14,4,TRUE)</f>
        <v>TCS - 01</v>
      </c>
      <c r="H254" s="110">
        <f>VLOOKUP(B254,'TCS Chainage As PER COS'!$B$4:$J$14,6,TRUE)</f>
        <v>13</v>
      </c>
      <c r="I254" s="110">
        <f t="shared" si="65"/>
        <v>-0.56499999999999995</v>
      </c>
      <c r="J254" s="110">
        <f t="shared" si="66"/>
        <v>-0.30249999999999994</v>
      </c>
      <c r="K254" s="110">
        <f t="shared" si="67"/>
        <v>-0.43374999999999997</v>
      </c>
      <c r="L254" s="110"/>
      <c r="M254" s="110"/>
      <c r="N254" s="110">
        <f t="shared" si="68"/>
        <v>0</v>
      </c>
      <c r="O254" s="110">
        <f t="shared" si="69"/>
        <v>-0.43374999999999997</v>
      </c>
      <c r="P254" s="110">
        <f t="shared" si="70"/>
        <v>0</v>
      </c>
      <c r="Q254" s="110">
        <f t="shared" si="71"/>
        <v>-0.43374999999999997</v>
      </c>
      <c r="R254" s="109">
        <f t="shared" si="79"/>
        <v>10</v>
      </c>
      <c r="S254" s="109">
        <f>VLOOKUP(B254,'TCS Chainage As PER COS'!$B$4:$J$14,7,TRUE)</f>
        <v>0</v>
      </c>
      <c r="T254" s="113">
        <f t="shared" si="72"/>
        <v>0</v>
      </c>
      <c r="U254" s="110">
        <f t="shared" si="73"/>
        <v>14</v>
      </c>
      <c r="V254" s="110">
        <f t="shared" si="80"/>
        <v>14</v>
      </c>
      <c r="W254" s="110">
        <f t="shared" si="74"/>
        <v>14</v>
      </c>
      <c r="X254" s="110">
        <f t="shared" si="75"/>
        <v>0</v>
      </c>
      <c r="Y254" s="110">
        <f t="shared" si="81"/>
        <v>0</v>
      </c>
      <c r="Z254" s="114">
        <f t="shared" si="76"/>
        <v>0</v>
      </c>
      <c r="AA254" s="110">
        <f t="shared" si="77"/>
        <v>6.0724999999999998</v>
      </c>
      <c r="AB254" s="110">
        <f t="shared" si="82"/>
        <v>6.0724999999999998</v>
      </c>
      <c r="AC254" s="114">
        <f t="shared" si="78"/>
        <v>60.724999999999994</v>
      </c>
      <c r="AD254" s="109"/>
      <c r="AF254" s="94">
        <f t="shared" si="83"/>
        <v>0</v>
      </c>
    </row>
    <row r="255" spans="1:32" ht="20" customHeight="1">
      <c r="A255" s="109">
        <f t="shared" si="63"/>
        <v>250</v>
      </c>
      <c r="B255" s="109">
        <v>269490</v>
      </c>
      <c r="C255" s="110"/>
      <c r="D255" s="110">
        <f t="shared" si="64"/>
        <v>0.56499999999999995</v>
      </c>
      <c r="E255" s="111">
        <v>2.5000000000000001E-2</v>
      </c>
      <c r="F255" s="112" t="str">
        <f>VLOOKUP(B255,'TCS Chainage As PER COS'!$B$4:$J$14,8,TRUE)</f>
        <v>MCW</v>
      </c>
      <c r="G255" s="112" t="str">
        <f>VLOOKUP(B255,'TCS Chainage As PER COS'!$B$4:$J$14,4,TRUE)</f>
        <v>TCS - 01</v>
      </c>
      <c r="H255" s="110">
        <f>VLOOKUP(B255,'TCS Chainage As PER COS'!$B$4:$J$14,6,TRUE)</f>
        <v>13</v>
      </c>
      <c r="I255" s="110">
        <f t="shared" si="65"/>
        <v>-0.56499999999999995</v>
      </c>
      <c r="J255" s="110">
        <f t="shared" si="66"/>
        <v>-0.30249999999999994</v>
      </c>
      <c r="K255" s="110">
        <f t="shared" si="67"/>
        <v>-0.43374999999999997</v>
      </c>
      <c r="L255" s="110"/>
      <c r="M255" s="110"/>
      <c r="N255" s="110">
        <f t="shared" si="68"/>
        <v>0</v>
      </c>
      <c r="O255" s="110">
        <f t="shared" si="69"/>
        <v>-0.43374999999999997</v>
      </c>
      <c r="P255" s="110">
        <f t="shared" si="70"/>
        <v>0</v>
      </c>
      <c r="Q255" s="110">
        <f t="shared" si="71"/>
        <v>-0.43374999999999997</v>
      </c>
      <c r="R255" s="109">
        <f t="shared" si="79"/>
        <v>10</v>
      </c>
      <c r="S255" s="109">
        <f>VLOOKUP(B255,'TCS Chainage As PER COS'!$B$4:$J$14,7,TRUE)</f>
        <v>0</v>
      </c>
      <c r="T255" s="113">
        <f t="shared" si="72"/>
        <v>0</v>
      </c>
      <c r="U255" s="110">
        <f t="shared" si="73"/>
        <v>14</v>
      </c>
      <c r="V255" s="110">
        <f t="shared" si="80"/>
        <v>14</v>
      </c>
      <c r="W255" s="110">
        <f t="shared" si="74"/>
        <v>14</v>
      </c>
      <c r="X255" s="110">
        <f t="shared" si="75"/>
        <v>0</v>
      </c>
      <c r="Y255" s="110">
        <f t="shared" si="81"/>
        <v>0</v>
      </c>
      <c r="Z255" s="114">
        <f t="shared" si="76"/>
        <v>0</v>
      </c>
      <c r="AA255" s="110">
        <f t="shared" si="77"/>
        <v>6.0724999999999998</v>
      </c>
      <c r="AB255" s="110">
        <f t="shared" si="82"/>
        <v>6.0724999999999998</v>
      </c>
      <c r="AC255" s="114">
        <f t="shared" si="78"/>
        <v>60.724999999999994</v>
      </c>
      <c r="AD255" s="109"/>
      <c r="AF255" s="94">
        <f t="shared" si="83"/>
        <v>0</v>
      </c>
    </row>
    <row r="256" spans="1:32" ht="20" customHeight="1">
      <c r="A256" s="109">
        <f t="shared" si="63"/>
        <v>251</v>
      </c>
      <c r="B256" s="109">
        <v>269500</v>
      </c>
      <c r="C256" s="110"/>
      <c r="D256" s="110">
        <f t="shared" si="64"/>
        <v>0.56499999999999995</v>
      </c>
      <c r="E256" s="111">
        <v>2.5000000000000001E-2</v>
      </c>
      <c r="F256" s="112" t="str">
        <f>VLOOKUP(B256,'TCS Chainage As PER COS'!$B$4:$J$14,8,TRUE)</f>
        <v>MCW</v>
      </c>
      <c r="G256" s="112" t="str">
        <f>VLOOKUP(B256,'TCS Chainage As PER COS'!$B$4:$J$14,4,TRUE)</f>
        <v>TCS - 01</v>
      </c>
      <c r="H256" s="110">
        <f>VLOOKUP(B256,'TCS Chainage As PER COS'!$B$4:$J$14,6,TRUE)</f>
        <v>13</v>
      </c>
      <c r="I256" s="110">
        <f t="shared" si="65"/>
        <v>-0.56499999999999995</v>
      </c>
      <c r="J256" s="110">
        <f t="shared" si="66"/>
        <v>-0.30249999999999994</v>
      </c>
      <c r="K256" s="110">
        <f t="shared" si="67"/>
        <v>-0.43374999999999997</v>
      </c>
      <c r="L256" s="110"/>
      <c r="M256" s="110"/>
      <c r="N256" s="110">
        <f t="shared" si="68"/>
        <v>0</v>
      </c>
      <c r="O256" s="110">
        <f t="shared" si="69"/>
        <v>-0.43374999999999997</v>
      </c>
      <c r="P256" s="110">
        <f t="shared" si="70"/>
        <v>0</v>
      </c>
      <c r="Q256" s="110">
        <f t="shared" si="71"/>
        <v>-0.43374999999999997</v>
      </c>
      <c r="R256" s="109">
        <f t="shared" si="79"/>
        <v>10</v>
      </c>
      <c r="S256" s="109">
        <f>VLOOKUP(B256,'TCS Chainage As PER COS'!$B$4:$J$14,7,TRUE)</f>
        <v>0</v>
      </c>
      <c r="T256" s="113">
        <f t="shared" si="72"/>
        <v>0</v>
      </c>
      <c r="U256" s="110">
        <f t="shared" si="73"/>
        <v>14</v>
      </c>
      <c r="V256" s="110">
        <f t="shared" si="80"/>
        <v>14</v>
      </c>
      <c r="W256" s="110">
        <f t="shared" si="74"/>
        <v>14</v>
      </c>
      <c r="X256" s="110">
        <f t="shared" si="75"/>
        <v>0</v>
      </c>
      <c r="Y256" s="110">
        <f t="shared" si="81"/>
        <v>0</v>
      </c>
      <c r="Z256" s="114">
        <f t="shared" si="76"/>
        <v>0</v>
      </c>
      <c r="AA256" s="110">
        <f t="shared" si="77"/>
        <v>6.0724999999999998</v>
      </c>
      <c r="AB256" s="110">
        <f t="shared" si="82"/>
        <v>6.0724999999999998</v>
      </c>
      <c r="AC256" s="114">
        <f t="shared" si="78"/>
        <v>60.724999999999994</v>
      </c>
      <c r="AD256" s="109"/>
      <c r="AF256" s="94">
        <f t="shared" si="83"/>
        <v>0</v>
      </c>
    </row>
    <row r="257" spans="1:32" ht="20" customHeight="1">
      <c r="A257" s="109">
        <f t="shared" si="63"/>
        <v>252</v>
      </c>
      <c r="B257" s="109">
        <v>269510</v>
      </c>
      <c r="C257" s="110"/>
      <c r="D257" s="110">
        <f t="shared" si="64"/>
        <v>0.56499999999999995</v>
      </c>
      <c r="E257" s="111">
        <v>2.5000000000000001E-2</v>
      </c>
      <c r="F257" s="112" t="str">
        <f>VLOOKUP(B257,'TCS Chainage As PER COS'!$B$4:$J$14,8,TRUE)</f>
        <v>MCW</v>
      </c>
      <c r="G257" s="112" t="str">
        <f>VLOOKUP(B257,'TCS Chainage As PER COS'!$B$4:$J$14,4,TRUE)</f>
        <v>TCS - 01</v>
      </c>
      <c r="H257" s="110">
        <f>VLOOKUP(B257,'TCS Chainage As PER COS'!$B$4:$J$14,6,TRUE)</f>
        <v>13</v>
      </c>
      <c r="I257" s="110">
        <f t="shared" si="65"/>
        <v>-0.56499999999999995</v>
      </c>
      <c r="J257" s="110">
        <f t="shared" si="66"/>
        <v>-0.30249999999999994</v>
      </c>
      <c r="K257" s="110">
        <f t="shared" si="67"/>
        <v>-0.43374999999999997</v>
      </c>
      <c r="L257" s="110"/>
      <c r="M257" s="110"/>
      <c r="N257" s="110">
        <f t="shared" si="68"/>
        <v>0</v>
      </c>
      <c r="O257" s="110">
        <f t="shared" si="69"/>
        <v>-0.43374999999999997</v>
      </c>
      <c r="P257" s="110">
        <f t="shared" si="70"/>
        <v>0</v>
      </c>
      <c r="Q257" s="110">
        <f t="shared" si="71"/>
        <v>-0.43374999999999997</v>
      </c>
      <c r="R257" s="109">
        <f t="shared" si="79"/>
        <v>10</v>
      </c>
      <c r="S257" s="109">
        <f>VLOOKUP(B257,'TCS Chainage As PER COS'!$B$4:$J$14,7,TRUE)</f>
        <v>0</v>
      </c>
      <c r="T257" s="113">
        <f t="shared" si="72"/>
        <v>0</v>
      </c>
      <c r="U257" s="110">
        <f t="shared" si="73"/>
        <v>14</v>
      </c>
      <c r="V257" s="110">
        <f t="shared" si="80"/>
        <v>14</v>
      </c>
      <c r="W257" s="110">
        <f t="shared" si="74"/>
        <v>14</v>
      </c>
      <c r="X257" s="110">
        <f t="shared" si="75"/>
        <v>0</v>
      </c>
      <c r="Y257" s="110">
        <f t="shared" si="81"/>
        <v>0</v>
      </c>
      <c r="Z257" s="114">
        <f t="shared" si="76"/>
        <v>0</v>
      </c>
      <c r="AA257" s="110">
        <f t="shared" si="77"/>
        <v>6.0724999999999998</v>
      </c>
      <c r="AB257" s="110">
        <f t="shared" si="82"/>
        <v>6.0724999999999998</v>
      </c>
      <c r="AC257" s="114">
        <f t="shared" si="78"/>
        <v>60.724999999999994</v>
      </c>
      <c r="AD257" s="109"/>
      <c r="AF257" s="94">
        <f t="shared" si="83"/>
        <v>0</v>
      </c>
    </row>
    <row r="258" spans="1:32" ht="20" customHeight="1">
      <c r="A258" s="109">
        <f t="shared" si="63"/>
        <v>253</v>
      </c>
      <c r="B258" s="109">
        <v>269520</v>
      </c>
      <c r="C258" s="110"/>
      <c r="D258" s="110">
        <f t="shared" si="64"/>
        <v>0.56499999999999995</v>
      </c>
      <c r="E258" s="111">
        <v>2.5000000000000001E-2</v>
      </c>
      <c r="F258" s="112" t="str">
        <f>VLOOKUP(B258,'TCS Chainage As PER COS'!$B$4:$J$14,8,TRUE)</f>
        <v>MCW</v>
      </c>
      <c r="G258" s="112" t="str">
        <f>VLOOKUP(B258,'TCS Chainage As PER COS'!$B$4:$J$14,4,TRUE)</f>
        <v>TCS - 01</v>
      </c>
      <c r="H258" s="110">
        <f>VLOOKUP(B258,'TCS Chainage As PER COS'!$B$4:$J$14,6,TRUE)</f>
        <v>13</v>
      </c>
      <c r="I258" s="110">
        <f t="shared" si="65"/>
        <v>-0.56499999999999995</v>
      </c>
      <c r="J258" s="110">
        <f t="shared" si="66"/>
        <v>-0.30249999999999994</v>
      </c>
      <c r="K258" s="110">
        <f t="shared" si="67"/>
        <v>-0.43374999999999997</v>
      </c>
      <c r="L258" s="110"/>
      <c r="M258" s="110"/>
      <c r="N258" s="110">
        <f t="shared" si="68"/>
        <v>0</v>
      </c>
      <c r="O258" s="110">
        <f t="shared" si="69"/>
        <v>-0.43374999999999997</v>
      </c>
      <c r="P258" s="110">
        <f t="shared" si="70"/>
        <v>0</v>
      </c>
      <c r="Q258" s="110">
        <f t="shared" si="71"/>
        <v>-0.43374999999999997</v>
      </c>
      <c r="R258" s="109">
        <f t="shared" si="79"/>
        <v>10</v>
      </c>
      <c r="S258" s="109">
        <f>VLOOKUP(B258,'TCS Chainage As PER COS'!$B$4:$J$14,7,TRUE)</f>
        <v>0</v>
      </c>
      <c r="T258" s="113">
        <f t="shared" si="72"/>
        <v>0</v>
      </c>
      <c r="U258" s="110">
        <f t="shared" si="73"/>
        <v>14</v>
      </c>
      <c r="V258" s="110">
        <f t="shared" si="80"/>
        <v>14</v>
      </c>
      <c r="W258" s="110">
        <f t="shared" si="74"/>
        <v>14</v>
      </c>
      <c r="X258" s="110">
        <f t="shared" si="75"/>
        <v>0</v>
      </c>
      <c r="Y258" s="110">
        <f t="shared" si="81"/>
        <v>0</v>
      </c>
      <c r="Z258" s="114">
        <f t="shared" si="76"/>
        <v>0</v>
      </c>
      <c r="AA258" s="110">
        <f t="shared" si="77"/>
        <v>6.0724999999999998</v>
      </c>
      <c r="AB258" s="110">
        <f t="shared" si="82"/>
        <v>6.0724999999999998</v>
      </c>
      <c r="AC258" s="114">
        <f t="shared" si="78"/>
        <v>60.724999999999994</v>
      </c>
      <c r="AD258" s="109"/>
      <c r="AF258" s="94">
        <f t="shared" si="83"/>
        <v>0</v>
      </c>
    </row>
    <row r="259" spans="1:32" ht="20" customHeight="1">
      <c r="A259" s="109">
        <f t="shared" si="63"/>
        <v>254</v>
      </c>
      <c r="B259" s="109">
        <v>269530</v>
      </c>
      <c r="C259" s="110"/>
      <c r="D259" s="110">
        <f t="shared" si="64"/>
        <v>0.56499999999999995</v>
      </c>
      <c r="E259" s="111">
        <v>2.5000000000000001E-2</v>
      </c>
      <c r="F259" s="112" t="str">
        <f>VLOOKUP(B259,'TCS Chainage As PER COS'!$B$4:$J$14,8,TRUE)</f>
        <v>MCW</v>
      </c>
      <c r="G259" s="112" t="str">
        <f>VLOOKUP(B259,'TCS Chainage As PER COS'!$B$4:$J$14,4,TRUE)</f>
        <v>TCS - 01</v>
      </c>
      <c r="H259" s="110">
        <f>VLOOKUP(B259,'TCS Chainage As PER COS'!$B$4:$J$14,6,TRUE)</f>
        <v>13</v>
      </c>
      <c r="I259" s="110">
        <f t="shared" si="65"/>
        <v>-0.56499999999999995</v>
      </c>
      <c r="J259" s="110">
        <f t="shared" si="66"/>
        <v>-0.30249999999999994</v>
      </c>
      <c r="K259" s="110">
        <f t="shared" si="67"/>
        <v>-0.43374999999999997</v>
      </c>
      <c r="L259" s="110"/>
      <c r="M259" s="110"/>
      <c r="N259" s="110">
        <f t="shared" si="68"/>
        <v>0</v>
      </c>
      <c r="O259" s="110">
        <f t="shared" si="69"/>
        <v>-0.43374999999999997</v>
      </c>
      <c r="P259" s="110">
        <f t="shared" si="70"/>
        <v>0</v>
      </c>
      <c r="Q259" s="110">
        <f t="shared" si="71"/>
        <v>-0.43374999999999997</v>
      </c>
      <c r="R259" s="109">
        <f t="shared" si="79"/>
        <v>10</v>
      </c>
      <c r="S259" s="109">
        <f>VLOOKUP(B259,'TCS Chainage As PER COS'!$B$4:$J$14,7,TRUE)</f>
        <v>0</v>
      </c>
      <c r="T259" s="113">
        <f t="shared" si="72"/>
        <v>0</v>
      </c>
      <c r="U259" s="110">
        <f t="shared" si="73"/>
        <v>14</v>
      </c>
      <c r="V259" s="110">
        <f t="shared" si="80"/>
        <v>14</v>
      </c>
      <c r="W259" s="110">
        <f t="shared" si="74"/>
        <v>14</v>
      </c>
      <c r="X259" s="110">
        <f t="shared" si="75"/>
        <v>0</v>
      </c>
      <c r="Y259" s="110">
        <f t="shared" si="81"/>
        <v>0</v>
      </c>
      <c r="Z259" s="114">
        <f t="shared" si="76"/>
        <v>0</v>
      </c>
      <c r="AA259" s="110">
        <f t="shared" si="77"/>
        <v>6.0724999999999998</v>
      </c>
      <c r="AB259" s="110">
        <f t="shared" si="82"/>
        <v>6.0724999999999998</v>
      </c>
      <c r="AC259" s="114">
        <f t="shared" si="78"/>
        <v>60.724999999999994</v>
      </c>
      <c r="AD259" s="109"/>
      <c r="AF259" s="94">
        <f t="shared" si="83"/>
        <v>0</v>
      </c>
    </row>
    <row r="260" spans="1:32" ht="20" customHeight="1">
      <c r="A260" s="109">
        <f t="shared" si="63"/>
        <v>255</v>
      </c>
      <c r="B260" s="109">
        <v>269540</v>
      </c>
      <c r="C260" s="110"/>
      <c r="D260" s="110">
        <f t="shared" si="64"/>
        <v>0.56499999999999995</v>
      </c>
      <c r="E260" s="111">
        <v>2.5000000000000001E-2</v>
      </c>
      <c r="F260" s="112" t="str">
        <f>VLOOKUP(B260,'TCS Chainage As PER COS'!$B$4:$J$14,8,TRUE)</f>
        <v>MCW</v>
      </c>
      <c r="G260" s="112" t="str">
        <f>VLOOKUP(B260,'TCS Chainage As PER COS'!$B$4:$J$14,4,TRUE)</f>
        <v>TCS - 01</v>
      </c>
      <c r="H260" s="110">
        <f>VLOOKUP(B260,'TCS Chainage As PER COS'!$B$4:$J$14,6,TRUE)</f>
        <v>13</v>
      </c>
      <c r="I260" s="110">
        <f t="shared" si="65"/>
        <v>-0.56499999999999995</v>
      </c>
      <c r="J260" s="110">
        <f t="shared" si="66"/>
        <v>-0.30249999999999994</v>
      </c>
      <c r="K260" s="110">
        <f t="shared" si="67"/>
        <v>-0.43374999999999997</v>
      </c>
      <c r="L260" s="110"/>
      <c r="M260" s="110"/>
      <c r="N260" s="110">
        <f t="shared" si="68"/>
        <v>0</v>
      </c>
      <c r="O260" s="110">
        <f t="shared" si="69"/>
        <v>-0.43374999999999997</v>
      </c>
      <c r="P260" s="110">
        <f t="shared" si="70"/>
        <v>0</v>
      </c>
      <c r="Q260" s="110">
        <f t="shared" si="71"/>
        <v>-0.43374999999999997</v>
      </c>
      <c r="R260" s="109">
        <f t="shared" si="79"/>
        <v>10</v>
      </c>
      <c r="S260" s="109">
        <f>VLOOKUP(B260,'TCS Chainage As PER COS'!$B$4:$J$14,7,TRUE)</f>
        <v>0</v>
      </c>
      <c r="T260" s="113">
        <f t="shared" si="72"/>
        <v>0</v>
      </c>
      <c r="U260" s="110">
        <f t="shared" si="73"/>
        <v>14</v>
      </c>
      <c r="V260" s="110">
        <f t="shared" si="80"/>
        <v>14</v>
      </c>
      <c r="W260" s="110">
        <f t="shared" si="74"/>
        <v>14</v>
      </c>
      <c r="X260" s="110">
        <f t="shared" si="75"/>
        <v>0</v>
      </c>
      <c r="Y260" s="110">
        <f t="shared" si="81"/>
        <v>0</v>
      </c>
      <c r="Z260" s="114">
        <f t="shared" si="76"/>
        <v>0</v>
      </c>
      <c r="AA260" s="110">
        <f t="shared" si="77"/>
        <v>6.0724999999999998</v>
      </c>
      <c r="AB260" s="110">
        <f t="shared" si="82"/>
        <v>6.0724999999999998</v>
      </c>
      <c r="AC260" s="114">
        <f t="shared" si="78"/>
        <v>60.724999999999994</v>
      </c>
      <c r="AD260" s="109"/>
      <c r="AF260" s="94">
        <f t="shared" si="83"/>
        <v>0</v>
      </c>
    </row>
    <row r="261" spans="1:32" ht="20" customHeight="1">
      <c r="A261" s="109">
        <f t="shared" si="63"/>
        <v>256</v>
      </c>
      <c r="B261" s="109">
        <v>269550</v>
      </c>
      <c r="C261" s="110"/>
      <c r="D261" s="110">
        <f t="shared" si="64"/>
        <v>0.56499999999999995</v>
      </c>
      <c r="E261" s="111">
        <v>2.5000000000000001E-2</v>
      </c>
      <c r="F261" s="112" t="str">
        <f>VLOOKUP(B261,'TCS Chainage As PER COS'!$B$4:$J$14,8,TRUE)</f>
        <v>MCW</v>
      </c>
      <c r="G261" s="112" t="str">
        <f>VLOOKUP(B261,'TCS Chainage As PER COS'!$B$4:$J$14,4,TRUE)</f>
        <v>TCS - 01</v>
      </c>
      <c r="H261" s="110">
        <f>VLOOKUP(B261,'TCS Chainage As PER COS'!$B$4:$J$14,6,TRUE)</f>
        <v>13</v>
      </c>
      <c r="I261" s="110">
        <f t="shared" si="65"/>
        <v>-0.56499999999999995</v>
      </c>
      <c r="J261" s="110">
        <f t="shared" si="66"/>
        <v>-0.30249999999999994</v>
      </c>
      <c r="K261" s="110">
        <f t="shared" si="67"/>
        <v>-0.43374999999999997</v>
      </c>
      <c r="L261" s="110"/>
      <c r="M261" s="110"/>
      <c r="N261" s="110">
        <f t="shared" si="68"/>
        <v>0</v>
      </c>
      <c r="O261" s="110">
        <f t="shared" si="69"/>
        <v>-0.43374999999999997</v>
      </c>
      <c r="P261" s="110">
        <f t="shared" si="70"/>
        <v>0</v>
      </c>
      <c r="Q261" s="110">
        <f t="shared" si="71"/>
        <v>-0.43374999999999997</v>
      </c>
      <c r="R261" s="109">
        <f t="shared" si="79"/>
        <v>10</v>
      </c>
      <c r="S261" s="109">
        <f>VLOOKUP(B261,'TCS Chainage As PER COS'!$B$4:$J$14,7,TRUE)</f>
        <v>0</v>
      </c>
      <c r="T261" s="113">
        <f t="shared" si="72"/>
        <v>0</v>
      </c>
      <c r="U261" s="110">
        <f t="shared" si="73"/>
        <v>14</v>
      </c>
      <c r="V261" s="110">
        <f t="shared" si="80"/>
        <v>14</v>
      </c>
      <c r="W261" s="110">
        <f t="shared" si="74"/>
        <v>14</v>
      </c>
      <c r="X261" s="110">
        <f t="shared" si="75"/>
        <v>0</v>
      </c>
      <c r="Y261" s="110">
        <f t="shared" si="81"/>
        <v>0</v>
      </c>
      <c r="Z261" s="114">
        <f t="shared" si="76"/>
        <v>0</v>
      </c>
      <c r="AA261" s="110">
        <f t="shared" si="77"/>
        <v>6.0724999999999998</v>
      </c>
      <c r="AB261" s="110">
        <f t="shared" si="82"/>
        <v>6.0724999999999998</v>
      </c>
      <c r="AC261" s="114">
        <f t="shared" si="78"/>
        <v>60.724999999999994</v>
      </c>
      <c r="AD261" s="109"/>
      <c r="AF261" s="94">
        <f t="shared" si="83"/>
        <v>0</v>
      </c>
    </row>
    <row r="262" spans="1:32" ht="20" customHeight="1">
      <c r="A262" s="109">
        <f t="shared" ref="A262:A306" si="84">+A261+1</f>
        <v>257</v>
      </c>
      <c r="B262" s="109">
        <v>269560</v>
      </c>
      <c r="C262" s="110"/>
      <c r="D262" s="110">
        <f t="shared" ref="D262:D306" si="85">1.065-0.5</f>
        <v>0.56499999999999995</v>
      </c>
      <c r="E262" s="111">
        <v>2.5000000000000001E-2</v>
      </c>
      <c r="F262" s="112" t="str">
        <f>VLOOKUP(B262,'TCS Chainage As PER COS'!$B$4:$J$14,8,TRUE)</f>
        <v>MCW</v>
      </c>
      <c r="G262" s="112" t="str">
        <f>VLOOKUP(B262,'TCS Chainage As PER COS'!$B$4:$J$14,4,TRUE)</f>
        <v>TCS - 01</v>
      </c>
      <c r="H262" s="110">
        <f>VLOOKUP(B262,'TCS Chainage As PER COS'!$B$4:$J$14,6,TRUE)</f>
        <v>13</v>
      </c>
      <c r="I262" s="110">
        <f t="shared" ref="I262:I306" si="86">C262-D262</f>
        <v>-0.56499999999999995</v>
      </c>
      <c r="J262" s="110">
        <f t="shared" ref="J262:J306" si="87">I262+(($H262-2.5)*E262)</f>
        <v>-0.30249999999999994</v>
      </c>
      <c r="K262" s="110">
        <f t="shared" ref="K262:K306" si="88">(I262+J262)/2</f>
        <v>-0.43374999999999997</v>
      </c>
      <c r="L262" s="110"/>
      <c r="M262" s="110"/>
      <c r="N262" s="110">
        <f t="shared" ref="N262:N306" si="89">(L262+M262)/2</f>
        <v>0</v>
      </c>
      <c r="O262" s="110">
        <f t="shared" ref="O262:O306" si="90">K262-N262</f>
        <v>-0.43374999999999997</v>
      </c>
      <c r="P262" s="110">
        <f t="shared" ref="P262:P306" si="91">+IF(O262&gt;0,O262,0)</f>
        <v>0</v>
      </c>
      <c r="Q262" s="110">
        <f t="shared" ref="Q262:Q306" si="92">+IF(O262&lt;0,O262,0)</f>
        <v>-0.43374999999999997</v>
      </c>
      <c r="R262" s="109">
        <f t="shared" si="79"/>
        <v>10</v>
      </c>
      <c r="S262" s="109">
        <f>VLOOKUP(B262,'TCS Chainage As PER COS'!$B$4:$J$14,7,TRUE)</f>
        <v>0</v>
      </c>
      <c r="T262" s="113">
        <f t="shared" ref="T262:T306" si="93">IF(S262&gt;0,(CONCATENATE(S262," : 1")),0)</f>
        <v>0</v>
      </c>
      <c r="U262" s="110">
        <f t="shared" ref="U262:U306" si="94">+H262+1</f>
        <v>14</v>
      </c>
      <c r="V262" s="110">
        <f t="shared" si="80"/>
        <v>14</v>
      </c>
      <c r="W262" s="110">
        <f t="shared" ref="W262:W306" si="95">(U262+V262)/2</f>
        <v>14</v>
      </c>
      <c r="X262" s="110">
        <f t="shared" ref="X262:X306" si="96">P262*W262</f>
        <v>0</v>
      </c>
      <c r="Y262" s="110">
        <f t="shared" si="81"/>
        <v>0</v>
      </c>
      <c r="Z262" s="114">
        <f t="shared" ref="Z262:Z306" si="97">Y262*R262</f>
        <v>0</v>
      </c>
      <c r="AA262" s="110">
        <f t="shared" ref="AA262:AA306" si="98">Q262*W262*-1</f>
        <v>6.0724999999999998</v>
      </c>
      <c r="AB262" s="110">
        <f t="shared" si="82"/>
        <v>6.0724999999999998</v>
      </c>
      <c r="AC262" s="114">
        <f t="shared" ref="AC262:AC306" si="99">AB262*R262</f>
        <v>60.724999999999994</v>
      </c>
      <c r="AD262" s="109"/>
      <c r="AF262" s="94">
        <f t="shared" si="83"/>
        <v>0</v>
      </c>
    </row>
    <row r="263" spans="1:32" ht="20" customHeight="1">
      <c r="A263" s="109">
        <f t="shared" si="84"/>
        <v>258</v>
      </c>
      <c r="B263" s="109">
        <v>269570</v>
      </c>
      <c r="C263" s="110"/>
      <c r="D263" s="110">
        <f t="shared" si="85"/>
        <v>0.56499999999999995</v>
      </c>
      <c r="E263" s="111">
        <v>2.5000000000000001E-2</v>
      </c>
      <c r="F263" s="112" t="str">
        <f>VLOOKUP(B263,'TCS Chainage As PER COS'!$B$4:$J$14,8,TRUE)</f>
        <v>MCW</v>
      </c>
      <c r="G263" s="112" t="str">
        <f>VLOOKUP(B263,'TCS Chainage As PER COS'!$B$4:$J$14,4,TRUE)</f>
        <v>TCS - 01</v>
      </c>
      <c r="H263" s="110">
        <f>VLOOKUP(B263,'TCS Chainage As PER COS'!$B$4:$J$14,6,TRUE)</f>
        <v>13</v>
      </c>
      <c r="I263" s="110">
        <f t="shared" si="86"/>
        <v>-0.56499999999999995</v>
      </c>
      <c r="J263" s="110">
        <f t="shared" si="87"/>
        <v>-0.30249999999999994</v>
      </c>
      <c r="K263" s="110">
        <f t="shared" si="88"/>
        <v>-0.43374999999999997</v>
      </c>
      <c r="L263" s="110"/>
      <c r="M263" s="110"/>
      <c r="N263" s="110">
        <f t="shared" si="89"/>
        <v>0</v>
      </c>
      <c r="O263" s="110">
        <f t="shared" si="90"/>
        <v>-0.43374999999999997</v>
      </c>
      <c r="P263" s="110">
        <f t="shared" si="91"/>
        <v>0</v>
      </c>
      <c r="Q263" s="110">
        <f t="shared" si="92"/>
        <v>-0.43374999999999997</v>
      </c>
      <c r="R263" s="109">
        <f t="shared" ref="R263:R306" si="100">+B263-B262</f>
        <v>10</v>
      </c>
      <c r="S263" s="109">
        <f>VLOOKUP(B263,'TCS Chainage As PER COS'!$B$4:$J$14,7,TRUE)</f>
        <v>0</v>
      </c>
      <c r="T263" s="113">
        <f t="shared" si="93"/>
        <v>0</v>
      </c>
      <c r="U263" s="110">
        <f t="shared" si="94"/>
        <v>14</v>
      </c>
      <c r="V263" s="110">
        <f t="shared" ref="V263:V306" si="101">U263+O263*S263</f>
        <v>14</v>
      </c>
      <c r="W263" s="110">
        <f t="shared" si="95"/>
        <v>14</v>
      </c>
      <c r="X263" s="110">
        <f t="shared" si="96"/>
        <v>0</v>
      </c>
      <c r="Y263" s="110">
        <f t="shared" ref="Y263:Y306" si="102">(X263+X262)/2</f>
        <v>0</v>
      </c>
      <c r="Z263" s="114">
        <f t="shared" si="97"/>
        <v>0</v>
      </c>
      <c r="AA263" s="110">
        <f t="shared" si="98"/>
        <v>6.0724999999999998</v>
      </c>
      <c r="AB263" s="110">
        <f t="shared" ref="AB263:AB306" si="103">(AA263+AA262)/2</f>
        <v>6.0724999999999998</v>
      </c>
      <c r="AC263" s="114">
        <f t="shared" si="99"/>
        <v>60.724999999999994</v>
      </c>
      <c r="AD263" s="109"/>
      <c r="AF263" s="94">
        <f t="shared" ref="AF263:AF306" si="104">+IF(F263="RE Wall",((O263+O262+2+D263*2)/2*R263),0)</f>
        <v>0</v>
      </c>
    </row>
    <row r="264" spans="1:32" ht="20" customHeight="1">
      <c r="A264" s="109">
        <f t="shared" si="84"/>
        <v>259</v>
      </c>
      <c r="B264" s="109">
        <v>269580</v>
      </c>
      <c r="C264" s="110"/>
      <c r="D264" s="110">
        <f t="shared" si="85"/>
        <v>0.56499999999999995</v>
      </c>
      <c r="E264" s="111">
        <v>2.5000000000000001E-2</v>
      </c>
      <c r="F264" s="112" t="str">
        <f>VLOOKUP(B264,'TCS Chainage As PER COS'!$B$4:$J$14,8,TRUE)</f>
        <v>MCW</v>
      </c>
      <c r="G264" s="112" t="str">
        <f>VLOOKUP(B264,'TCS Chainage As PER COS'!$B$4:$J$14,4,TRUE)</f>
        <v>TCS - 01</v>
      </c>
      <c r="H264" s="110">
        <f>VLOOKUP(B264,'TCS Chainage As PER COS'!$B$4:$J$14,6,TRUE)</f>
        <v>13</v>
      </c>
      <c r="I264" s="110">
        <f t="shared" si="86"/>
        <v>-0.56499999999999995</v>
      </c>
      <c r="J264" s="110">
        <f t="shared" si="87"/>
        <v>-0.30249999999999994</v>
      </c>
      <c r="K264" s="110">
        <f t="shared" si="88"/>
        <v>-0.43374999999999997</v>
      </c>
      <c r="L264" s="110"/>
      <c r="M264" s="110"/>
      <c r="N264" s="110">
        <f t="shared" si="89"/>
        <v>0</v>
      </c>
      <c r="O264" s="110">
        <f t="shared" si="90"/>
        <v>-0.43374999999999997</v>
      </c>
      <c r="P264" s="110">
        <f t="shared" si="91"/>
        <v>0</v>
      </c>
      <c r="Q264" s="110">
        <f t="shared" si="92"/>
        <v>-0.43374999999999997</v>
      </c>
      <c r="R264" s="109">
        <f t="shared" si="100"/>
        <v>10</v>
      </c>
      <c r="S264" s="109">
        <f>VLOOKUP(B264,'TCS Chainage As PER COS'!$B$4:$J$14,7,TRUE)</f>
        <v>0</v>
      </c>
      <c r="T264" s="113">
        <f t="shared" si="93"/>
        <v>0</v>
      </c>
      <c r="U264" s="110">
        <f t="shared" si="94"/>
        <v>14</v>
      </c>
      <c r="V264" s="110">
        <f t="shared" si="101"/>
        <v>14</v>
      </c>
      <c r="W264" s="110">
        <f t="shared" si="95"/>
        <v>14</v>
      </c>
      <c r="X264" s="110">
        <f t="shared" si="96"/>
        <v>0</v>
      </c>
      <c r="Y264" s="110">
        <f t="shared" si="102"/>
        <v>0</v>
      </c>
      <c r="Z264" s="114">
        <f t="shared" si="97"/>
        <v>0</v>
      </c>
      <c r="AA264" s="110">
        <f t="shared" si="98"/>
        <v>6.0724999999999998</v>
      </c>
      <c r="AB264" s="110">
        <f t="shared" si="103"/>
        <v>6.0724999999999998</v>
      </c>
      <c r="AC264" s="114">
        <f t="shared" si="99"/>
        <v>60.724999999999994</v>
      </c>
      <c r="AD264" s="109"/>
      <c r="AF264" s="94">
        <f t="shared" si="104"/>
        <v>0</v>
      </c>
    </row>
    <row r="265" spans="1:32" ht="20" customHeight="1">
      <c r="A265" s="109">
        <f t="shared" si="84"/>
        <v>260</v>
      </c>
      <c r="B265" s="109">
        <v>269590</v>
      </c>
      <c r="C265" s="110"/>
      <c r="D265" s="110">
        <f t="shared" si="85"/>
        <v>0.56499999999999995</v>
      </c>
      <c r="E265" s="111">
        <v>2.5000000000000001E-2</v>
      </c>
      <c r="F265" s="112" t="str">
        <f>VLOOKUP(B265,'TCS Chainage As PER COS'!$B$4:$J$14,8,TRUE)</f>
        <v>MCW</v>
      </c>
      <c r="G265" s="112" t="str">
        <f>VLOOKUP(B265,'TCS Chainage As PER COS'!$B$4:$J$14,4,TRUE)</f>
        <v>TCS - 01</v>
      </c>
      <c r="H265" s="110">
        <f>VLOOKUP(B265,'TCS Chainage As PER COS'!$B$4:$J$14,6,TRUE)</f>
        <v>13</v>
      </c>
      <c r="I265" s="110">
        <f t="shared" si="86"/>
        <v>-0.56499999999999995</v>
      </c>
      <c r="J265" s="110">
        <f t="shared" si="87"/>
        <v>-0.30249999999999994</v>
      </c>
      <c r="K265" s="110">
        <f t="shared" si="88"/>
        <v>-0.43374999999999997</v>
      </c>
      <c r="L265" s="110"/>
      <c r="M265" s="110"/>
      <c r="N265" s="110">
        <f t="shared" si="89"/>
        <v>0</v>
      </c>
      <c r="O265" s="110">
        <f t="shared" si="90"/>
        <v>-0.43374999999999997</v>
      </c>
      <c r="P265" s="110">
        <f t="shared" si="91"/>
        <v>0</v>
      </c>
      <c r="Q265" s="110">
        <f t="shared" si="92"/>
        <v>-0.43374999999999997</v>
      </c>
      <c r="R265" s="109">
        <f t="shared" si="100"/>
        <v>10</v>
      </c>
      <c r="S265" s="109">
        <f>VLOOKUP(B265,'TCS Chainage As PER COS'!$B$4:$J$14,7,TRUE)</f>
        <v>0</v>
      </c>
      <c r="T265" s="113">
        <f t="shared" si="93"/>
        <v>0</v>
      </c>
      <c r="U265" s="110">
        <f t="shared" si="94"/>
        <v>14</v>
      </c>
      <c r="V265" s="110">
        <f t="shared" si="101"/>
        <v>14</v>
      </c>
      <c r="W265" s="110">
        <f t="shared" si="95"/>
        <v>14</v>
      </c>
      <c r="X265" s="110">
        <f t="shared" si="96"/>
        <v>0</v>
      </c>
      <c r="Y265" s="110">
        <f t="shared" si="102"/>
        <v>0</v>
      </c>
      <c r="Z265" s="114">
        <f t="shared" si="97"/>
        <v>0</v>
      </c>
      <c r="AA265" s="110">
        <f t="shared" si="98"/>
        <v>6.0724999999999998</v>
      </c>
      <c r="AB265" s="110">
        <f t="shared" si="103"/>
        <v>6.0724999999999998</v>
      </c>
      <c r="AC265" s="114">
        <f t="shared" si="99"/>
        <v>60.724999999999994</v>
      </c>
      <c r="AD265" s="109"/>
      <c r="AF265" s="94">
        <f t="shared" si="104"/>
        <v>0</v>
      </c>
    </row>
    <row r="266" spans="1:32" ht="20" customHeight="1">
      <c r="A266" s="109">
        <f t="shared" si="84"/>
        <v>261</v>
      </c>
      <c r="B266" s="109">
        <v>269600</v>
      </c>
      <c r="C266" s="110"/>
      <c r="D266" s="110">
        <f t="shared" si="85"/>
        <v>0.56499999999999995</v>
      </c>
      <c r="E266" s="111">
        <v>2.5000000000000001E-2</v>
      </c>
      <c r="F266" s="112" t="str">
        <f>VLOOKUP(B266,'TCS Chainage As PER COS'!$B$4:$J$14,8,TRUE)</f>
        <v>MCW</v>
      </c>
      <c r="G266" s="112" t="str">
        <f>VLOOKUP(B266,'TCS Chainage As PER COS'!$B$4:$J$14,4,TRUE)</f>
        <v>TCS - 01</v>
      </c>
      <c r="H266" s="110">
        <f>VLOOKUP(B266,'TCS Chainage As PER COS'!$B$4:$J$14,6,TRUE)</f>
        <v>13</v>
      </c>
      <c r="I266" s="110">
        <f t="shared" si="86"/>
        <v>-0.56499999999999995</v>
      </c>
      <c r="J266" s="110">
        <f t="shared" si="87"/>
        <v>-0.30249999999999994</v>
      </c>
      <c r="K266" s="110">
        <f t="shared" si="88"/>
        <v>-0.43374999999999997</v>
      </c>
      <c r="L266" s="110"/>
      <c r="M266" s="110"/>
      <c r="N266" s="110">
        <f t="shared" si="89"/>
        <v>0</v>
      </c>
      <c r="O266" s="110">
        <f t="shared" si="90"/>
        <v>-0.43374999999999997</v>
      </c>
      <c r="P266" s="110">
        <f t="shared" si="91"/>
        <v>0</v>
      </c>
      <c r="Q266" s="110">
        <f t="shared" si="92"/>
        <v>-0.43374999999999997</v>
      </c>
      <c r="R266" s="109">
        <f t="shared" si="100"/>
        <v>10</v>
      </c>
      <c r="S266" s="109">
        <f>VLOOKUP(B266,'TCS Chainage As PER COS'!$B$4:$J$14,7,TRUE)</f>
        <v>0</v>
      </c>
      <c r="T266" s="113">
        <f t="shared" si="93"/>
        <v>0</v>
      </c>
      <c r="U266" s="110">
        <f t="shared" si="94"/>
        <v>14</v>
      </c>
      <c r="V266" s="110">
        <f t="shared" si="101"/>
        <v>14</v>
      </c>
      <c r="W266" s="110">
        <f t="shared" si="95"/>
        <v>14</v>
      </c>
      <c r="X266" s="110">
        <f t="shared" si="96"/>
        <v>0</v>
      </c>
      <c r="Y266" s="110">
        <f t="shared" si="102"/>
        <v>0</v>
      </c>
      <c r="Z266" s="114">
        <f t="shared" si="97"/>
        <v>0</v>
      </c>
      <c r="AA266" s="110">
        <f t="shared" si="98"/>
        <v>6.0724999999999998</v>
      </c>
      <c r="AB266" s="110">
        <f t="shared" si="103"/>
        <v>6.0724999999999998</v>
      </c>
      <c r="AC266" s="114">
        <f t="shared" si="99"/>
        <v>60.724999999999994</v>
      </c>
      <c r="AD266" s="109"/>
      <c r="AF266" s="94">
        <f t="shared" si="104"/>
        <v>0</v>
      </c>
    </row>
    <row r="267" spans="1:32" ht="20" customHeight="1">
      <c r="A267" s="109">
        <f t="shared" si="84"/>
        <v>262</v>
      </c>
      <c r="B267" s="109">
        <v>269610</v>
      </c>
      <c r="C267" s="110"/>
      <c r="D267" s="110">
        <f t="shared" si="85"/>
        <v>0.56499999999999995</v>
      </c>
      <c r="E267" s="111">
        <v>2.5000000000000001E-2</v>
      </c>
      <c r="F267" s="112" t="str">
        <f>VLOOKUP(B267,'TCS Chainage As PER COS'!$B$4:$J$14,8,TRUE)</f>
        <v>MCW</v>
      </c>
      <c r="G267" s="112" t="str">
        <f>VLOOKUP(B267,'TCS Chainage As PER COS'!$B$4:$J$14,4,TRUE)</f>
        <v>TCS - 01</v>
      </c>
      <c r="H267" s="110">
        <f>VLOOKUP(B267,'TCS Chainage As PER COS'!$B$4:$J$14,6,TRUE)</f>
        <v>13</v>
      </c>
      <c r="I267" s="110">
        <f t="shared" si="86"/>
        <v>-0.56499999999999995</v>
      </c>
      <c r="J267" s="110">
        <f t="shared" si="87"/>
        <v>-0.30249999999999994</v>
      </c>
      <c r="K267" s="110">
        <f t="shared" si="88"/>
        <v>-0.43374999999999997</v>
      </c>
      <c r="L267" s="110"/>
      <c r="M267" s="110"/>
      <c r="N267" s="110">
        <f t="shared" si="89"/>
        <v>0</v>
      </c>
      <c r="O267" s="110">
        <f t="shared" si="90"/>
        <v>-0.43374999999999997</v>
      </c>
      <c r="P267" s="110">
        <f t="shared" si="91"/>
        <v>0</v>
      </c>
      <c r="Q267" s="110">
        <f t="shared" si="92"/>
        <v>-0.43374999999999997</v>
      </c>
      <c r="R267" s="109">
        <f t="shared" si="100"/>
        <v>10</v>
      </c>
      <c r="S267" s="109">
        <f>VLOOKUP(B267,'TCS Chainage As PER COS'!$B$4:$J$14,7,TRUE)</f>
        <v>0</v>
      </c>
      <c r="T267" s="113">
        <f t="shared" si="93"/>
        <v>0</v>
      </c>
      <c r="U267" s="110">
        <f t="shared" si="94"/>
        <v>14</v>
      </c>
      <c r="V267" s="110">
        <f t="shared" si="101"/>
        <v>14</v>
      </c>
      <c r="W267" s="110">
        <f t="shared" si="95"/>
        <v>14</v>
      </c>
      <c r="X267" s="110">
        <f t="shared" si="96"/>
        <v>0</v>
      </c>
      <c r="Y267" s="110">
        <f t="shared" si="102"/>
        <v>0</v>
      </c>
      <c r="Z267" s="114">
        <f t="shared" si="97"/>
        <v>0</v>
      </c>
      <c r="AA267" s="110">
        <f t="shared" si="98"/>
        <v>6.0724999999999998</v>
      </c>
      <c r="AB267" s="110">
        <f t="shared" si="103"/>
        <v>6.0724999999999998</v>
      </c>
      <c r="AC267" s="114">
        <f t="shared" si="99"/>
        <v>60.724999999999994</v>
      </c>
      <c r="AD267" s="109"/>
      <c r="AF267" s="94">
        <f t="shared" si="104"/>
        <v>0</v>
      </c>
    </row>
    <row r="268" spans="1:32" ht="20" customHeight="1">
      <c r="A268" s="109">
        <f t="shared" si="84"/>
        <v>263</v>
      </c>
      <c r="B268" s="109">
        <v>269620</v>
      </c>
      <c r="C268" s="110"/>
      <c r="D268" s="110">
        <f t="shared" si="85"/>
        <v>0.56499999999999995</v>
      </c>
      <c r="E268" s="111">
        <v>2.5000000000000001E-2</v>
      </c>
      <c r="F268" s="112" t="str">
        <f>VLOOKUP(B268,'TCS Chainage As PER COS'!$B$4:$J$14,8,TRUE)</f>
        <v>MCW</v>
      </c>
      <c r="G268" s="112" t="str">
        <f>VLOOKUP(B268,'TCS Chainage As PER COS'!$B$4:$J$14,4,TRUE)</f>
        <v>TCS - 01</v>
      </c>
      <c r="H268" s="110">
        <f>VLOOKUP(B268,'TCS Chainage As PER COS'!$B$4:$J$14,6,TRUE)</f>
        <v>13</v>
      </c>
      <c r="I268" s="110">
        <f t="shared" si="86"/>
        <v>-0.56499999999999995</v>
      </c>
      <c r="J268" s="110">
        <f t="shared" si="87"/>
        <v>-0.30249999999999994</v>
      </c>
      <c r="K268" s="110">
        <f t="shared" si="88"/>
        <v>-0.43374999999999997</v>
      </c>
      <c r="L268" s="110"/>
      <c r="M268" s="110"/>
      <c r="N268" s="110">
        <f t="shared" si="89"/>
        <v>0</v>
      </c>
      <c r="O268" s="110">
        <f t="shared" si="90"/>
        <v>-0.43374999999999997</v>
      </c>
      <c r="P268" s="110">
        <f t="shared" si="91"/>
        <v>0</v>
      </c>
      <c r="Q268" s="110">
        <f t="shared" si="92"/>
        <v>-0.43374999999999997</v>
      </c>
      <c r="R268" s="109">
        <f t="shared" si="100"/>
        <v>10</v>
      </c>
      <c r="S268" s="109">
        <f>VLOOKUP(B268,'TCS Chainage As PER COS'!$B$4:$J$14,7,TRUE)</f>
        <v>0</v>
      </c>
      <c r="T268" s="113">
        <f t="shared" si="93"/>
        <v>0</v>
      </c>
      <c r="U268" s="110">
        <f t="shared" si="94"/>
        <v>14</v>
      </c>
      <c r="V268" s="110">
        <f t="shared" si="101"/>
        <v>14</v>
      </c>
      <c r="W268" s="110">
        <f t="shared" si="95"/>
        <v>14</v>
      </c>
      <c r="X268" s="110">
        <f t="shared" si="96"/>
        <v>0</v>
      </c>
      <c r="Y268" s="110">
        <f t="shared" si="102"/>
        <v>0</v>
      </c>
      <c r="Z268" s="114">
        <f t="shared" si="97"/>
        <v>0</v>
      </c>
      <c r="AA268" s="110">
        <f t="shared" si="98"/>
        <v>6.0724999999999998</v>
      </c>
      <c r="AB268" s="110">
        <f t="shared" si="103"/>
        <v>6.0724999999999998</v>
      </c>
      <c r="AC268" s="114">
        <f t="shared" si="99"/>
        <v>60.724999999999994</v>
      </c>
      <c r="AD268" s="109"/>
      <c r="AF268" s="94">
        <f t="shared" si="104"/>
        <v>0</v>
      </c>
    </row>
    <row r="269" spans="1:32" ht="20" customHeight="1">
      <c r="A269" s="109">
        <f t="shared" si="84"/>
        <v>264</v>
      </c>
      <c r="B269" s="109">
        <v>269630</v>
      </c>
      <c r="C269" s="110"/>
      <c r="D269" s="110">
        <f t="shared" si="85"/>
        <v>0.56499999999999995</v>
      </c>
      <c r="E269" s="111">
        <v>2.5000000000000001E-2</v>
      </c>
      <c r="F269" s="112" t="str">
        <f>VLOOKUP(B269,'TCS Chainage As PER COS'!$B$4:$J$14,8,TRUE)</f>
        <v>MCW</v>
      </c>
      <c r="G269" s="112" t="str">
        <f>VLOOKUP(B269,'TCS Chainage As PER COS'!$B$4:$J$14,4,TRUE)</f>
        <v>TCS - 01</v>
      </c>
      <c r="H269" s="110">
        <f>VLOOKUP(B269,'TCS Chainage As PER COS'!$B$4:$J$14,6,TRUE)</f>
        <v>13</v>
      </c>
      <c r="I269" s="110">
        <f t="shared" si="86"/>
        <v>-0.56499999999999995</v>
      </c>
      <c r="J269" s="110">
        <f t="shared" si="87"/>
        <v>-0.30249999999999994</v>
      </c>
      <c r="K269" s="110">
        <f t="shared" si="88"/>
        <v>-0.43374999999999997</v>
      </c>
      <c r="L269" s="110"/>
      <c r="M269" s="110"/>
      <c r="N269" s="110">
        <f t="shared" si="89"/>
        <v>0</v>
      </c>
      <c r="O269" s="110">
        <f t="shared" si="90"/>
        <v>-0.43374999999999997</v>
      </c>
      <c r="P269" s="110">
        <f t="shared" si="91"/>
        <v>0</v>
      </c>
      <c r="Q269" s="110">
        <f t="shared" si="92"/>
        <v>-0.43374999999999997</v>
      </c>
      <c r="R269" s="109">
        <f t="shared" si="100"/>
        <v>10</v>
      </c>
      <c r="S269" s="109">
        <f>VLOOKUP(B269,'TCS Chainage As PER COS'!$B$4:$J$14,7,TRUE)</f>
        <v>0</v>
      </c>
      <c r="T269" s="113">
        <f t="shared" si="93"/>
        <v>0</v>
      </c>
      <c r="U269" s="110">
        <f t="shared" si="94"/>
        <v>14</v>
      </c>
      <c r="V269" s="110">
        <f t="shared" si="101"/>
        <v>14</v>
      </c>
      <c r="W269" s="110">
        <f t="shared" si="95"/>
        <v>14</v>
      </c>
      <c r="X269" s="110">
        <f t="shared" si="96"/>
        <v>0</v>
      </c>
      <c r="Y269" s="110">
        <f t="shared" si="102"/>
        <v>0</v>
      </c>
      <c r="Z269" s="114">
        <f t="shared" si="97"/>
        <v>0</v>
      </c>
      <c r="AA269" s="110">
        <f t="shared" si="98"/>
        <v>6.0724999999999998</v>
      </c>
      <c r="AB269" s="110">
        <f t="shared" si="103"/>
        <v>6.0724999999999998</v>
      </c>
      <c r="AC269" s="114">
        <f t="shared" si="99"/>
        <v>60.724999999999994</v>
      </c>
      <c r="AD269" s="109"/>
      <c r="AF269" s="94">
        <f t="shared" si="104"/>
        <v>0</v>
      </c>
    </row>
    <row r="270" spans="1:32" ht="20" customHeight="1">
      <c r="A270" s="109">
        <f t="shared" si="84"/>
        <v>265</v>
      </c>
      <c r="B270" s="109">
        <v>269640</v>
      </c>
      <c r="C270" s="110"/>
      <c r="D270" s="110">
        <f t="shared" si="85"/>
        <v>0.56499999999999995</v>
      </c>
      <c r="E270" s="111">
        <v>2.5000000000000001E-2</v>
      </c>
      <c r="F270" s="112" t="str">
        <f>VLOOKUP(B270,'TCS Chainage As PER COS'!$B$4:$J$14,8,TRUE)</f>
        <v>MCW</v>
      </c>
      <c r="G270" s="112" t="str">
        <f>VLOOKUP(B270,'TCS Chainage As PER COS'!$B$4:$J$14,4,TRUE)</f>
        <v>TCS - 01</v>
      </c>
      <c r="H270" s="110">
        <f>VLOOKUP(B270,'TCS Chainage As PER COS'!$B$4:$J$14,6,TRUE)</f>
        <v>13</v>
      </c>
      <c r="I270" s="110">
        <f t="shared" si="86"/>
        <v>-0.56499999999999995</v>
      </c>
      <c r="J270" s="110">
        <f t="shared" si="87"/>
        <v>-0.30249999999999994</v>
      </c>
      <c r="K270" s="110">
        <f t="shared" si="88"/>
        <v>-0.43374999999999997</v>
      </c>
      <c r="L270" s="110"/>
      <c r="M270" s="110"/>
      <c r="N270" s="110">
        <f t="shared" si="89"/>
        <v>0</v>
      </c>
      <c r="O270" s="110">
        <f t="shared" si="90"/>
        <v>-0.43374999999999997</v>
      </c>
      <c r="P270" s="110">
        <f t="shared" si="91"/>
        <v>0</v>
      </c>
      <c r="Q270" s="110">
        <f t="shared" si="92"/>
        <v>-0.43374999999999997</v>
      </c>
      <c r="R270" s="109">
        <f t="shared" si="100"/>
        <v>10</v>
      </c>
      <c r="S270" s="109">
        <f>VLOOKUP(B270,'TCS Chainage As PER COS'!$B$4:$J$14,7,TRUE)</f>
        <v>0</v>
      </c>
      <c r="T270" s="113">
        <f t="shared" si="93"/>
        <v>0</v>
      </c>
      <c r="U270" s="110">
        <f t="shared" si="94"/>
        <v>14</v>
      </c>
      <c r="V270" s="110">
        <f t="shared" si="101"/>
        <v>14</v>
      </c>
      <c r="W270" s="110">
        <f t="shared" si="95"/>
        <v>14</v>
      </c>
      <c r="X270" s="110">
        <f t="shared" si="96"/>
        <v>0</v>
      </c>
      <c r="Y270" s="110">
        <f t="shared" si="102"/>
        <v>0</v>
      </c>
      <c r="Z270" s="114">
        <f t="shared" si="97"/>
        <v>0</v>
      </c>
      <c r="AA270" s="110">
        <f t="shared" si="98"/>
        <v>6.0724999999999998</v>
      </c>
      <c r="AB270" s="110">
        <f t="shared" si="103"/>
        <v>6.0724999999999998</v>
      </c>
      <c r="AC270" s="114">
        <f t="shared" si="99"/>
        <v>60.724999999999994</v>
      </c>
      <c r="AD270" s="109"/>
      <c r="AF270" s="94">
        <f t="shared" si="104"/>
        <v>0</v>
      </c>
    </row>
    <row r="271" spans="1:32" ht="20" customHeight="1">
      <c r="A271" s="109">
        <f t="shared" si="84"/>
        <v>266</v>
      </c>
      <c r="B271" s="109">
        <v>269650</v>
      </c>
      <c r="C271" s="110"/>
      <c r="D271" s="110">
        <f t="shared" si="85"/>
        <v>0.56499999999999995</v>
      </c>
      <c r="E271" s="111">
        <v>2.5000000000000001E-2</v>
      </c>
      <c r="F271" s="112" t="str">
        <f>VLOOKUP(B271,'TCS Chainage As PER COS'!$B$4:$J$14,8,TRUE)</f>
        <v>MCW</v>
      </c>
      <c r="G271" s="112" t="str">
        <f>VLOOKUP(B271,'TCS Chainage As PER COS'!$B$4:$J$14,4,TRUE)</f>
        <v>TCS - 01</v>
      </c>
      <c r="H271" s="110">
        <f>VLOOKUP(B271,'TCS Chainage As PER COS'!$B$4:$J$14,6,TRUE)</f>
        <v>13</v>
      </c>
      <c r="I271" s="110">
        <f t="shared" si="86"/>
        <v>-0.56499999999999995</v>
      </c>
      <c r="J271" s="110">
        <f t="shared" si="87"/>
        <v>-0.30249999999999994</v>
      </c>
      <c r="K271" s="110">
        <f t="shared" si="88"/>
        <v>-0.43374999999999997</v>
      </c>
      <c r="L271" s="110"/>
      <c r="M271" s="110"/>
      <c r="N271" s="110">
        <f t="shared" si="89"/>
        <v>0</v>
      </c>
      <c r="O271" s="110">
        <f t="shared" si="90"/>
        <v>-0.43374999999999997</v>
      </c>
      <c r="P271" s="110">
        <f t="shared" si="91"/>
        <v>0</v>
      </c>
      <c r="Q271" s="110">
        <f t="shared" si="92"/>
        <v>-0.43374999999999997</v>
      </c>
      <c r="R271" s="109">
        <f t="shared" si="100"/>
        <v>10</v>
      </c>
      <c r="S271" s="109">
        <f>VLOOKUP(B271,'TCS Chainage As PER COS'!$B$4:$J$14,7,TRUE)</f>
        <v>0</v>
      </c>
      <c r="T271" s="113">
        <f t="shared" si="93"/>
        <v>0</v>
      </c>
      <c r="U271" s="110">
        <f t="shared" si="94"/>
        <v>14</v>
      </c>
      <c r="V271" s="110">
        <f t="shared" si="101"/>
        <v>14</v>
      </c>
      <c r="W271" s="110">
        <f t="shared" si="95"/>
        <v>14</v>
      </c>
      <c r="X271" s="110">
        <f t="shared" si="96"/>
        <v>0</v>
      </c>
      <c r="Y271" s="110">
        <f t="shared" si="102"/>
        <v>0</v>
      </c>
      <c r="Z271" s="114">
        <f t="shared" si="97"/>
        <v>0</v>
      </c>
      <c r="AA271" s="110">
        <f t="shared" si="98"/>
        <v>6.0724999999999998</v>
      </c>
      <c r="AB271" s="110">
        <f t="shared" si="103"/>
        <v>6.0724999999999998</v>
      </c>
      <c r="AC271" s="114">
        <f t="shared" si="99"/>
        <v>60.724999999999994</v>
      </c>
      <c r="AD271" s="109"/>
      <c r="AF271" s="94">
        <f t="shared" si="104"/>
        <v>0</v>
      </c>
    </row>
    <row r="272" spans="1:32" ht="20" customHeight="1">
      <c r="A272" s="109">
        <f t="shared" si="84"/>
        <v>267</v>
      </c>
      <c r="B272" s="109">
        <v>269660</v>
      </c>
      <c r="C272" s="110"/>
      <c r="D272" s="110">
        <f t="shared" si="85"/>
        <v>0.56499999999999995</v>
      </c>
      <c r="E272" s="111">
        <v>2.5000000000000001E-2</v>
      </c>
      <c r="F272" s="112" t="str">
        <f>VLOOKUP(B272,'TCS Chainage As PER COS'!$B$4:$J$14,8,TRUE)</f>
        <v>MCW</v>
      </c>
      <c r="G272" s="112" t="str">
        <f>VLOOKUP(B272,'TCS Chainage As PER COS'!$B$4:$J$14,4,TRUE)</f>
        <v>TCS - 01</v>
      </c>
      <c r="H272" s="110">
        <f>VLOOKUP(B272,'TCS Chainage As PER COS'!$B$4:$J$14,6,TRUE)</f>
        <v>13</v>
      </c>
      <c r="I272" s="110">
        <f t="shared" si="86"/>
        <v>-0.56499999999999995</v>
      </c>
      <c r="J272" s="110">
        <f t="shared" si="87"/>
        <v>-0.30249999999999994</v>
      </c>
      <c r="K272" s="110">
        <f t="shared" si="88"/>
        <v>-0.43374999999999997</v>
      </c>
      <c r="L272" s="110"/>
      <c r="M272" s="110"/>
      <c r="N272" s="110">
        <f t="shared" si="89"/>
        <v>0</v>
      </c>
      <c r="O272" s="110">
        <f t="shared" si="90"/>
        <v>-0.43374999999999997</v>
      </c>
      <c r="P272" s="110">
        <f t="shared" si="91"/>
        <v>0</v>
      </c>
      <c r="Q272" s="110">
        <f t="shared" si="92"/>
        <v>-0.43374999999999997</v>
      </c>
      <c r="R272" s="109">
        <f t="shared" si="100"/>
        <v>10</v>
      </c>
      <c r="S272" s="109">
        <f>VLOOKUP(B272,'TCS Chainage As PER COS'!$B$4:$J$14,7,TRUE)</f>
        <v>0</v>
      </c>
      <c r="T272" s="113">
        <f t="shared" si="93"/>
        <v>0</v>
      </c>
      <c r="U272" s="110">
        <f t="shared" si="94"/>
        <v>14</v>
      </c>
      <c r="V272" s="110">
        <f t="shared" si="101"/>
        <v>14</v>
      </c>
      <c r="W272" s="110">
        <f t="shared" si="95"/>
        <v>14</v>
      </c>
      <c r="X272" s="110">
        <f t="shared" si="96"/>
        <v>0</v>
      </c>
      <c r="Y272" s="110">
        <f t="shared" si="102"/>
        <v>0</v>
      </c>
      <c r="Z272" s="114">
        <f t="shared" si="97"/>
        <v>0</v>
      </c>
      <c r="AA272" s="110">
        <f t="shared" si="98"/>
        <v>6.0724999999999998</v>
      </c>
      <c r="AB272" s="110">
        <f t="shared" si="103"/>
        <v>6.0724999999999998</v>
      </c>
      <c r="AC272" s="114">
        <f t="shared" si="99"/>
        <v>60.724999999999994</v>
      </c>
      <c r="AD272" s="109"/>
      <c r="AF272" s="94">
        <f t="shared" si="104"/>
        <v>0</v>
      </c>
    </row>
    <row r="273" spans="1:32" ht="20" customHeight="1">
      <c r="A273" s="109">
        <f t="shared" si="84"/>
        <v>268</v>
      </c>
      <c r="B273" s="109">
        <v>269670</v>
      </c>
      <c r="C273" s="110"/>
      <c r="D273" s="110">
        <f t="shared" si="85"/>
        <v>0.56499999999999995</v>
      </c>
      <c r="E273" s="111">
        <v>2.5000000000000001E-2</v>
      </c>
      <c r="F273" s="112" t="str">
        <f>VLOOKUP(B273,'TCS Chainage As PER COS'!$B$4:$J$14,8,TRUE)</f>
        <v>MCW</v>
      </c>
      <c r="G273" s="112" t="str">
        <f>VLOOKUP(B273,'TCS Chainage As PER COS'!$B$4:$J$14,4,TRUE)</f>
        <v>TCS - 01</v>
      </c>
      <c r="H273" s="110">
        <f>VLOOKUP(B273,'TCS Chainage As PER COS'!$B$4:$J$14,6,TRUE)</f>
        <v>13</v>
      </c>
      <c r="I273" s="110">
        <f t="shared" si="86"/>
        <v>-0.56499999999999995</v>
      </c>
      <c r="J273" s="110">
        <f t="shared" si="87"/>
        <v>-0.30249999999999994</v>
      </c>
      <c r="K273" s="110">
        <f t="shared" si="88"/>
        <v>-0.43374999999999997</v>
      </c>
      <c r="L273" s="110"/>
      <c r="M273" s="110"/>
      <c r="N273" s="110">
        <f t="shared" si="89"/>
        <v>0</v>
      </c>
      <c r="O273" s="110">
        <f t="shared" si="90"/>
        <v>-0.43374999999999997</v>
      </c>
      <c r="P273" s="110">
        <f t="shared" si="91"/>
        <v>0</v>
      </c>
      <c r="Q273" s="110">
        <f t="shared" si="92"/>
        <v>-0.43374999999999997</v>
      </c>
      <c r="R273" s="109">
        <f t="shared" si="100"/>
        <v>10</v>
      </c>
      <c r="S273" s="109">
        <f>VLOOKUP(B273,'TCS Chainage As PER COS'!$B$4:$J$14,7,TRUE)</f>
        <v>0</v>
      </c>
      <c r="T273" s="113">
        <f t="shared" si="93"/>
        <v>0</v>
      </c>
      <c r="U273" s="110">
        <f t="shared" si="94"/>
        <v>14</v>
      </c>
      <c r="V273" s="110">
        <f t="shared" si="101"/>
        <v>14</v>
      </c>
      <c r="W273" s="110">
        <f t="shared" si="95"/>
        <v>14</v>
      </c>
      <c r="X273" s="110">
        <f t="shared" si="96"/>
        <v>0</v>
      </c>
      <c r="Y273" s="110">
        <f t="shared" si="102"/>
        <v>0</v>
      </c>
      <c r="Z273" s="114">
        <f t="shared" si="97"/>
        <v>0</v>
      </c>
      <c r="AA273" s="110">
        <f t="shared" si="98"/>
        <v>6.0724999999999998</v>
      </c>
      <c r="AB273" s="110">
        <f t="shared" si="103"/>
        <v>6.0724999999999998</v>
      </c>
      <c r="AC273" s="114">
        <f t="shared" si="99"/>
        <v>60.724999999999994</v>
      </c>
      <c r="AD273" s="109"/>
      <c r="AF273" s="94">
        <f t="shared" si="104"/>
        <v>0</v>
      </c>
    </row>
    <row r="274" spans="1:32" ht="20" customHeight="1">
      <c r="A274" s="109">
        <f t="shared" si="84"/>
        <v>269</v>
      </c>
      <c r="B274" s="109">
        <v>269680</v>
      </c>
      <c r="C274" s="110"/>
      <c r="D274" s="110">
        <f t="shared" si="85"/>
        <v>0.56499999999999995</v>
      </c>
      <c r="E274" s="111">
        <v>2.5000000000000001E-2</v>
      </c>
      <c r="F274" s="112" t="str">
        <f>VLOOKUP(B274,'TCS Chainage As PER COS'!$B$4:$J$14,8,TRUE)</f>
        <v>MCW</v>
      </c>
      <c r="G274" s="112" t="str">
        <f>VLOOKUP(B274,'TCS Chainage As PER COS'!$B$4:$J$14,4,TRUE)</f>
        <v>TCS - 01</v>
      </c>
      <c r="H274" s="110">
        <f>VLOOKUP(B274,'TCS Chainage As PER COS'!$B$4:$J$14,6,TRUE)</f>
        <v>13</v>
      </c>
      <c r="I274" s="110">
        <f t="shared" si="86"/>
        <v>-0.56499999999999995</v>
      </c>
      <c r="J274" s="110">
        <f t="shared" si="87"/>
        <v>-0.30249999999999994</v>
      </c>
      <c r="K274" s="110">
        <f t="shared" si="88"/>
        <v>-0.43374999999999997</v>
      </c>
      <c r="L274" s="110"/>
      <c r="M274" s="110"/>
      <c r="N274" s="110">
        <f t="shared" si="89"/>
        <v>0</v>
      </c>
      <c r="O274" s="110">
        <f t="shared" si="90"/>
        <v>-0.43374999999999997</v>
      </c>
      <c r="P274" s="110">
        <f t="shared" si="91"/>
        <v>0</v>
      </c>
      <c r="Q274" s="110">
        <f t="shared" si="92"/>
        <v>-0.43374999999999997</v>
      </c>
      <c r="R274" s="109">
        <f t="shared" si="100"/>
        <v>10</v>
      </c>
      <c r="S274" s="109">
        <f>VLOOKUP(B274,'TCS Chainage As PER COS'!$B$4:$J$14,7,TRUE)</f>
        <v>0</v>
      </c>
      <c r="T274" s="113">
        <f t="shared" si="93"/>
        <v>0</v>
      </c>
      <c r="U274" s="110">
        <f t="shared" si="94"/>
        <v>14</v>
      </c>
      <c r="V274" s="110">
        <f t="shared" si="101"/>
        <v>14</v>
      </c>
      <c r="W274" s="110">
        <f t="shared" si="95"/>
        <v>14</v>
      </c>
      <c r="X274" s="110">
        <f t="shared" si="96"/>
        <v>0</v>
      </c>
      <c r="Y274" s="110">
        <f t="shared" si="102"/>
        <v>0</v>
      </c>
      <c r="Z274" s="114">
        <f t="shared" si="97"/>
        <v>0</v>
      </c>
      <c r="AA274" s="110">
        <f t="shared" si="98"/>
        <v>6.0724999999999998</v>
      </c>
      <c r="AB274" s="110">
        <f t="shared" si="103"/>
        <v>6.0724999999999998</v>
      </c>
      <c r="AC274" s="114">
        <f t="shared" si="99"/>
        <v>60.724999999999994</v>
      </c>
      <c r="AD274" s="109"/>
      <c r="AF274" s="94">
        <f t="shared" si="104"/>
        <v>0</v>
      </c>
    </row>
    <row r="275" spans="1:32" ht="20" customHeight="1">
      <c r="A275" s="109">
        <f t="shared" si="84"/>
        <v>270</v>
      </c>
      <c r="B275" s="109">
        <v>269690</v>
      </c>
      <c r="C275" s="110"/>
      <c r="D275" s="110">
        <f t="shared" si="85"/>
        <v>0.56499999999999995</v>
      </c>
      <c r="E275" s="111">
        <v>2.5000000000000001E-2</v>
      </c>
      <c r="F275" s="112" t="str">
        <f>VLOOKUP(B275,'TCS Chainage As PER COS'!$B$4:$J$14,8,TRUE)</f>
        <v>MCW</v>
      </c>
      <c r="G275" s="112" t="str">
        <f>VLOOKUP(B275,'TCS Chainage As PER COS'!$B$4:$J$14,4,TRUE)</f>
        <v>TCS - 01</v>
      </c>
      <c r="H275" s="110">
        <f>VLOOKUP(B275,'TCS Chainage As PER COS'!$B$4:$J$14,6,TRUE)</f>
        <v>13</v>
      </c>
      <c r="I275" s="110">
        <f t="shared" si="86"/>
        <v>-0.56499999999999995</v>
      </c>
      <c r="J275" s="110">
        <f t="shared" si="87"/>
        <v>-0.30249999999999994</v>
      </c>
      <c r="K275" s="110">
        <f t="shared" si="88"/>
        <v>-0.43374999999999997</v>
      </c>
      <c r="L275" s="110"/>
      <c r="M275" s="110"/>
      <c r="N275" s="110">
        <f t="shared" si="89"/>
        <v>0</v>
      </c>
      <c r="O275" s="110">
        <f t="shared" si="90"/>
        <v>-0.43374999999999997</v>
      </c>
      <c r="P275" s="110">
        <f t="shared" si="91"/>
        <v>0</v>
      </c>
      <c r="Q275" s="110">
        <f t="shared" si="92"/>
        <v>-0.43374999999999997</v>
      </c>
      <c r="R275" s="109">
        <f t="shared" si="100"/>
        <v>10</v>
      </c>
      <c r="S275" s="109">
        <f>VLOOKUP(B275,'TCS Chainage As PER COS'!$B$4:$J$14,7,TRUE)</f>
        <v>0</v>
      </c>
      <c r="T275" s="113">
        <f t="shared" si="93"/>
        <v>0</v>
      </c>
      <c r="U275" s="110">
        <f t="shared" si="94"/>
        <v>14</v>
      </c>
      <c r="V275" s="110">
        <f t="shared" si="101"/>
        <v>14</v>
      </c>
      <c r="W275" s="110">
        <f t="shared" si="95"/>
        <v>14</v>
      </c>
      <c r="X275" s="110">
        <f t="shared" si="96"/>
        <v>0</v>
      </c>
      <c r="Y275" s="110">
        <f t="shared" si="102"/>
        <v>0</v>
      </c>
      <c r="Z275" s="114">
        <f t="shared" si="97"/>
        <v>0</v>
      </c>
      <c r="AA275" s="110">
        <f t="shared" si="98"/>
        <v>6.0724999999999998</v>
      </c>
      <c r="AB275" s="110">
        <f t="shared" si="103"/>
        <v>6.0724999999999998</v>
      </c>
      <c r="AC275" s="114">
        <f t="shared" si="99"/>
        <v>60.724999999999994</v>
      </c>
      <c r="AD275" s="109"/>
      <c r="AF275" s="94">
        <f t="shared" si="104"/>
        <v>0</v>
      </c>
    </row>
    <row r="276" spans="1:32" ht="20" customHeight="1">
      <c r="A276" s="109">
        <f t="shared" si="84"/>
        <v>271</v>
      </c>
      <c r="B276" s="109">
        <v>269700</v>
      </c>
      <c r="C276" s="110"/>
      <c r="D276" s="110">
        <f t="shared" si="85"/>
        <v>0.56499999999999995</v>
      </c>
      <c r="E276" s="111">
        <v>2.5000000000000001E-2</v>
      </c>
      <c r="F276" s="112" t="str">
        <f>VLOOKUP(B276,'TCS Chainage As PER COS'!$B$4:$J$14,8,TRUE)</f>
        <v>MCW</v>
      </c>
      <c r="G276" s="112" t="str">
        <f>VLOOKUP(B276,'TCS Chainage As PER COS'!$B$4:$J$14,4,TRUE)</f>
        <v>TCS - 01</v>
      </c>
      <c r="H276" s="110">
        <f>VLOOKUP(B276,'TCS Chainage As PER COS'!$B$4:$J$14,6,TRUE)</f>
        <v>13</v>
      </c>
      <c r="I276" s="110">
        <f t="shared" si="86"/>
        <v>-0.56499999999999995</v>
      </c>
      <c r="J276" s="110">
        <f t="shared" si="87"/>
        <v>-0.30249999999999994</v>
      </c>
      <c r="K276" s="110">
        <f t="shared" si="88"/>
        <v>-0.43374999999999997</v>
      </c>
      <c r="L276" s="110"/>
      <c r="M276" s="110"/>
      <c r="N276" s="110">
        <f t="shared" si="89"/>
        <v>0</v>
      </c>
      <c r="O276" s="110">
        <f t="shared" si="90"/>
        <v>-0.43374999999999997</v>
      </c>
      <c r="P276" s="110">
        <f t="shared" si="91"/>
        <v>0</v>
      </c>
      <c r="Q276" s="110">
        <f t="shared" si="92"/>
        <v>-0.43374999999999997</v>
      </c>
      <c r="R276" s="109">
        <f t="shared" si="100"/>
        <v>10</v>
      </c>
      <c r="S276" s="109">
        <f>VLOOKUP(B276,'TCS Chainage As PER COS'!$B$4:$J$14,7,TRUE)</f>
        <v>0</v>
      </c>
      <c r="T276" s="113">
        <f t="shared" si="93"/>
        <v>0</v>
      </c>
      <c r="U276" s="110">
        <f t="shared" si="94"/>
        <v>14</v>
      </c>
      <c r="V276" s="110">
        <f t="shared" si="101"/>
        <v>14</v>
      </c>
      <c r="W276" s="110">
        <f t="shared" si="95"/>
        <v>14</v>
      </c>
      <c r="X276" s="110">
        <f t="shared" si="96"/>
        <v>0</v>
      </c>
      <c r="Y276" s="110">
        <f t="shared" si="102"/>
        <v>0</v>
      </c>
      <c r="Z276" s="114">
        <f t="shared" si="97"/>
        <v>0</v>
      </c>
      <c r="AA276" s="110">
        <f t="shared" si="98"/>
        <v>6.0724999999999998</v>
      </c>
      <c r="AB276" s="110">
        <f t="shared" si="103"/>
        <v>6.0724999999999998</v>
      </c>
      <c r="AC276" s="114">
        <f t="shared" si="99"/>
        <v>60.724999999999994</v>
      </c>
      <c r="AD276" s="109"/>
      <c r="AF276" s="94">
        <f t="shared" si="104"/>
        <v>0</v>
      </c>
    </row>
    <row r="277" spans="1:32" ht="20" customHeight="1">
      <c r="A277" s="109">
        <f t="shared" si="84"/>
        <v>272</v>
      </c>
      <c r="B277" s="109">
        <v>269710</v>
      </c>
      <c r="C277" s="110"/>
      <c r="D277" s="110">
        <f t="shared" si="85"/>
        <v>0.56499999999999995</v>
      </c>
      <c r="E277" s="111">
        <v>2.5000000000000001E-2</v>
      </c>
      <c r="F277" s="112" t="str">
        <f>VLOOKUP(B277,'TCS Chainage As PER COS'!$B$4:$J$14,8,TRUE)</f>
        <v>MCW</v>
      </c>
      <c r="G277" s="112" t="str">
        <f>VLOOKUP(B277,'TCS Chainage As PER COS'!$B$4:$J$14,4,TRUE)</f>
        <v>TCS - 01</v>
      </c>
      <c r="H277" s="110">
        <f>VLOOKUP(B277,'TCS Chainage As PER COS'!$B$4:$J$14,6,TRUE)</f>
        <v>13</v>
      </c>
      <c r="I277" s="110">
        <f t="shared" si="86"/>
        <v>-0.56499999999999995</v>
      </c>
      <c r="J277" s="110">
        <f t="shared" si="87"/>
        <v>-0.30249999999999994</v>
      </c>
      <c r="K277" s="110">
        <f t="shared" si="88"/>
        <v>-0.43374999999999997</v>
      </c>
      <c r="L277" s="110"/>
      <c r="M277" s="110"/>
      <c r="N277" s="110">
        <f t="shared" si="89"/>
        <v>0</v>
      </c>
      <c r="O277" s="110">
        <f t="shared" si="90"/>
        <v>-0.43374999999999997</v>
      </c>
      <c r="P277" s="110">
        <f t="shared" si="91"/>
        <v>0</v>
      </c>
      <c r="Q277" s="110">
        <f t="shared" si="92"/>
        <v>-0.43374999999999997</v>
      </c>
      <c r="R277" s="109">
        <f t="shared" si="100"/>
        <v>10</v>
      </c>
      <c r="S277" s="109">
        <f>VLOOKUP(B277,'TCS Chainage As PER COS'!$B$4:$J$14,7,TRUE)</f>
        <v>0</v>
      </c>
      <c r="T277" s="113">
        <f t="shared" si="93"/>
        <v>0</v>
      </c>
      <c r="U277" s="110">
        <f t="shared" si="94"/>
        <v>14</v>
      </c>
      <c r="V277" s="110">
        <f t="shared" si="101"/>
        <v>14</v>
      </c>
      <c r="W277" s="110">
        <f t="shared" si="95"/>
        <v>14</v>
      </c>
      <c r="X277" s="110">
        <f t="shared" si="96"/>
        <v>0</v>
      </c>
      <c r="Y277" s="110">
        <f t="shared" si="102"/>
        <v>0</v>
      </c>
      <c r="Z277" s="114">
        <f t="shared" si="97"/>
        <v>0</v>
      </c>
      <c r="AA277" s="110">
        <f t="shared" si="98"/>
        <v>6.0724999999999998</v>
      </c>
      <c r="AB277" s="110">
        <f t="shared" si="103"/>
        <v>6.0724999999999998</v>
      </c>
      <c r="AC277" s="114">
        <f t="shared" si="99"/>
        <v>60.724999999999994</v>
      </c>
      <c r="AD277" s="109"/>
      <c r="AF277" s="94">
        <f t="shared" si="104"/>
        <v>0</v>
      </c>
    </row>
    <row r="278" spans="1:32" ht="20" customHeight="1">
      <c r="A278" s="109">
        <f t="shared" si="84"/>
        <v>273</v>
      </c>
      <c r="B278" s="109">
        <v>269720</v>
      </c>
      <c r="C278" s="110"/>
      <c r="D278" s="110">
        <f t="shared" si="85"/>
        <v>0.56499999999999995</v>
      </c>
      <c r="E278" s="111">
        <v>2.5000000000000001E-2</v>
      </c>
      <c r="F278" s="112" t="str">
        <f>VLOOKUP(B278,'TCS Chainage As PER COS'!$B$4:$J$14,8,TRUE)</f>
        <v>MCW</v>
      </c>
      <c r="G278" s="112" t="str">
        <f>VLOOKUP(B278,'TCS Chainage As PER COS'!$B$4:$J$14,4,TRUE)</f>
        <v>TCS - 01</v>
      </c>
      <c r="H278" s="110">
        <f>VLOOKUP(B278,'TCS Chainage As PER COS'!$B$4:$J$14,6,TRUE)</f>
        <v>13</v>
      </c>
      <c r="I278" s="110">
        <f t="shared" si="86"/>
        <v>-0.56499999999999995</v>
      </c>
      <c r="J278" s="110">
        <f t="shared" si="87"/>
        <v>-0.30249999999999994</v>
      </c>
      <c r="K278" s="110">
        <f t="shared" si="88"/>
        <v>-0.43374999999999997</v>
      </c>
      <c r="L278" s="110"/>
      <c r="M278" s="110"/>
      <c r="N278" s="110">
        <f t="shared" si="89"/>
        <v>0</v>
      </c>
      <c r="O278" s="110">
        <f t="shared" si="90"/>
        <v>-0.43374999999999997</v>
      </c>
      <c r="P278" s="110">
        <f t="shared" si="91"/>
        <v>0</v>
      </c>
      <c r="Q278" s="110">
        <f t="shared" si="92"/>
        <v>-0.43374999999999997</v>
      </c>
      <c r="R278" s="109">
        <f t="shared" si="100"/>
        <v>10</v>
      </c>
      <c r="S278" s="109">
        <f>VLOOKUP(B278,'TCS Chainage As PER COS'!$B$4:$J$14,7,TRUE)</f>
        <v>0</v>
      </c>
      <c r="T278" s="113">
        <f t="shared" si="93"/>
        <v>0</v>
      </c>
      <c r="U278" s="110">
        <f t="shared" si="94"/>
        <v>14</v>
      </c>
      <c r="V278" s="110">
        <f t="shared" si="101"/>
        <v>14</v>
      </c>
      <c r="W278" s="110">
        <f t="shared" si="95"/>
        <v>14</v>
      </c>
      <c r="X278" s="110">
        <f t="shared" si="96"/>
        <v>0</v>
      </c>
      <c r="Y278" s="110">
        <f t="shared" si="102"/>
        <v>0</v>
      </c>
      <c r="Z278" s="114">
        <f t="shared" si="97"/>
        <v>0</v>
      </c>
      <c r="AA278" s="110">
        <f t="shared" si="98"/>
        <v>6.0724999999999998</v>
      </c>
      <c r="AB278" s="110">
        <f t="shared" si="103"/>
        <v>6.0724999999999998</v>
      </c>
      <c r="AC278" s="114">
        <f t="shared" si="99"/>
        <v>60.724999999999994</v>
      </c>
      <c r="AD278" s="109"/>
      <c r="AF278" s="94">
        <f t="shared" si="104"/>
        <v>0</v>
      </c>
    </row>
    <row r="279" spans="1:32" ht="20" customHeight="1">
      <c r="A279" s="109">
        <f t="shared" si="84"/>
        <v>274</v>
      </c>
      <c r="B279" s="109">
        <v>269730</v>
      </c>
      <c r="C279" s="110"/>
      <c r="D279" s="110">
        <f t="shared" si="85"/>
        <v>0.56499999999999995</v>
      </c>
      <c r="E279" s="111">
        <v>2.5000000000000001E-2</v>
      </c>
      <c r="F279" s="112" t="str">
        <f>VLOOKUP(B279,'TCS Chainage As PER COS'!$B$4:$J$14,8,TRUE)</f>
        <v>MCW</v>
      </c>
      <c r="G279" s="112" t="str">
        <f>VLOOKUP(B279,'TCS Chainage As PER COS'!$B$4:$J$14,4,TRUE)</f>
        <v>TCS - 01</v>
      </c>
      <c r="H279" s="110">
        <f>VLOOKUP(B279,'TCS Chainage As PER COS'!$B$4:$J$14,6,TRUE)</f>
        <v>13</v>
      </c>
      <c r="I279" s="110">
        <f t="shared" si="86"/>
        <v>-0.56499999999999995</v>
      </c>
      <c r="J279" s="110">
        <f t="shared" si="87"/>
        <v>-0.30249999999999994</v>
      </c>
      <c r="K279" s="110">
        <f t="shared" si="88"/>
        <v>-0.43374999999999997</v>
      </c>
      <c r="L279" s="110"/>
      <c r="M279" s="110"/>
      <c r="N279" s="110">
        <f t="shared" si="89"/>
        <v>0</v>
      </c>
      <c r="O279" s="110">
        <f t="shared" si="90"/>
        <v>-0.43374999999999997</v>
      </c>
      <c r="P279" s="110">
        <f t="shared" si="91"/>
        <v>0</v>
      </c>
      <c r="Q279" s="110">
        <f t="shared" si="92"/>
        <v>-0.43374999999999997</v>
      </c>
      <c r="R279" s="109">
        <f t="shared" si="100"/>
        <v>10</v>
      </c>
      <c r="S279" s="109">
        <f>VLOOKUP(B279,'TCS Chainage As PER COS'!$B$4:$J$14,7,TRUE)</f>
        <v>0</v>
      </c>
      <c r="T279" s="113">
        <f t="shared" si="93"/>
        <v>0</v>
      </c>
      <c r="U279" s="110">
        <f t="shared" si="94"/>
        <v>14</v>
      </c>
      <c r="V279" s="110">
        <f t="shared" si="101"/>
        <v>14</v>
      </c>
      <c r="W279" s="110">
        <f t="shared" si="95"/>
        <v>14</v>
      </c>
      <c r="X279" s="110">
        <f t="shared" si="96"/>
        <v>0</v>
      </c>
      <c r="Y279" s="110">
        <f t="shared" si="102"/>
        <v>0</v>
      </c>
      <c r="Z279" s="114">
        <f t="shared" si="97"/>
        <v>0</v>
      </c>
      <c r="AA279" s="110">
        <f t="shared" si="98"/>
        <v>6.0724999999999998</v>
      </c>
      <c r="AB279" s="110">
        <f t="shared" si="103"/>
        <v>6.0724999999999998</v>
      </c>
      <c r="AC279" s="114">
        <f t="shared" si="99"/>
        <v>60.724999999999994</v>
      </c>
      <c r="AD279" s="109"/>
      <c r="AF279" s="94">
        <f t="shared" si="104"/>
        <v>0</v>
      </c>
    </row>
    <row r="280" spans="1:32" ht="20" customHeight="1">
      <c r="A280" s="109">
        <f t="shared" si="84"/>
        <v>275</v>
      </c>
      <c r="B280" s="109">
        <v>269740</v>
      </c>
      <c r="C280" s="110"/>
      <c r="D280" s="110">
        <f t="shared" si="85"/>
        <v>0.56499999999999995</v>
      </c>
      <c r="E280" s="111">
        <v>2.5000000000000001E-2</v>
      </c>
      <c r="F280" s="112" t="str">
        <f>VLOOKUP(B280,'TCS Chainage As PER COS'!$B$4:$J$14,8,TRUE)</f>
        <v>MCW</v>
      </c>
      <c r="G280" s="112" t="str">
        <f>VLOOKUP(B280,'TCS Chainage As PER COS'!$B$4:$J$14,4,TRUE)</f>
        <v>TCS - 01</v>
      </c>
      <c r="H280" s="110">
        <f>VLOOKUP(B280,'TCS Chainage As PER COS'!$B$4:$J$14,6,TRUE)</f>
        <v>13</v>
      </c>
      <c r="I280" s="110">
        <f t="shared" si="86"/>
        <v>-0.56499999999999995</v>
      </c>
      <c r="J280" s="110">
        <f t="shared" si="87"/>
        <v>-0.30249999999999994</v>
      </c>
      <c r="K280" s="110">
        <f t="shared" si="88"/>
        <v>-0.43374999999999997</v>
      </c>
      <c r="L280" s="110"/>
      <c r="M280" s="110"/>
      <c r="N280" s="110">
        <f t="shared" si="89"/>
        <v>0</v>
      </c>
      <c r="O280" s="110">
        <f t="shared" si="90"/>
        <v>-0.43374999999999997</v>
      </c>
      <c r="P280" s="110">
        <f t="shared" si="91"/>
        <v>0</v>
      </c>
      <c r="Q280" s="110">
        <f t="shared" si="92"/>
        <v>-0.43374999999999997</v>
      </c>
      <c r="R280" s="109">
        <f t="shared" si="100"/>
        <v>10</v>
      </c>
      <c r="S280" s="109">
        <f>VLOOKUP(B280,'TCS Chainage As PER COS'!$B$4:$J$14,7,TRUE)</f>
        <v>0</v>
      </c>
      <c r="T280" s="113">
        <f t="shared" si="93"/>
        <v>0</v>
      </c>
      <c r="U280" s="110">
        <f t="shared" si="94"/>
        <v>14</v>
      </c>
      <c r="V280" s="110">
        <f t="shared" si="101"/>
        <v>14</v>
      </c>
      <c r="W280" s="110">
        <f t="shared" si="95"/>
        <v>14</v>
      </c>
      <c r="X280" s="110">
        <f t="shared" si="96"/>
        <v>0</v>
      </c>
      <c r="Y280" s="110">
        <f t="shared" si="102"/>
        <v>0</v>
      </c>
      <c r="Z280" s="114">
        <f t="shared" si="97"/>
        <v>0</v>
      </c>
      <c r="AA280" s="110">
        <f t="shared" si="98"/>
        <v>6.0724999999999998</v>
      </c>
      <c r="AB280" s="110">
        <f t="shared" si="103"/>
        <v>6.0724999999999998</v>
      </c>
      <c r="AC280" s="114">
        <f t="shared" si="99"/>
        <v>60.724999999999994</v>
      </c>
      <c r="AD280" s="109"/>
      <c r="AF280" s="94">
        <f t="shared" si="104"/>
        <v>0</v>
      </c>
    </row>
    <row r="281" spans="1:32" ht="20" customHeight="1">
      <c r="A281" s="109">
        <f t="shared" si="84"/>
        <v>276</v>
      </c>
      <c r="B281" s="109">
        <v>269750</v>
      </c>
      <c r="C281" s="110"/>
      <c r="D281" s="110">
        <f t="shared" si="85"/>
        <v>0.56499999999999995</v>
      </c>
      <c r="E281" s="111">
        <v>2.5000000000000001E-2</v>
      </c>
      <c r="F281" s="112" t="str">
        <f>VLOOKUP(B281,'TCS Chainage As PER COS'!$B$4:$J$14,8,TRUE)</f>
        <v>MCW</v>
      </c>
      <c r="G281" s="112" t="str">
        <f>VLOOKUP(B281,'TCS Chainage As PER COS'!$B$4:$J$14,4,TRUE)</f>
        <v>TCS - 01</v>
      </c>
      <c r="H281" s="110">
        <f>VLOOKUP(B281,'TCS Chainage As PER COS'!$B$4:$J$14,6,TRUE)</f>
        <v>13</v>
      </c>
      <c r="I281" s="110">
        <f t="shared" si="86"/>
        <v>-0.56499999999999995</v>
      </c>
      <c r="J281" s="110">
        <f t="shared" si="87"/>
        <v>-0.30249999999999994</v>
      </c>
      <c r="K281" s="110">
        <f t="shared" si="88"/>
        <v>-0.43374999999999997</v>
      </c>
      <c r="L281" s="110"/>
      <c r="M281" s="110"/>
      <c r="N281" s="110">
        <f t="shared" si="89"/>
        <v>0</v>
      </c>
      <c r="O281" s="110">
        <f t="shared" si="90"/>
        <v>-0.43374999999999997</v>
      </c>
      <c r="P281" s="110">
        <f t="shared" si="91"/>
        <v>0</v>
      </c>
      <c r="Q281" s="110">
        <f t="shared" si="92"/>
        <v>-0.43374999999999997</v>
      </c>
      <c r="R281" s="109">
        <f t="shared" si="100"/>
        <v>10</v>
      </c>
      <c r="S281" s="109">
        <f>VLOOKUP(B281,'TCS Chainage As PER COS'!$B$4:$J$14,7,TRUE)</f>
        <v>0</v>
      </c>
      <c r="T281" s="113">
        <f t="shared" si="93"/>
        <v>0</v>
      </c>
      <c r="U281" s="110">
        <f t="shared" si="94"/>
        <v>14</v>
      </c>
      <c r="V281" s="110">
        <f t="shared" si="101"/>
        <v>14</v>
      </c>
      <c r="W281" s="110">
        <f t="shared" si="95"/>
        <v>14</v>
      </c>
      <c r="X281" s="110">
        <f t="shared" si="96"/>
        <v>0</v>
      </c>
      <c r="Y281" s="110">
        <f t="shared" si="102"/>
        <v>0</v>
      </c>
      <c r="Z281" s="114">
        <f t="shared" si="97"/>
        <v>0</v>
      </c>
      <c r="AA281" s="110">
        <f t="shared" si="98"/>
        <v>6.0724999999999998</v>
      </c>
      <c r="AB281" s="110">
        <f t="shared" si="103"/>
        <v>6.0724999999999998</v>
      </c>
      <c r="AC281" s="114">
        <f t="shared" si="99"/>
        <v>60.724999999999994</v>
      </c>
      <c r="AD281" s="109"/>
      <c r="AF281" s="94">
        <f t="shared" si="104"/>
        <v>0</v>
      </c>
    </row>
    <row r="282" spans="1:32" ht="20" customHeight="1">
      <c r="A282" s="109">
        <f t="shared" si="84"/>
        <v>277</v>
      </c>
      <c r="B282" s="109">
        <v>269760</v>
      </c>
      <c r="C282" s="110"/>
      <c r="D282" s="110">
        <f t="shared" si="85"/>
        <v>0.56499999999999995</v>
      </c>
      <c r="E282" s="111">
        <v>2.5000000000000001E-2</v>
      </c>
      <c r="F282" s="112" t="str">
        <f>VLOOKUP(B282,'TCS Chainage As PER COS'!$B$4:$J$14,8,TRUE)</f>
        <v>MCW</v>
      </c>
      <c r="G282" s="112" t="str">
        <f>VLOOKUP(B282,'TCS Chainage As PER COS'!$B$4:$J$14,4,TRUE)</f>
        <v>TCS - 01</v>
      </c>
      <c r="H282" s="110">
        <f>VLOOKUP(B282,'TCS Chainage As PER COS'!$B$4:$J$14,6,TRUE)</f>
        <v>13</v>
      </c>
      <c r="I282" s="110">
        <f t="shared" si="86"/>
        <v>-0.56499999999999995</v>
      </c>
      <c r="J282" s="110">
        <f t="shared" si="87"/>
        <v>-0.30249999999999994</v>
      </c>
      <c r="K282" s="110">
        <f t="shared" si="88"/>
        <v>-0.43374999999999997</v>
      </c>
      <c r="L282" s="110"/>
      <c r="M282" s="110"/>
      <c r="N282" s="110">
        <f t="shared" si="89"/>
        <v>0</v>
      </c>
      <c r="O282" s="110">
        <f t="shared" si="90"/>
        <v>-0.43374999999999997</v>
      </c>
      <c r="P282" s="110">
        <f t="shared" si="91"/>
        <v>0</v>
      </c>
      <c r="Q282" s="110">
        <f t="shared" si="92"/>
        <v>-0.43374999999999997</v>
      </c>
      <c r="R282" s="109">
        <f t="shared" si="100"/>
        <v>10</v>
      </c>
      <c r="S282" s="109">
        <f>VLOOKUP(B282,'TCS Chainage As PER COS'!$B$4:$J$14,7,TRUE)</f>
        <v>0</v>
      </c>
      <c r="T282" s="113">
        <f t="shared" si="93"/>
        <v>0</v>
      </c>
      <c r="U282" s="110">
        <f t="shared" si="94"/>
        <v>14</v>
      </c>
      <c r="V282" s="110">
        <f t="shared" si="101"/>
        <v>14</v>
      </c>
      <c r="W282" s="110">
        <f t="shared" si="95"/>
        <v>14</v>
      </c>
      <c r="X282" s="110">
        <f t="shared" si="96"/>
        <v>0</v>
      </c>
      <c r="Y282" s="110">
        <f t="shared" si="102"/>
        <v>0</v>
      </c>
      <c r="Z282" s="114">
        <f t="shared" si="97"/>
        <v>0</v>
      </c>
      <c r="AA282" s="110">
        <f t="shared" si="98"/>
        <v>6.0724999999999998</v>
      </c>
      <c r="AB282" s="110">
        <f t="shared" si="103"/>
        <v>6.0724999999999998</v>
      </c>
      <c r="AC282" s="114">
        <f t="shared" si="99"/>
        <v>60.724999999999994</v>
      </c>
      <c r="AD282" s="109"/>
      <c r="AF282" s="94">
        <f t="shared" si="104"/>
        <v>0</v>
      </c>
    </row>
    <row r="283" spans="1:32" ht="20" customHeight="1">
      <c r="A283" s="109">
        <f t="shared" si="84"/>
        <v>278</v>
      </c>
      <c r="B283" s="109">
        <v>269770</v>
      </c>
      <c r="C283" s="110"/>
      <c r="D283" s="110">
        <f t="shared" si="85"/>
        <v>0.56499999999999995</v>
      </c>
      <c r="E283" s="111">
        <v>2.5000000000000001E-2</v>
      </c>
      <c r="F283" s="112" t="str">
        <f>VLOOKUP(B283,'TCS Chainage As PER COS'!$B$4:$J$14,8,TRUE)</f>
        <v>MCW</v>
      </c>
      <c r="G283" s="112" t="str">
        <f>VLOOKUP(B283,'TCS Chainage As PER COS'!$B$4:$J$14,4,TRUE)</f>
        <v>TCS - 01</v>
      </c>
      <c r="H283" s="110">
        <f>VLOOKUP(B283,'TCS Chainage As PER COS'!$B$4:$J$14,6,TRUE)</f>
        <v>13</v>
      </c>
      <c r="I283" s="110">
        <f t="shared" si="86"/>
        <v>-0.56499999999999995</v>
      </c>
      <c r="J283" s="110">
        <f t="shared" si="87"/>
        <v>-0.30249999999999994</v>
      </c>
      <c r="K283" s="110">
        <f t="shared" si="88"/>
        <v>-0.43374999999999997</v>
      </c>
      <c r="L283" s="110"/>
      <c r="M283" s="110"/>
      <c r="N283" s="110">
        <f t="shared" si="89"/>
        <v>0</v>
      </c>
      <c r="O283" s="110">
        <f t="shared" si="90"/>
        <v>-0.43374999999999997</v>
      </c>
      <c r="P283" s="110">
        <f t="shared" si="91"/>
        <v>0</v>
      </c>
      <c r="Q283" s="110">
        <f t="shared" si="92"/>
        <v>-0.43374999999999997</v>
      </c>
      <c r="R283" s="109">
        <f t="shared" si="100"/>
        <v>10</v>
      </c>
      <c r="S283" s="109">
        <f>VLOOKUP(B283,'TCS Chainage As PER COS'!$B$4:$J$14,7,TRUE)</f>
        <v>0</v>
      </c>
      <c r="T283" s="113">
        <f t="shared" si="93"/>
        <v>0</v>
      </c>
      <c r="U283" s="110">
        <f t="shared" si="94"/>
        <v>14</v>
      </c>
      <c r="V283" s="110">
        <f t="shared" si="101"/>
        <v>14</v>
      </c>
      <c r="W283" s="110">
        <f t="shared" si="95"/>
        <v>14</v>
      </c>
      <c r="X283" s="110">
        <f t="shared" si="96"/>
        <v>0</v>
      </c>
      <c r="Y283" s="110">
        <f t="shared" si="102"/>
        <v>0</v>
      </c>
      <c r="Z283" s="114">
        <f t="shared" si="97"/>
        <v>0</v>
      </c>
      <c r="AA283" s="110">
        <f t="shared" si="98"/>
        <v>6.0724999999999998</v>
      </c>
      <c r="AB283" s="110">
        <f t="shared" si="103"/>
        <v>6.0724999999999998</v>
      </c>
      <c r="AC283" s="114">
        <f t="shared" si="99"/>
        <v>60.724999999999994</v>
      </c>
      <c r="AD283" s="109"/>
      <c r="AF283" s="94">
        <f t="shared" si="104"/>
        <v>0</v>
      </c>
    </row>
    <row r="284" spans="1:32" ht="20" customHeight="1">
      <c r="A284" s="109">
        <f t="shared" si="84"/>
        <v>279</v>
      </c>
      <c r="B284" s="109">
        <v>269780</v>
      </c>
      <c r="C284" s="110"/>
      <c r="D284" s="110">
        <f t="shared" si="85"/>
        <v>0.56499999999999995</v>
      </c>
      <c r="E284" s="111">
        <v>2.5000000000000001E-2</v>
      </c>
      <c r="F284" s="112" t="str">
        <f>VLOOKUP(B284,'TCS Chainage As PER COS'!$B$4:$J$14,8,TRUE)</f>
        <v>MCW</v>
      </c>
      <c r="G284" s="112" t="str">
        <f>VLOOKUP(B284,'TCS Chainage As PER COS'!$B$4:$J$14,4,TRUE)</f>
        <v>TCS - 01</v>
      </c>
      <c r="H284" s="110">
        <f>VLOOKUP(B284,'TCS Chainage As PER COS'!$B$4:$J$14,6,TRUE)</f>
        <v>13</v>
      </c>
      <c r="I284" s="110">
        <f t="shared" si="86"/>
        <v>-0.56499999999999995</v>
      </c>
      <c r="J284" s="110">
        <f t="shared" si="87"/>
        <v>-0.30249999999999994</v>
      </c>
      <c r="K284" s="110">
        <f t="shared" si="88"/>
        <v>-0.43374999999999997</v>
      </c>
      <c r="L284" s="110"/>
      <c r="M284" s="110"/>
      <c r="N284" s="110">
        <f t="shared" si="89"/>
        <v>0</v>
      </c>
      <c r="O284" s="110">
        <f t="shared" si="90"/>
        <v>-0.43374999999999997</v>
      </c>
      <c r="P284" s="110">
        <f t="shared" si="91"/>
        <v>0</v>
      </c>
      <c r="Q284" s="110">
        <f t="shared" si="92"/>
        <v>-0.43374999999999997</v>
      </c>
      <c r="R284" s="109">
        <f t="shared" si="100"/>
        <v>10</v>
      </c>
      <c r="S284" s="109">
        <f>VLOOKUP(B284,'TCS Chainage As PER COS'!$B$4:$J$14,7,TRUE)</f>
        <v>0</v>
      </c>
      <c r="T284" s="113">
        <f t="shared" si="93"/>
        <v>0</v>
      </c>
      <c r="U284" s="110">
        <f t="shared" si="94"/>
        <v>14</v>
      </c>
      <c r="V284" s="110">
        <f t="shared" si="101"/>
        <v>14</v>
      </c>
      <c r="W284" s="110">
        <f t="shared" si="95"/>
        <v>14</v>
      </c>
      <c r="X284" s="110">
        <f t="shared" si="96"/>
        <v>0</v>
      </c>
      <c r="Y284" s="110">
        <f t="shared" si="102"/>
        <v>0</v>
      </c>
      <c r="Z284" s="114">
        <f t="shared" si="97"/>
        <v>0</v>
      </c>
      <c r="AA284" s="110">
        <f t="shared" si="98"/>
        <v>6.0724999999999998</v>
      </c>
      <c r="AB284" s="110">
        <f t="shared" si="103"/>
        <v>6.0724999999999998</v>
      </c>
      <c r="AC284" s="114">
        <f t="shared" si="99"/>
        <v>60.724999999999994</v>
      </c>
      <c r="AD284" s="109"/>
      <c r="AF284" s="94">
        <f t="shared" si="104"/>
        <v>0</v>
      </c>
    </row>
    <row r="285" spans="1:32" ht="20" customHeight="1">
      <c r="A285" s="109">
        <f t="shared" si="84"/>
        <v>280</v>
      </c>
      <c r="B285" s="109">
        <v>269790</v>
      </c>
      <c r="C285" s="110"/>
      <c r="D285" s="110">
        <f t="shared" si="85"/>
        <v>0.56499999999999995</v>
      </c>
      <c r="E285" s="111">
        <v>2.5000000000000001E-2</v>
      </c>
      <c r="F285" s="112" t="str">
        <f>VLOOKUP(B285,'TCS Chainage As PER COS'!$B$4:$J$14,8,TRUE)</f>
        <v>MCW</v>
      </c>
      <c r="G285" s="112" t="str">
        <f>VLOOKUP(B285,'TCS Chainage As PER COS'!$B$4:$J$14,4,TRUE)</f>
        <v>TCS - 01</v>
      </c>
      <c r="H285" s="110">
        <f>VLOOKUP(B285,'TCS Chainage As PER COS'!$B$4:$J$14,6,TRUE)</f>
        <v>13</v>
      </c>
      <c r="I285" s="110">
        <f t="shared" si="86"/>
        <v>-0.56499999999999995</v>
      </c>
      <c r="J285" s="110">
        <f t="shared" si="87"/>
        <v>-0.30249999999999994</v>
      </c>
      <c r="K285" s="110">
        <f t="shared" si="88"/>
        <v>-0.43374999999999997</v>
      </c>
      <c r="L285" s="110"/>
      <c r="M285" s="110"/>
      <c r="N285" s="110">
        <f t="shared" si="89"/>
        <v>0</v>
      </c>
      <c r="O285" s="110">
        <f t="shared" si="90"/>
        <v>-0.43374999999999997</v>
      </c>
      <c r="P285" s="110">
        <f t="shared" si="91"/>
        <v>0</v>
      </c>
      <c r="Q285" s="110">
        <f t="shared" si="92"/>
        <v>-0.43374999999999997</v>
      </c>
      <c r="R285" s="109">
        <f t="shared" si="100"/>
        <v>10</v>
      </c>
      <c r="S285" s="109">
        <f>VLOOKUP(B285,'TCS Chainage As PER COS'!$B$4:$J$14,7,TRUE)</f>
        <v>0</v>
      </c>
      <c r="T285" s="113">
        <f t="shared" si="93"/>
        <v>0</v>
      </c>
      <c r="U285" s="110">
        <f t="shared" si="94"/>
        <v>14</v>
      </c>
      <c r="V285" s="110">
        <f t="shared" si="101"/>
        <v>14</v>
      </c>
      <c r="W285" s="110">
        <f t="shared" si="95"/>
        <v>14</v>
      </c>
      <c r="X285" s="110">
        <f t="shared" si="96"/>
        <v>0</v>
      </c>
      <c r="Y285" s="110">
        <f t="shared" si="102"/>
        <v>0</v>
      </c>
      <c r="Z285" s="114">
        <f t="shared" si="97"/>
        <v>0</v>
      </c>
      <c r="AA285" s="110">
        <f t="shared" si="98"/>
        <v>6.0724999999999998</v>
      </c>
      <c r="AB285" s="110">
        <f t="shared" si="103"/>
        <v>6.0724999999999998</v>
      </c>
      <c r="AC285" s="114">
        <f t="shared" si="99"/>
        <v>60.724999999999994</v>
      </c>
      <c r="AD285" s="109"/>
      <c r="AF285" s="94">
        <f t="shared" si="104"/>
        <v>0</v>
      </c>
    </row>
    <row r="286" spans="1:32" ht="20" customHeight="1">
      <c r="A286" s="109">
        <f t="shared" si="84"/>
        <v>281</v>
      </c>
      <c r="B286" s="109">
        <v>269800</v>
      </c>
      <c r="C286" s="110"/>
      <c r="D286" s="110">
        <f t="shared" si="85"/>
        <v>0.56499999999999995</v>
      </c>
      <c r="E286" s="111">
        <v>2.5000000000000001E-2</v>
      </c>
      <c r="F286" s="112" t="str">
        <f>VLOOKUP(B286,'TCS Chainage As PER COS'!$B$4:$J$14,8,TRUE)</f>
        <v>MCW</v>
      </c>
      <c r="G286" s="112" t="str">
        <f>VLOOKUP(B286,'TCS Chainage As PER COS'!$B$4:$J$14,4,TRUE)</f>
        <v>TCS - 01</v>
      </c>
      <c r="H286" s="110">
        <f>VLOOKUP(B286,'TCS Chainage As PER COS'!$B$4:$J$14,6,TRUE)</f>
        <v>13</v>
      </c>
      <c r="I286" s="110">
        <f t="shared" si="86"/>
        <v>-0.56499999999999995</v>
      </c>
      <c r="J286" s="110">
        <f t="shared" si="87"/>
        <v>-0.30249999999999994</v>
      </c>
      <c r="K286" s="110">
        <f t="shared" si="88"/>
        <v>-0.43374999999999997</v>
      </c>
      <c r="L286" s="110"/>
      <c r="M286" s="110"/>
      <c r="N286" s="110">
        <f t="shared" si="89"/>
        <v>0</v>
      </c>
      <c r="O286" s="110">
        <f t="shared" si="90"/>
        <v>-0.43374999999999997</v>
      </c>
      <c r="P286" s="110">
        <f t="shared" si="91"/>
        <v>0</v>
      </c>
      <c r="Q286" s="110">
        <f t="shared" si="92"/>
        <v>-0.43374999999999997</v>
      </c>
      <c r="R286" s="109">
        <f t="shared" si="100"/>
        <v>10</v>
      </c>
      <c r="S286" s="109">
        <f>VLOOKUP(B286,'TCS Chainage As PER COS'!$B$4:$J$14,7,TRUE)</f>
        <v>0</v>
      </c>
      <c r="T286" s="113">
        <f t="shared" si="93"/>
        <v>0</v>
      </c>
      <c r="U286" s="110">
        <f t="shared" si="94"/>
        <v>14</v>
      </c>
      <c r="V286" s="110">
        <f t="shared" si="101"/>
        <v>14</v>
      </c>
      <c r="W286" s="110">
        <f t="shared" si="95"/>
        <v>14</v>
      </c>
      <c r="X286" s="110">
        <f t="shared" si="96"/>
        <v>0</v>
      </c>
      <c r="Y286" s="110">
        <f t="shared" si="102"/>
        <v>0</v>
      </c>
      <c r="Z286" s="114">
        <f t="shared" si="97"/>
        <v>0</v>
      </c>
      <c r="AA286" s="110">
        <f t="shared" si="98"/>
        <v>6.0724999999999998</v>
      </c>
      <c r="AB286" s="110">
        <f t="shared" si="103"/>
        <v>6.0724999999999998</v>
      </c>
      <c r="AC286" s="114">
        <f t="shared" si="99"/>
        <v>60.724999999999994</v>
      </c>
      <c r="AD286" s="109"/>
      <c r="AF286" s="94">
        <f t="shared" si="104"/>
        <v>0</v>
      </c>
    </row>
    <row r="287" spans="1:32" ht="20" customHeight="1">
      <c r="A287" s="109">
        <f t="shared" si="84"/>
        <v>282</v>
      </c>
      <c r="B287" s="109">
        <v>269810</v>
      </c>
      <c r="C287" s="110"/>
      <c r="D287" s="110">
        <f t="shared" si="85"/>
        <v>0.56499999999999995</v>
      </c>
      <c r="E287" s="111">
        <v>2.5000000000000001E-2</v>
      </c>
      <c r="F287" s="112" t="str">
        <f>VLOOKUP(B287,'TCS Chainage As PER COS'!$B$4:$J$14,8,TRUE)</f>
        <v>MCW</v>
      </c>
      <c r="G287" s="112" t="str">
        <f>VLOOKUP(B287,'TCS Chainage As PER COS'!$B$4:$J$14,4,TRUE)</f>
        <v>TCS - 01</v>
      </c>
      <c r="H287" s="110">
        <f>VLOOKUP(B287,'TCS Chainage As PER COS'!$B$4:$J$14,6,TRUE)</f>
        <v>13</v>
      </c>
      <c r="I287" s="110">
        <f t="shared" si="86"/>
        <v>-0.56499999999999995</v>
      </c>
      <c r="J287" s="110">
        <f t="shared" si="87"/>
        <v>-0.30249999999999994</v>
      </c>
      <c r="K287" s="110">
        <f t="shared" si="88"/>
        <v>-0.43374999999999997</v>
      </c>
      <c r="L287" s="110"/>
      <c r="M287" s="110"/>
      <c r="N287" s="110">
        <f t="shared" si="89"/>
        <v>0</v>
      </c>
      <c r="O287" s="110">
        <f t="shared" si="90"/>
        <v>-0.43374999999999997</v>
      </c>
      <c r="P287" s="110">
        <f t="shared" si="91"/>
        <v>0</v>
      </c>
      <c r="Q287" s="110">
        <f t="shared" si="92"/>
        <v>-0.43374999999999997</v>
      </c>
      <c r="R287" s="109">
        <f t="shared" si="100"/>
        <v>10</v>
      </c>
      <c r="S287" s="109">
        <f>VLOOKUP(B287,'TCS Chainage As PER COS'!$B$4:$J$14,7,TRUE)</f>
        <v>0</v>
      </c>
      <c r="T287" s="113">
        <f t="shared" si="93"/>
        <v>0</v>
      </c>
      <c r="U287" s="110">
        <f t="shared" si="94"/>
        <v>14</v>
      </c>
      <c r="V287" s="110">
        <f t="shared" si="101"/>
        <v>14</v>
      </c>
      <c r="W287" s="110">
        <f t="shared" si="95"/>
        <v>14</v>
      </c>
      <c r="X287" s="110">
        <f t="shared" si="96"/>
        <v>0</v>
      </c>
      <c r="Y287" s="110">
        <f t="shared" si="102"/>
        <v>0</v>
      </c>
      <c r="Z287" s="114">
        <f t="shared" si="97"/>
        <v>0</v>
      </c>
      <c r="AA287" s="110">
        <f t="shared" si="98"/>
        <v>6.0724999999999998</v>
      </c>
      <c r="AB287" s="110">
        <f t="shared" si="103"/>
        <v>6.0724999999999998</v>
      </c>
      <c r="AC287" s="114">
        <f t="shared" si="99"/>
        <v>60.724999999999994</v>
      </c>
      <c r="AD287" s="109"/>
      <c r="AF287" s="94">
        <f t="shared" si="104"/>
        <v>0</v>
      </c>
    </row>
    <row r="288" spans="1:32" ht="20" customHeight="1">
      <c r="A288" s="109">
        <f t="shared" si="84"/>
        <v>283</v>
      </c>
      <c r="B288" s="109">
        <v>269820</v>
      </c>
      <c r="C288" s="110"/>
      <c r="D288" s="110">
        <f t="shared" si="85"/>
        <v>0.56499999999999995</v>
      </c>
      <c r="E288" s="111">
        <v>2.5000000000000001E-2</v>
      </c>
      <c r="F288" s="112" t="str">
        <f>VLOOKUP(B288,'TCS Chainage As PER COS'!$B$4:$J$14,8,TRUE)</f>
        <v>MCW</v>
      </c>
      <c r="G288" s="112" t="str">
        <f>VLOOKUP(B288,'TCS Chainage As PER COS'!$B$4:$J$14,4,TRUE)</f>
        <v>TCS - 01</v>
      </c>
      <c r="H288" s="110">
        <f>VLOOKUP(B288,'TCS Chainage As PER COS'!$B$4:$J$14,6,TRUE)</f>
        <v>13</v>
      </c>
      <c r="I288" s="110">
        <f t="shared" si="86"/>
        <v>-0.56499999999999995</v>
      </c>
      <c r="J288" s="110">
        <f t="shared" si="87"/>
        <v>-0.30249999999999994</v>
      </c>
      <c r="K288" s="110">
        <f t="shared" si="88"/>
        <v>-0.43374999999999997</v>
      </c>
      <c r="L288" s="110"/>
      <c r="M288" s="110"/>
      <c r="N288" s="110">
        <f t="shared" si="89"/>
        <v>0</v>
      </c>
      <c r="O288" s="110">
        <f t="shared" si="90"/>
        <v>-0.43374999999999997</v>
      </c>
      <c r="P288" s="110">
        <f t="shared" si="91"/>
        <v>0</v>
      </c>
      <c r="Q288" s="110">
        <f t="shared" si="92"/>
        <v>-0.43374999999999997</v>
      </c>
      <c r="R288" s="109">
        <f t="shared" si="100"/>
        <v>10</v>
      </c>
      <c r="S288" s="109">
        <f>VLOOKUP(B288,'TCS Chainage As PER COS'!$B$4:$J$14,7,TRUE)</f>
        <v>0</v>
      </c>
      <c r="T288" s="113">
        <f t="shared" si="93"/>
        <v>0</v>
      </c>
      <c r="U288" s="110">
        <f t="shared" si="94"/>
        <v>14</v>
      </c>
      <c r="V288" s="110">
        <f t="shared" si="101"/>
        <v>14</v>
      </c>
      <c r="W288" s="110">
        <f t="shared" si="95"/>
        <v>14</v>
      </c>
      <c r="X288" s="110">
        <f t="shared" si="96"/>
        <v>0</v>
      </c>
      <c r="Y288" s="110">
        <f t="shared" si="102"/>
        <v>0</v>
      </c>
      <c r="Z288" s="114">
        <f t="shared" si="97"/>
        <v>0</v>
      </c>
      <c r="AA288" s="110">
        <f t="shared" si="98"/>
        <v>6.0724999999999998</v>
      </c>
      <c r="AB288" s="110">
        <f t="shared" si="103"/>
        <v>6.0724999999999998</v>
      </c>
      <c r="AC288" s="114">
        <f t="shared" si="99"/>
        <v>60.724999999999994</v>
      </c>
      <c r="AD288" s="109"/>
      <c r="AF288" s="94">
        <f t="shared" si="104"/>
        <v>0</v>
      </c>
    </row>
    <row r="289" spans="1:32" ht="20" customHeight="1">
      <c r="A289" s="109">
        <f t="shared" si="84"/>
        <v>284</v>
      </c>
      <c r="B289" s="109">
        <v>269830</v>
      </c>
      <c r="C289" s="110"/>
      <c r="D289" s="110">
        <f t="shared" si="85"/>
        <v>0.56499999999999995</v>
      </c>
      <c r="E289" s="111">
        <v>2.5000000000000001E-2</v>
      </c>
      <c r="F289" s="112" t="str">
        <f>VLOOKUP(B289,'TCS Chainage As PER COS'!$B$4:$J$14,8,TRUE)</f>
        <v>MCW</v>
      </c>
      <c r="G289" s="112" t="str">
        <f>VLOOKUP(B289,'TCS Chainage As PER COS'!$B$4:$J$14,4,TRUE)</f>
        <v>TCS - 01</v>
      </c>
      <c r="H289" s="110">
        <f>VLOOKUP(B289,'TCS Chainage As PER COS'!$B$4:$J$14,6,TRUE)</f>
        <v>13</v>
      </c>
      <c r="I289" s="110">
        <f t="shared" si="86"/>
        <v>-0.56499999999999995</v>
      </c>
      <c r="J289" s="110">
        <f t="shared" si="87"/>
        <v>-0.30249999999999994</v>
      </c>
      <c r="K289" s="110">
        <f t="shared" si="88"/>
        <v>-0.43374999999999997</v>
      </c>
      <c r="L289" s="110"/>
      <c r="M289" s="110"/>
      <c r="N289" s="110">
        <f t="shared" si="89"/>
        <v>0</v>
      </c>
      <c r="O289" s="110">
        <f t="shared" si="90"/>
        <v>-0.43374999999999997</v>
      </c>
      <c r="P289" s="110">
        <f t="shared" si="91"/>
        <v>0</v>
      </c>
      <c r="Q289" s="110">
        <f t="shared" si="92"/>
        <v>-0.43374999999999997</v>
      </c>
      <c r="R289" s="109">
        <f t="shared" si="100"/>
        <v>10</v>
      </c>
      <c r="S289" s="109">
        <f>VLOOKUP(B289,'TCS Chainage As PER COS'!$B$4:$J$14,7,TRUE)</f>
        <v>0</v>
      </c>
      <c r="T289" s="113">
        <f t="shared" si="93"/>
        <v>0</v>
      </c>
      <c r="U289" s="110">
        <f t="shared" si="94"/>
        <v>14</v>
      </c>
      <c r="V289" s="110">
        <f t="shared" si="101"/>
        <v>14</v>
      </c>
      <c r="W289" s="110">
        <f t="shared" si="95"/>
        <v>14</v>
      </c>
      <c r="X289" s="110">
        <f t="shared" si="96"/>
        <v>0</v>
      </c>
      <c r="Y289" s="110">
        <f t="shared" si="102"/>
        <v>0</v>
      </c>
      <c r="Z289" s="114">
        <f t="shared" si="97"/>
        <v>0</v>
      </c>
      <c r="AA289" s="110">
        <f t="shared" si="98"/>
        <v>6.0724999999999998</v>
      </c>
      <c r="AB289" s="110">
        <f t="shared" si="103"/>
        <v>6.0724999999999998</v>
      </c>
      <c r="AC289" s="114">
        <f t="shared" si="99"/>
        <v>60.724999999999994</v>
      </c>
      <c r="AD289" s="109"/>
      <c r="AF289" s="94">
        <f t="shared" si="104"/>
        <v>0</v>
      </c>
    </row>
    <row r="290" spans="1:32" ht="20" customHeight="1">
      <c r="A290" s="109">
        <f t="shared" si="84"/>
        <v>285</v>
      </c>
      <c r="B290" s="109">
        <v>269840</v>
      </c>
      <c r="C290" s="110"/>
      <c r="D290" s="110">
        <f t="shared" si="85"/>
        <v>0.56499999999999995</v>
      </c>
      <c r="E290" s="111">
        <v>2.5000000000000001E-2</v>
      </c>
      <c r="F290" s="112" t="str">
        <f>VLOOKUP(B290,'TCS Chainage As PER COS'!$B$4:$J$14,8,TRUE)</f>
        <v>MCW</v>
      </c>
      <c r="G290" s="112" t="str">
        <f>VLOOKUP(B290,'TCS Chainage As PER COS'!$B$4:$J$14,4,TRUE)</f>
        <v>TCS - 01</v>
      </c>
      <c r="H290" s="110">
        <f>VLOOKUP(B290,'TCS Chainage As PER COS'!$B$4:$J$14,6,TRUE)</f>
        <v>13</v>
      </c>
      <c r="I290" s="110">
        <f t="shared" si="86"/>
        <v>-0.56499999999999995</v>
      </c>
      <c r="J290" s="110">
        <f t="shared" si="87"/>
        <v>-0.30249999999999994</v>
      </c>
      <c r="K290" s="110">
        <f t="shared" si="88"/>
        <v>-0.43374999999999997</v>
      </c>
      <c r="L290" s="110"/>
      <c r="M290" s="110"/>
      <c r="N290" s="110">
        <f t="shared" si="89"/>
        <v>0</v>
      </c>
      <c r="O290" s="110">
        <f t="shared" si="90"/>
        <v>-0.43374999999999997</v>
      </c>
      <c r="P290" s="110">
        <f t="shared" si="91"/>
        <v>0</v>
      </c>
      <c r="Q290" s="110">
        <f t="shared" si="92"/>
        <v>-0.43374999999999997</v>
      </c>
      <c r="R290" s="109">
        <f t="shared" si="100"/>
        <v>10</v>
      </c>
      <c r="S290" s="109">
        <f>VLOOKUP(B290,'TCS Chainage As PER COS'!$B$4:$J$14,7,TRUE)</f>
        <v>0</v>
      </c>
      <c r="T290" s="113">
        <f t="shared" si="93"/>
        <v>0</v>
      </c>
      <c r="U290" s="110">
        <f t="shared" si="94"/>
        <v>14</v>
      </c>
      <c r="V290" s="110">
        <f t="shared" si="101"/>
        <v>14</v>
      </c>
      <c r="W290" s="110">
        <f t="shared" si="95"/>
        <v>14</v>
      </c>
      <c r="X290" s="110">
        <f t="shared" si="96"/>
        <v>0</v>
      </c>
      <c r="Y290" s="110">
        <f t="shared" si="102"/>
        <v>0</v>
      </c>
      <c r="Z290" s="114">
        <f t="shared" si="97"/>
        <v>0</v>
      </c>
      <c r="AA290" s="110">
        <f t="shared" si="98"/>
        <v>6.0724999999999998</v>
      </c>
      <c r="AB290" s="110">
        <f t="shared" si="103"/>
        <v>6.0724999999999998</v>
      </c>
      <c r="AC290" s="114">
        <f t="shared" si="99"/>
        <v>60.724999999999994</v>
      </c>
      <c r="AD290" s="109"/>
      <c r="AF290" s="94">
        <f t="shared" si="104"/>
        <v>0</v>
      </c>
    </row>
    <row r="291" spans="1:32" ht="20" customHeight="1">
      <c r="A291" s="109">
        <f t="shared" si="84"/>
        <v>286</v>
      </c>
      <c r="B291" s="109">
        <v>269850</v>
      </c>
      <c r="C291" s="110"/>
      <c r="D291" s="110">
        <f t="shared" si="85"/>
        <v>0.56499999999999995</v>
      </c>
      <c r="E291" s="111">
        <v>2.5000000000000001E-2</v>
      </c>
      <c r="F291" s="112" t="str">
        <f>VLOOKUP(B291,'TCS Chainage As PER COS'!$B$4:$J$14,8,TRUE)</f>
        <v>MCW</v>
      </c>
      <c r="G291" s="112" t="str">
        <f>VLOOKUP(B291,'TCS Chainage As PER COS'!$B$4:$J$14,4,TRUE)</f>
        <v>TCS - 01</v>
      </c>
      <c r="H291" s="110">
        <f>VLOOKUP(B291,'TCS Chainage As PER COS'!$B$4:$J$14,6,TRUE)</f>
        <v>13</v>
      </c>
      <c r="I291" s="110">
        <f t="shared" si="86"/>
        <v>-0.56499999999999995</v>
      </c>
      <c r="J291" s="110">
        <f t="shared" si="87"/>
        <v>-0.30249999999999994</v>
      </c>
      <c r="K291" s="110">
        <f t="shared" si="88"/>
        <v>-0.43374999999999997</v>
      </c>
      <c r="L291" s="110"/>
      <c r="M291" s="110"/>
      <c r="N291" s="110">
        <f t="shared" si="89"/>
        <v>0</v>
      </c>
      <c r="O291" s="110">
        <f t="shared" si="90"/>
        <v>-0.43374999999999997</v>
      </c>
      <c r="P291" s="110">
        <f t="shared" si="91"/>
        <v>0</v>
      </c>
      <c r="Q291" s="110">
        <f t="shared" si="92"/>
        <v>-0.43374999999999997</v>
      </c>
      <c r="R291" s="109">
        <f t="shared" si="100"/>
        <v>10</v>
      </c>
      <c r="S291" s="109">
        <f>VLOOKUP(B291,'TCS Chainage As PER COS'!$B$4:$J$14,7,TRUE)</f>
        <v>0</v>
      </c>
      <c r="T291" s="113">
        <f t="shared" si="93"/>
        <v>0</v>
      </c>
      <c r="U291" s="110">
        <f t="shared" si="94"/>
        <v>14</v>
      </c>
      <c r="V291" s="110">
        <f t="shared" si="101"/>
        <v>14</v>
      </c>
      <c r="W291" s="110">
        <f t="shared" si="95"/>
        <v>14</v>
      </c>
      <c r="X291" s="110">
        <f t="shared" si="96"/>
        <v>0</v>
      </c>
      <c r="Y291" s="110">
        <f t="shared" si="102"/>
        <v>0</v>
      </c>
      <c r="Z291" s="114">
        <f t="shared" si="97"/>
        <v>0</v>
      </c>
      <c r="AA291" s="110">
        <f t="shared" si="98"/>
        <v>6.0724999999999998</v>
      </c>
      <c r="AB291" s="110">
        <f t="shared" si="103"/>
        <v>6.0724999999999998</v>
      </c>
      <c r="AC291" s="114">
        <f t="shared" si="99"/>
        <v>60.724999999999994</v>
      </c>
      <c r="AD291" s="109"/>
      <c r="AF291" s="94">
        <f t="shared" si="104"/>
        <v>0</v>
      </c>
    </row>
    <row r="292" spans="1:32" ht="20" customHeight="1">
      <c r="A292" s="109">
        <f t="shared" si="84"/>
        <v>287</v>
      </c>
      <c r="B292" s="109">
        <v>269860</v>
      </c>
      <c r="C292" s="110"/>
      <c r="D292" s="110">
        <f t="shared" si="85"/>
        <v>0.56499999999999995</v>
      </c>
      <c r="E292" s="111">
        <v>2.5000000000000001E-2</v>
      </c>
      <c r="F292" s="112" t="str">
        <f>VLOOKUP(B292,'TCS Chainage As PER COS'!$B$4:$J$14,8,TRUE)</f>
        <v>MCW</v>
      </c>
      <c r="G292" s="112" t="str">
        <f>VLOOKUP(B292,'TCS Chainage As PER COS'!$B$4:$J$14,4,TRUE)</f>
        <v>TCS - 01</v>
      </c>
      <c r="H292" s="110">
        <f>VLOOKUP(B292,'TCS Chainage As PER COS'!$B$4:$J$14,6,TRUE)</f>
        <v>13</v>
      </c>
      <c r="I292" s="110">
        <f t="shared" si="86"/>
        <v>-0.56499999999999995</v>
      </c>
      <c r="J292" s="110">
        <f t="shared" si="87"/>
        <v>-0.30249999999999994</v>
      </c>
      <c r="K292" s="110">
        <f t="shared" si="88"/>
        <v>-0.43374999999999997</v>
      </c>
      <c r="L292" s="110"/>
      <c r="M292" s="110"/>
      <c r="N292" s="110">
        <f t="shared" si="89"/>
        <v>0</v>
      </c>
      <c r="O292" s="110">
        <f t="shared" si="90"/>
        <v>-0.43374999999999997</v>
      </c>
      <c r="P292" s="110">
        <f t="shared" si="91"/>
        <v>0</v>
      </c>
      <c r="Q292" s="110">
        <f t="shared" si="92"/>
        <v>-0.43374999999999997</v>
      </c>
      <c r="R292" s="109">
        <f t="shared" si="100"/>
        <v>10</v>
      </c>
      <c r="S292" s="109">
        <f>VLOOKUP(B292,'TCS Chainage As PER COS'!$B$4:$J$14,7,TRUE)</f>
        <v>0</v>
      </c>
      <c r="T292" s="113">
        <f t="shared" si="93"/>
        <v>0</v>
      </c>
      <c r="U292" s="110">
        <f t="shared" si="94"/>
        <v>14</v>
      </c>
      <c r="V292" s="110">
        <f t="shared" si="101"/>
        <v>14</v>
      </c>
      <c r="W292" s="110">
        <f t="shared" si="95"/>
        <v>14</v>
      </c>
      <c r="X292" s="110">
        <f t="shared" si="96"/>
        <v>0</v>
      </c>
      <c r="Y292" s="110">
        <f t="shared" si="102"/>
        <v>0</v>
      </c>
      <c r="Z292" s="114">
        <f t="shared" si="97"/>
        <v>0</v>
      </c>
      <c r="AA292" s="110">
        <f t="shared" si="98"/>
        <v>6.0724999999999998</v>
      </c>
      <c r="AB292" s="110">
        <f t="shared" si="103"/>
        <v>6.0724999999999998</v>
      </c>
      <c r="AC292" s="114">
        <f t="shared" si="99"/>
        <v>60.724999999999994</v>
      </c>
      <c r="AD292" s="109"/>
      <c r="AF292" s="94">
        <f t="shared" si="104"/>
        <v>0</v>
      </c>
    </row>
    <row r="293" spans="1:32" ht="20" customHeight="1">
      <c r="A293" s="109">
        <f t="shared" si="84"/>
        <v>288</v>
      </c>
      <c r="B293" s="109">
        <v>269870</v>
      </c>
      <c r="C293" s="110"/>
      <c r="D293" s="110">
        <f t="shared" si="85"/>
        <v>0.56499999999999995</v>
      </c>
      <c r="E293" s="111">
        <v>2.5000000000000001E-2</v>
      </c>
      <c r="F293" s="112" t="str">
        <f>VLOOKUP(B293,'TCS Chainage As PER COS'!$B$4:$J$14,8,TRUE)</f>
        <v>MCW</v>
      </c>
      <c r="G293" s="112" t="str">
        <f>VLOOKUP(B293,'TCS Chainage As PER COS'!$B$4:$J$14,4,TRUE)</f>
        <v>TCS - 01</v>
      </c>
      <c r="H293" s="110">
        <f>VLOOKUP(B293,'TCS Chainage As PER COS'!$B$4:$J$14,6,TRUE)</f>
        <v>13</v>
      </c>
      <c r="I293" s="110">
        <f t="shared" si="86"/>
        <v>-0.56499999999999995</v>
      </c>
      <c r="J293" s="110">
        <f t="shared" si="87"/>
        <v>-0.30249999999999994</v>
      </c>
      <c r="K293" s="110">
        <f t="shared" si="88"/>
        <v>-0.43374999999999997</v>
      </c>
      <c r="L293" s="110"/>
      <c r="M293" s="110"/>
      <c r="N293" s="110">
        <f t="shared" si="89"/>
        <v>0</v>
      </c>
      <c r="O293" s="110">
        <f t="shared" si="90"/>
        <v>-0.43374999999999997</v>
      </c>
      <c r="P293" s="110">
        <f t="shared" si="91"/>
        <v>0</v>
      </c>
      <c r="Q293" s="110">
        <f t="shared" si="92"/>
        <v>-0.43374999999999997</v>
      </c>
      <c r="R293" s="109">
        <f t="shared" si="100"/>
        <v>10</v>
      </c>
      <c r="S293" s="109">
        <f>VLOOKUP(B293,'TCS Chainage As PER COS'!$B$4:$J$14,7,TRUE)</f>
        <v>0</v>
      </c>
      <c r="T293" s="113">
        <f t="shared" si="93"/>
        <v>0</v>
      </c>
      <c r="U293" s="110">
        <f t="shared" si="94"/>
        <v>14</v>
      </c>
      <c r="V293" s="110">
        <f t="shared" si="101"/>
        <v>14</v>
      </c>
      <c r="W293" s="110">
        <f t="shared" si="95"/>
        <v>14</v>
      </c>
      <c r="X293" s="110">
        <f t="shared" si="96"/>
        <v>0</v>
      </c>
      <c r="Y293" s="110">
        <f t="shared" si="102"/>
        <v>0</v>
      </c>
      <c r="Z293" s="114">
        <f t="shared" si="97"/>
        <v>0</v>
      </c>
      <c r="AA293" s="110">
        <f t="shared" si="98"/>
        <v>6.0724999999999998</v>
      </c>
      <c r="AB293" s="110">
        <f t="shared" si="103"/>
        <v>6.0724999999999998</v>
      </c>
      <c r="AC293" s="114">
        <f t="shared" si="99"/>
        <v>60.724999999999994</v>
      </c>
      <c r="AD293" s="109"/>
      <c r="AF293" s="94">
        <f t="shared" si="104"/>
        <v>0</v>
      </c>
    </row>
    <row r="294" spans="1:32" ht="20" customHeight="1">
      <c r="A294" s="109">
        <f t="shared" si="84"/>
        <v>289</v>
      </c>
      <c r="B294" s="109">
        <v>269880</v>
      </c>
      <c r="C294" s="110"/>
      <c r="D294" s="110">
        <f t="shared" si="85"/>
        <v>0.56499999999999995</v>
      </c>
      <c r="E294" s="111">
        <v>2.5000000000000001E-2</v>
      </c>
      <c r="F294" s="112" t="str">
        <f>VLOOKUP(B294,'TCS Chainage As PER COS'!$B$4:$J$14,8,TRUE)</f>
        <v>MCW</v>
      </c>
      <c r="G294" s="112" t="str">
        <f>VLOOKUP(B294,'TCS Chainage As PER COS'!$B$4:$J$14,4,TRUE)</f>
        <v>TCS - 01</v>
      </c>
      <c r="H294" s="110">
        <f>VLOOKUP(B294,'TCS Chainage As PER COS'!$B$4:$J$14,6,TRUE)</f>
        <v>13</v>
      </c>
      <c r="I294" s="110">
        <f t="shared" si="86"/>
        <v>-0.56499999999999995</v>
      </c>
      <c r="J294" s="110">
        <f t="shared" si="87"/>
        <v>-0.30249999999999994</v>
      </c>
      <c r="K294" s="110">
        <f t="shared" si="88"/>
        <v>-0.43374999999999997</v>
      </c>
      <c r="L294" s="110"/>
      <c r="M294" s="110"/>
      <c r="N294" s="110">
        <f t="shared" si="89"/>
        <v>0</v>
      </c>
      <c r="O294" s="110">
        <f t="shared" si="90"/>
        <v>-0.43374999999999997</v>
      </c>
      <c r="P294" s="110">
        <f t="shared" si="91"/>
        <v>0</v>
      </c>
      <c r="Q294" s="110">
        <f t="shared" si="92"/>
        <v>-0.43374999999999997</v>
      </c>
      <c r="R294" s="109">
        <f t="shared" si="100"/>
        <v>10</v>
      </c>
      <c r="S294" s="109">
        <f>VLOOKUP(B294,'TCS Chainage As PER COS'!$B$4:$J$14,7,TRUE)</f>
        <v>0</v>
      </c>
      <c r="T294" s="113">
        <f t="shared" si="93"/>
        <v>0</v>
      </c>
      <c r="U294" s="110">
        <f t="shared" si="94"/>
        <v>14</v>
      </c>
      <c r="V294" s="110">
        <f t="shared" si="101"/>
        <v>14</v>
      </c>
      <c r="W294" s="110">
        <f t="shared" si="95"/>
        <v>14</v>
      </c>
      <c r="X294" s="110">
        <f t="shared" si="96"/>
        <v>0</v>
      </c>
      <c r="Y294" s="110">
        <f t="shared" si="102"/>
        <v>0</v>
      </c>
      <c r="Z294" s="114">
        <f t="shared" si="97"/>
        <v>0</v>
      </c>
      <c r="AA294" s="110">
        <f t="shared" si="98"/>
        <v>6.0724999999999998</v>
      </c>
      <c r="AB294" s="110">
        <f t="shared" si="103"/>
        <v>6.0724999999999998</v>
      </c>
      <c r="AC294" s="114">
        <f t="shared" si="99"/>
        <v>60.724999999999994</v>
      </c>
      <c r="AD294" s="109"/>
      <c r="AF294" s="94">
        <f t="shared" si="104"/>
        <v>0</v>
      </c>
    </row>
    <row r="295" spans="1:32" ht="20" customHeight="1">
      <c r="A295" s="109">
        <f t="shared" si="84"/>
        <v>290</v>
      </c>
      <c r="B295" s="109">
        <v>269890</v>
      </c>
      <c r="C295" s="110"/>
      <c r="D295" s="110">
        <f t="shared" si="85"/>
        <v>0.56499999999999995</v>
      </c>
      <c r="E295" s="111">
        <v>2.5000000000000001E-2</v>
      </c>
      <c r="F295" s="112" t="str">
        <f>VLOOKUP(B295,'TCS Chainage As PER COS'!$B$4:$J$14,8,TRUE)</f>
        <v>MCW</v>
      </c>
      <c r="G295" s="112" t="str">
        <f>VLOOKUP(B295,'TCS Chainage As PER COS'!$B$4:$J$14,4,TRUE)</f>
        <v>TCS - 01</v>
      </c>
      <c r="H295" s="110">
        <f>VLOOKUP(B295,'TCS Chainage As PER COS'!$B$4:$J$14,6,TRUE)</f>
        <v>13</v>
      </c>
      <c r="I295" s="110">
        <f t="shared" si="86"/>
        <v>-0.56499999999999995</v>
      </c>
      <c r="J295" s="110">
        <f t="shared" si="87"/>
        <v>-0.30249999999999994</v>
      </c>
      <c r="K295" s="110">
        <f t="shared" si="88"/>
        <v>-0.43374999999999997</v>
      </c>
      <c r="L295" s="110"/>
      <c r="M295" s="110"/>
      <c r="N295" s="110">
        <f t="shared" si="89"/>
        <v>0</v>
      </c>
      <c r="O295" s="110">
        <f t="shared" si="90"/>
        <v>-0.43374999999999997</v>
      </c>
      <c r="P295" s="110">
        <f t="shared" si="91"/>
        <v>0</v>
      </c>
      <c r="Q295" s="110">
        <f t="shared" si="92"/>
        <v>-0.43374999999999997</v>
      </c>
      <c r="R295" s="109">
        <f t="shared" si="100"/>
        <v>10</v>
      </c>
      <c r="S295" s="109">
        <f>VLOOKUP(B295,'TCS Chainage As PER COS'!$B$4:$J$14,7,TRUE)</f>
        <v>0</v>
      </c>
      <c r="T295" s="113">
        <f t="shared" si="93"/>
        <v>0</v>
      </c>
      <c r="U295" s="110">
        <f t="shared" si="94"/>
        <v>14</v>
      </c>
      <c r="V295" s="110">
        <f t="shared" si="101"/>
        <v>14</v>
      </c>
      <c r="W295" s="110">
        <f t="shared" si="95"/>
        <v>14</v>
      </c>
      <c r="X295" s="110">
        <f t="shared" si="96"/>
        <v>0</v>
      </c>
      <c r="Y295" s="110">
        <f t="shared" si="102"/>
        <v>0</v>
      </c>
      <c r="Z295" s="114">
        <f t="shared" si="97"/>
        <v>0</v>
      </c>
      <c r="AA295" s="110">
        <f t="shared" si="98"/>
        <v>6.0724999999999998</v>
      </c>
      <c r="AB295" s="110">
        <f t="shared" si="103"/>
        <v>6.0724999999999998</v>
      </c>
      <c r="AC295" s="114">
        <f t="shared" si="99"/>
        <v>60.724999999999994</v>
      </c>
      <c r="AD295" s="109"/>
      <c r="AF295" s="94">
        <f t="shared" si="104"/>
        <v>0</v>
      </c>
    </row>
    <row r="296" spans="1:32" ht="20" customHeight="1">
      <c r="A296" s="109">
        <f t="shared" si="84"/>
        <v>291</v>
      </c>
      <c r="B296" s="109">
        <v>269900</v>
      </c>
      <c r="C296" s="110"/>
      <c r="D296" s="110">
        <f t="shared" si="85"/>
        <v>0.56499999999999995</v>
      </c>
      <c r="E296" s="111">
        <v>2.5000000000000001E-2</v>
      </c>
      <c r="F296" s="112" t="str">
        <f>VLOOKUP(B296,'TCS Chainage As PER COS'!$B$4:$J$14,8,TRUE)</f>
        <v>MCW</v>
      </c>
      <c r="G296" s="112" t="str">
        <f>VLOOKUP(B296,'TCS Chainage As PER COS'!$B$4:$J$14,4,TRUE)</f>
        <v>TCS - 01</v>
      </c>
      <c r="H296" s="110">
        <f>VLOOKUP(B296,'TCS Chainage As PER COS'!$B$4:$J$14,6,TRUE)</f>
        <v>13</v>
      </c>
      <c r="I296" s="110">
        <f t="shared" si="86"/>
        <v>-0.56499999999999995</v>
      </c>
      <c r="J296" s="110">
        <f t="shared" si="87"/>
        <v>-0.30249999999999994</v>
      </c>
      <c r="K296" s="110">
        <f t="shared" si="88"/>
        <v>-0.43374999999999997</v>
      </c>
      <c r="L296" s="110"/>
      <c r="M296" s="110"/>
      <c r="N296" s="110">
        <f t="shared" si="89"/>
        <v>0</v>
      </c>
      <c r="O296" s="110">
        <f t="shared" si="90"/>
        <v>-0.43374999999999997</v>
      </c>
      <c r="P296" s="110">
        <f t="shared" si="91"/>
        <v>0</v>
      </c>
      <c r="Q296" s="110">
        <f t="shared" si="92"/>
        <v>-0.43374999999999997</v>
      </c>
      <c r="R296" s="109">
        <f t="shared" si="100"/>
        <v>10</v>
      </c>
      <c r="S296" s="109">
        <f>VLOOKUP(B296,'TCS Chainage As PER COS'!$B$4:$J$14,7,TRUE)</f>
        <v>0</v>
      </c>
      <c r="T296" s="113">
        <f t="shared" si="93"/>
        <v>0</v>
      </c>
      <c r="U296" s="110">
        <f t="shared" si="94"/>
        <v>14</v>
      </c>
      <c r="V296" s="110">
        <f t="shared" si="101"/>
        <v>14</v>
      </c>
      <c r="W296" s="110">
        <f t="shared" si="95"/>
        <v>14</v>
      </c>
      <c r="X296" s="110">
        <f t="shared" si="96"/>
        <v>0</v>
      </c>
      <c r="Y296" s="110">
        <f t="shared" si="102"/>
        <v>0</v>
      </c>
      <c r="Z296" s="114">
        <f t="shared" si="97"/>
        <v>0</v>
      </c>
      <c r="AA296" s="110">
        <f t="shared" si="98"/>
        <v>6.0724999999999998</v>
      </c>
      <c r="AB296" s="110">
        <f t="shared" si="103"/>
        <v>6.0724999999999998</v>
      </c>
      <c r="AC296" s="114">
        <f t="shared" si="99"/>
        <v>60.724999999999994</v>
      </c>
      <c r="AD296" s="109"/>
      <c r="AF296" s="94">
        <f t="shared" si="104"/>
        <v>0</v>
      </c>
    </row>
    <row r="297" spans="1:32" ht="20" customHeight="1">
      <c r="A297" s="109">
        <f t="shared" si="84"/>
        <v>292</v>
      </c>
      <c r="B297" s="109">
        <v>269910</v>
      </c>
      <c r="C297" s="110"/>
      <c r="D297" s="110">
        <f t="shared" si="85"/>
        <v>0.56499999999999995</v>
      </c>
      <c r="E297" s="111">
        <v>2.5000000000000001E-2</v>
      </c>
      <c r="F297" s="112" t="str">
        <f>VLOOKUP(B297,'TCS Chainage As PER COS'!$B$4:$J$14,8,TRUE)</f>
        <v>MCW</v>
      </c>
      <c r="G297" s="112" t="str">
        <f>VLOOKUP(B297,'TCS Chainage As PER COS'!$B$4:$J$14,4,TRUE)</f>
        <v>TCS - 01</v>
      </c>
      <c r="H297" s="110">
        <f>VLOOKUP(B297,'TCS Chainage As PER COS'!$B$4:$J$14,6,TRUE)</f>
        <v>13</v>
      </c>
      <c r="I297" s="110">
        <f t="shared" si="86"/>
        <v>-0.56499999999999995</v>
      </c>
      <c r="J297" s="110">
        <f t="shared" si="87"/>
        <v>-0.30249999999999994</v>
      </c>
      <c r="K297" s="110">
        <f t="shared" si="88"/>
        <v>-0.43374999999999997</v>
      </c>
      <c r="L297" s="110"/>
      <c r="M297" s="110"/>
      <c r="N297" s="110">
        <f t="shared" si="89"/>
        <v>0</v>
      </c>
      <c r="O297" s="110">
        <f t="shared" si="90"/>
        <v>-0.43374999999999997</v>
      </c>
      <c r="P297" s="110">
        <f t="shared" si="91"/>
        <v>0</v>
      </c>
      <c r="Q297" s="110">
        <f t="shared" si="92"/>
        <v>-0.43374999999999997</v>
      </c>
      <c r="R297" s="109">
        <f t="shared" si="100"/>
        <v>10</v>
      </c>
      <c r="S297" s="109">
        <f>VLOOKUP(B297,'TCS Chainage As PER COS'!$B$4:$J$14,7,TRUE)</f>
        <v>0</v>
      </c>
      <c r="T297" s="113">
        <f t="shared" si="93"/>
        <v>0</v>
      </c>
      <c r="U297" s="110">
        <f t="shared" si="94"/>
        <v>14</v>
      </c>
      <c r="V297" s="110">
        <f t="shared" si="101"/>
        <v>14</v>
      </c>
      <c r="W297" s="110">
        <f t="shared" si="95"/>
        <v>14</v>
      </c>
      <c r="X297" s="110">
        <f t="shared" si="96"/>
        <v>0</v>
      </c>
      <c r="Y297" s="110">
        <f t="shared" si="102"/>
        <v>0</v>
      </c>
      <c r="Z297" s="114">
        <f t="shared" si="97"/>
        <v>0</v>
      </c>
      <c r="AA297" s="110">
        <f t="shared" si="98"/>
        <v>6.0724999999999998</v>
      </c>
      <c r="AB297" s="110">
        <f t="shared" si="103"/>
        <v>6.0724999999999998</v>
      </c>
      <c r="AC297" s="114">
        <f t="shared" si="99"/>
        <v>60.724999999999994</v>
      </c>
      <c r="AD297" s="109"/>
      <c r="AF297" s="94">
        <f t="shared" si="104"/>
        <v>0</v>
      </c>
    </row>
    <row r="298" spans="1:32" ht="20" customHeight="1">
      <c r="A298" s="109">
        <f t="shared" si="84"/>
        <v>293</v>
      </c>
      <c r="B298" s="109">
        <v>269920</v>
      </c>
      <c r="C298" s="110"/>
      <c r="D298" s="110">
        <f t="shared" si="85"/>
        <v>0.56499999999999995</v>
      </c>
      <c r="E298" s="111">
        <v>2.5000000000000001E-2</v>
      </c>
      <c r="F298" s="112" t="str">
        <f>VLOOKUP(B298,'TCS Chainage As PER COS'!$B$4:$J$14,8,TRUE)</f>
        <v>MCW</v>
      </c>
      <c r="G298" s="112" t="str">
        <f>VLOOKUP(B298,'TCS Chainage As PER COS'!$B$4:$J$14,4,TRUE)</f>
        <v>TCS - 01</v>
      </c>
      <c r="H298" s="110">
        <f>VLOOKUP(B298,'TCS Chainage As PER COS'!$B$4:$J$14,6,TRUE)</f>
        <v>13</v>
      </c>
      <c r="I298" s="110">
        <f t="shared" si="86"/>
        <v>-0.56499999999999995</v>
      </c>
      <c r="J298" s="110">
        <f t="shared" si="87"/>
        <v>-0.30249999999999994</v>
      </c>
      <c r="K298" s="110">
        <f t="shared" si="88"/>
        <v>-0.43374999999999997</v>
      </c>
      <c r="L298" s="110"/>
      <c r="M298" s="110"/>
      <c r="N298" s="110">
        <f t="shared" si="89"/>
        <v>0</v>
      </c>
      <c r="O298" s="110">
        <f t="shared" si="90"/>
        <v>-0.43374999999999997</v>
      </c>
      <c r="P298" s="110">
        <f t="shared" si="91"/>
        <v>0</v>
      </c>
      <c r="Q298" s="110">
        <f t="shared" si="92"/>
        <v>-0.43374999999999997</v>
      </c>
      <c r="R298" s="109">
        <f t="shared" si="100"/>
        <v>10</v>
      </c>
      <c r="S298" s="109">
        <f>VLOOKUP(B298,'TCS Chainage As PER COS'!$B$4:$J$14,7,TRUE)</f>
        <v>0</v>
      </c>
      <c r="T298" s="113">
        <f t="shared" si="93"/>
        <v>0</v>
      </c>
      <c r="U298" s="110">
        <f t="shared" si="94"/>
        <v>14</v>
      </c>
      <c r="V298" s="110">
        <f t="shared" si="101"/>
        <v>14</v>
      </c>
      <c r="W298" s="110">
        <f t="shared" si="95"/>
        <v>14</v>
      </c>
      <c r="X298" s="110">
        <f t="shared" si="96"/>
        <v>0</v>
      </c>
      <c r="Y298" s="110">
        <f t="shared" si="102"/>
        <v>0</v>
      </c>
      <c r="Z298" s="114">
        <f t="shared" si="97"/>
        <v>0</v>
      </c>
      <c r="AA298" s="110">
        <f t="shared" si="98"/>
        <v>6.0724999999999998</v>
      </c>
      <c r="AB298" s="110">
        <f t="shared" si="103"/>
        <v>6.0724999999999998</v>
      </c>
      <c r="AC298" s="114">
        <f t="shared" si="99"/>
        <v>60.724999999999994</v>
      </c>
      <c r="AD298" s="109"/>
      <c r="AF298" s="94">
        <f t="shared" si="104"/>
        <v>0</v>
      </c>
    </row>
    <row r="299" spans="1:32" ht="20" customHeight="1">
      <c r="A299" s="109">
        <f t="shared" si="84"/>
        <v>294</v>
      </c>
      <c r="B299" s="109">
        <v>269930</v>
      </c>
      <c r="C299" s="110"/>
      <c r="D299" s="110">
        <f t="shared" si="85"/>
        <v>0.56499999999999995</v>
      </c>
      <c r="E299" s="111">
        <v>2.5000000000000001E-2</v>
      </c>
      <c r="F299" s="112" t="str">
        <f>VLOOKUP(B299,'TCS Chainage As PER COS'!$B$4:$J$14,8,TRUE)</f>
        <v>MCW</v>
      </c>
      <c r="G299" s="112" t="str">
        <f>VLOOKUP(B299,'TCS Chainage As PER COS'!$B$4:$J$14,4,TRUE)</f>
        <v>TCS - 01</v>
      </c>
      <c r="H299" s="110">
        <f>VLOOKUP(B299,'TCS Chainage As PER COS'!$B$4:$J$14,6,TRUE)</f>
        <v>13</v>
      </c>
      <c r="I299" s="110">
        <f t="shared" si="86"/>
        <v>-0.56499999999999995</v>
      </c>
      <c r="J299" s="110">
        <f t="shared" si="87"/>
        <v>-0.30249999999999994</v>
      </c>
      <c r="K299" s="110">
        <f t="shared" si="88"/>
        <v>-0.43374999999999997</v>
      </c>
      <c r="L299" s="110"/>
      <c r="M299" s="110"/>
      <c r="N299" s="110">
        <f t="shared" si="89"/>
        <v>0</v>
      </c>
      <c r="O299" s="110">
        <f t="shared" si="90"/>
        <v>-0.43374999999999997</v>
      </c>
      <c r="P299" s="110">
        <f t="shared" si="91"/>
        <v>0</v>
      </c>
      <c r="Q299" s="110">
        <f t="shared" si="92"/>
        <v>-0.43374999999999997</v>
      </c>
      <c r="R299" s="109">
        <f t="shared" si="100"/>
        <v>10</v>
      </c>
      <c r="S299" s="109">
        <f>VLOOKUP(B299,'TCS Chainage As PER COS'!$B$4:$J$14,7,TRUE)</f>
        <v>0</v>
      </c>
      <c r="T299" s="113">
        <f t="shared" si="93"/>
        <v>0</v>
      </c>
      <c r="U299" s="110">
        <f t="shared" si="94"/>
        <v>14</v>
      </c>
      <c r="V299" s="110">
        <f t="shared" si="101"/>
        <v>14</v>
      </c>
      <c r="W299" s="110">
        <f t="shared" si="95"/>
        <v>14</v>
      </c>
      <c r="X299" s="110">
        <f t="shared" si="96"/>
        <v>0</v>
      </c>
      <c r="Y299" s="110">
        <f t="shared" si="102"/>
        <v>0</v>
      </c>
      <c r="Z299" s="114">
        <f t="shared" si="97"/>
        <v>0</v>
      </c>
      <c r="AA299" s="110">
        <f t="shared" si="98"/>
        <v>6.0724999999999998</v>
      </c>
      <c r="AB299" s="110">
        <f t="shared" si="103"/>
        <v>6.0724999999999998</v>
      </c>
      <c r="AC299" s="114">
        <f t="shared" si="99"/>
        <v>60.724999999999994</v>
      </c>
      <c r="AD299" s="109"/>
      <c r="AF299" s="94">
        <f t="shared" si="104"/>
        <v>0</v>
      </c>
    </row>
    <row r="300" spans="1:32" ht="20" customHeight="1">
      <c r="A300" s="109">
        <f t="shared" si="84"/>
        <v>295</v>
      </c>
      <c r="B300" s="109">
        <v>269940</v>
      </c>
      <c r="C300" s="110"/>
      <c r="D300" s="110">
        <f t="shared" si="85"/>
        <v>0.56499999999999995</v>
      </c>
      <c r="E300" s="111">
        <v>2.5000000000000001E-2</v>
      </c>
      <c r="F300" s="112" t="str">
        <f>VLOOKUP(B300,'TCS Chainage As PER COS'!$B$4:$J$14,8,TRUE)</f>
        <v>MCW</v>
      </c>
      <c r="G300" s="112" t="str">
        <f>VLOOKUP(B300,'TCS Chainage As PER COS'!$B$4:$J$14,4,TRUE)</f>
        <v>TCS - 01</v>
      </c>
      <c r="H300" s="110">
        <f>VLOOKUP(B300,'TCS Chainage As PER COS'!$B$4:$J$14,6,TRUE)</f>
        <v>13</v>
      </c>
      <c r="I300" s="110">
        <f t="shared" si="86"/>
        <v>-0.56499999999999995</v>
      </c>
      <c r="J300" s="110">
        <f t="shared" si="87"/>
        <v>-0.30249999999999994</v>
      </c>
      <c r="K300" s="110">
        <f t="shared" si="88"/>
        <v>-0.43374999999999997</v>
      </c>
      <c r="L300" s="110"/>
      <c r="M300" s="110"/>
      <c r="N300" s="110">
        <f t="shared" si="89"/>
        <v>0</v>
      </c>
      <c r="O300" s="110">
        <f t="shared" si="90"/>
        <v>-0.43374999999999997</v>
      </c>
      <c r="P300" s="110">
        <f t="shared" si="91"/>
        <v>0</v>
      </c>
      <c r="Q300" s="110">
        <f t="shared" si="92"/>
        <v>-0.43374999999999997</v>
      </c>
      <c r="R300" s="109">
        <f t="shared" si="100"/>
        <v>10</v>
      </c>
      <c r="S300" s="109">
        <f>VLOOKUP(B300,'TCS Chainage As PER COS'!$B$4:$J$14,7,TRUE)</f>
        <v>0</v>
      </c>
      <c r="T300" s="113">
        <f t="shared" si="93"/>
        <v>0</v>
      </c>
      <c r="U300" s="110">
        <f t="shared" si="94"/>
        <v>14</v>
      </c>
      <c r="V300" s="110">
        <f t="shared" si="101"/>
        <v>14</v>
      </c>
      <c r="W300" s="110">
        <f t="shared" si="95"/>
        <v>14</v>
      </c>
      <c r="X300" s="110">
        <f t="shared" si="96"/>
        <v>0</v>
      </c>
      <c r="Y300" s="110">
        <f t="shared" si="102"/>
        <v>0</v>
      </c>
      <c r="Z300" s="114">
        <f t="shared" si="97"/>
        <v>0</v>
      </c>
      <c r="AA300" s="110">
        <f t="shared" si="98"/>
        <v>6.0724999999999998</v>
      </c>
      <c r="AB300" s="110">
        <f t="shared" si="103"/>
        <v>6.0724999999999998</v>
      </c>
      <c r="AC300" s="114">
        <f t="shared" si="99"/>
        <v>60.724999999999994</v>
      </c>
      <c r="AD300" s="109"/>
      <c r="AF300" s="94">
        <f t="shared" si="104"/>
        <v>0</v>
      </c>
    </row>
    <row r="301" spans="1:32" ht="20" customHeight="1">
      <c r="A301" s="109">
        <f t="shared" si="84"/>
        <v>296</v>
      </c>
      <c r="B301" s="109">
        <v>269950</v>
      </c>
      <c r="C301" s="110"/>
      <c r="D301" s="110">
        <f t="shared" si="85"/>
        <v>0.56499999999999995</v>
      </c>
      <c r="E301" s="111">
        <v>2.5000000000000001E-2</v>
      </c>
      <c r="F301" s="112" t="str">
        <f>VLOOKUP(B301,'TCS Chainage As PER COS'!$B$4:$J$14,8,TRUE)</f>
        <v>MCW</v>
      </c>
      <c r="G301" s="112" t="str">
        <f>VLOOKUP(B301,'TCS Chainage As PER COS'!$B$4:$J$14,4,TRUE)</f>
        <v>TCS - 01</v>
      </c>
      <c r="H301" s="110">
        <f>VLOOKUP(B301,'TCS Chainage As PER COS'!$B$4:$J$14,6,TRUE)</f>
        <v>13</v>
      </c>
      <c r="I301" s="110">
        <f t="shared" si="86"/>
        <v>-0.56499999999999995</v>
      </c>
      <c r="J301" s="110">
        <f t="shared" si="87"/>
        <v>-0.30249999999999994</v>
      </c>
      <c r="K301" s="110">
        <f t="shared" si="88"/>
        <v>-0.43374999999999997</v>
      </c>
      <c r="L301" s="110"/>
      <c r="M301" s="110"/>
      <c r="N301" s="110">
        <f t="shared" si="89"/>
        <v>0</v>
      </c>
      <c r="O301" s="110">
        <f t="shared" si="90"/>
        <v>-0.43374999999999997</v>
      </c>
      <c r="P301" s="110">
        <f t="shared" si="91"/>
        <v>0</v>
      </c>
      <c r="Q301" s="110">
        <f t="shared" si="92"/>
        <v>-0.43374999999999997</v>
      </c>
      <c r="R301" s="109">
        <f t="shared" si="100"/>
        <v>10</v>
      </c>
      <c r="S301" s="109">
        <f>VLOOKUP(B301,'TCS Chainage As PER COS'!$B$4:$J$14,7,TRUE)</f>
        <v>0</v>
      </c>
      <c r="T301" s="113">
        <f t="shared" si="93"/>
        <v>0</v>
      </c>
      <c r="U301" s="110">
        <f t="shared" si="94"/>
        <v>14</v>
      </c>
      <c r="V301" s="110">
        <f t="shared" si="101"/>
        <v>14</v>
      </c>
      <c r="W301" s="110">
        <f t="shared" si="95"/>
        <v>14</v>
      </c>
      <c r="X301" s="110">
        <f t="shared" si="96"/>
        <v>0</v>
      </c>
      <c r="Y301" s="110">
        <f t="shared" si="102"/>
        <v>0</v>
      </c>
      <c r="Z301" s="114">
        <f t="shared" si="97"/>
        <v>0</v>
      </c>
      <c r="AA301" s="110">
        <f t="shared" si="98"/>
        <v>6.0724999999999998</v>
      </c>
      <c r="AB301" s="110">
        <f t="shared" si="103"/>
        <v>6.0724999999999998</v>
      </c>
      <c r="AC301" s="114">
        <f t="shared" si="99"/>
        <v>60.724999999999994</v>
      </c>
      <c r="AD301" s="109"/>
      <c r="AF301" s="94">
        <f t="shared" si="104"/>
        <v>0</v>
      </c>
    </row>
    <row r="302" spans="1:32" ht="20" customHeight="1">
      <c r="A302" s="109">
        <f t="shared" si="84"/>
        <v>297</v>
      </c>
      <c r="B302" s="109">
        <v>269960</v>
      </c>
      <c r="C302" s="110"/>
      <c r="D302" s="110">
        <f t="shared" si="85"/>
        <v>0.56499999999999995</v>
      </c>
      <c r="E302" s="111">
        <v>2.5000000000000001E-2</v>
      </c>
      <c r="F302" s="112" t="str">
        <f>VLOOKUP(B302,'TCS Chainage As PER COS'!$B$4:$J$14,8,TRUE)</f>
        <v>MCW</v>
      </c>
      <c r="G302" s="112" t="str">
        <f>VLOOKUP(B302,'TCS Chainage As PER COS'!$B$4:$J$14,4,TRUE)</f>
        <v>TCS - 01</v>
      </c>
      <c r="H302" s="110">
        <f>VLOOKUP(B302,'TCS Chainage As PER COS'!$B$4:$J$14,6,TRUE)</f>
        <v>13</v>
      </c>
      <c r="I302" s="110">
        <f t="shared" si="86"/>
        <v>-0.56499999999999995</v>
      </c>
      <c r="J302" s="110">
        <f t="shared" si="87"/>
        <v>-0.30249999999999994</v>
      </c>
      <c r="K302" s="110">
        <f t="shared" si="88"/>
        <v>-0.43374999999999997</v>
      </c>
      <c r="L302" s="110"/>
      <c r="M302" s="110"/>
      <c r="N302" s="110">
        <f t="shared" si="89"/>
        <v>0</v>
      </c>
      <c r="O302" s="110">
        <f t="shared" si="90"/>
        <v>-0.43374999999999997</v>
      </c>
      <c r="P302" s="110">
        <f t="shared" si="91"/>
        <v>0</v>
      </c>
      <c r="Q302" s="110">
        <f t="shared" si="92"/>
        <v>-0.43374999999999997</v>
      </c>
      <c r="R302" s="109">
        <f t="shared" si="100"/>
        <v>10</v>
      </c>
      <c r="S302" s="109">
        <f>VLOOKUP(B302,'TCS Chainage As PER COS'!$B$4:$J$14,7,TRUE)</f>
        <v>0</v>
      </c>
      <c r="T302" s="113">
        <f t="shared" si="93"/>
        <v>0</v>
      </c>
      <c r="U302" s="110">
        <f t="shared" si="94"/>
        <v>14</v>
      </c>
      <c r="V302" s="110">
        <f t="shared" si="101"/>
        <v>14</v>
      </c>
      <c r="W302" s="110">
        <f t="shared" si="95"/>
        <v>14</v>
      </c>
      <c r="X302" s="110">
        <f t="shared" si="96"/>
        <v>0</v>
      </c>
      <c r="Y302" s="110">
        <f t="shared" si="102"/>
        <v>0</v>
      </c>
      <c r="Z302" s="114">
        <f t="shared" si="97"/>
        <v>0</v>
      </c>
      <c r="AA302" s="110">
        <f t="shared" si="98"/>
        <v>6.0724999999999998</v>
      </c>
      <c r="AB302" s="110">
        <f t="shared" si="103"/>
        <v>6.0724999999999998</v>
      </c>
      <c r="AC302" s="114">
        <f t="shared" si="99"/>
        <v>60.724999999999994</v>
      </c>
      <c r="AD302" s="109"/>
      <c r="AF302" s="94">
        <f t="shared" si="104"/>
        <v>0</v>
      </c>
    </row>
    <row r="303" spans="1:32" ht="20" customHeight="1">
      <c r="A303" s="109">
        <f t="shared" si="84"/>
        <v>298</v>
      </c>
      <c r="B303" s="109">
        <v>269970</v>
      </c>
      <c r="C303" s="110"/>
      <c r="D303" s="110">
        <f t="shared" si="85"/>
        <v>0.56499999999999995</v>
      </c>
      <c r="E303" s="111">
        <v>2.5000000000000001E-2</v>
      </c>
      <c r="F303" s="112" t="str">
        <f>VLOOKUP(B303,'TCS Chainage As PER COS'!$B$4:$J$14,8,TRUE)</f>
        <v>MCW</v>
      </c>
      <c r="G303" s="112" t="str">
        <f>VLOOKUP(B303,'TCS Chainage As PER COS'!$B$4:$J$14,4,TRUE)</f>
        <v>TCS - 01</v>
      </c>
      <c r="H303" s="110">
        <f>VLOOKUP(B303,'TCS Chainage As PER COS'!$B$4:$J$14,6,TRUE)</f>
        <v>13</v>
      </c>
      <c r="I303" s="110">
        <f t="shared" si="86"/>
        <v>-0.56499999999999995</v>
      </c>
      <c r="J303" s="110">
        <f t="shared" si="87"/>
        <v>-0.30249999999999994</v>
      </c>
      <c r="K303" s="110">
        <f t="shared" si="88"/>
        <v>-0.43374999999999997</v>
      </c>
      <c r="L303" s="110"/>
      <c r="M303" s="110"/>
      <c r="N303" s="110">
        <f t="shared" si="89"/>
        <v>0</v>
      </c>
      <c r="O303" s="110">
        <f t="shared" si="90"/>
        <v>-0.43374999999999997</v>
      </c>
      <c r="P303" s="110">
        <f t="shared" si="91"/>
        <v>0</v>
      </c>
      <c r="Q303" s="110">
        <f t="shared" si="92"/>
        <v>-0.43374999999999997</v>
      </c>
      <c r="R303" s="109">
        <f t="shared" si="100"/>
        <v>10</v>
      </c>
      <c r="S303" s="109">
        <f>VLOOKUP(B303,'TCS Chainage As PER COS'!$B$4:$J$14,7,TRUE)</f>
        <v>0</v>
      </c>
      <c r="T303" s="113">
        <f t="shared" si="93"/>
        <v>0</v>
      </c>
      <c r="U303" s="110">
        <f t="shared" si="94"/>
        <v>14</v>
      </c>
      <c r="V303" s="110">
        <f t="shared" si="101"/>
        <v>14</v>
      </c>
      <c r="W303" s="110">
        <f t="shared" si="95"/>
        <v>14</v>
      </c>
      <c r="X303" s="110">
        <f t="shared" si="96"/>
        <v>0</v>
      </c>
      <c r="Y303" s="110">
        <f t="shared" si="102"/>
        <v>0</v>
      </c>
      <c r="Z303" s="114">
        <f t="shared" si="97"/>
        <v>0</v>
      </c>
      <c r="AA303" s="110">
        <f t="shared" si="98"/>
        <v>6.0724999999999998</v>
      </c>
      <c r="AB303" s="110">
        <f t="shared" si="103"/>
        <v>6.0724999999999998</v>
      </c>
      <c r="AC303" s="114">
        <f t="shared" si="99"/>
        <v>60.724999999999994</v>
      </c>
      <c r="AD303" s="109"/>
      <c r="AF303" s="94">
        <f t="shared" si="104"/>
        <v>0</v>
      </c>
    </row>
    <row r="304" spans="1:32" ht="20" customHeight="1">
      <c r="A304" s="109">
        <f t="shared" si="84"/>
        <v>299</v>
      </c>
      <c r="B304" s="109">
        <v>269980</v>
      </c>
      <c r="C304" s="110"/>
      <c r="D304" s="110">
        <f t="shared" si="85"/>
        <v>0.56499999999999995</v>
      </c>
      <c r="E304" s="111">
        <v>2.5000000000000001E-2</v>
      </c>
      <c r="F304" s="112" t="str">
        <f>VLOOKUP(B304,'TCS Chainage As PER COS'!$B$4:$J$14,8,TRUE)</f>
        <v>MCW</v>
      </c>
      <c r="G304" s="112" t="str">
        <f>VLOOKUP(B304,'TCS Chainage As PER COS'!$B$4:$J$14,4,TRUE)</f>
        <v>TCS - 01</v>
      </c>
      <c r="H304" s="110">
        <f>VLOOKUP(B304,'TCS Chainage As PER COS'!$B$4:$J$14,6,TRUE)</f>
        <v>13</v>
      </c>
      <c r="I304" s="110">
        <f t="shared" si="86"/>
        <v>-0.56499999999999995</v>
      </c>
      <c r="J304" s="110">
        <f t="shared" si="87"/>
        <v>-0.30249999999999994</v>
      </c>
      <c r="K304" s="110">
        <f t="shared" si="88"/>
        <v>-0.43374999999999997</v>
      </c>
      <c r="L304" s="110"/>
      <c r="M304" s="110"/>
      <c r="N304" s="110">
        <f t="shared" si="89"/>
        <v>0</v>
      </c>
      <c r="O304" s="110">
        <f t="shared" si="90"/>
        <v>-0.43374999999999997</v>
      </c>
      <c r="P304" s="110">
        <f t="shared" si="91"/>
        <v>0</v>
      </c>
      <c r="Q304" s="110">
        <f t="shared" si="92"/>
        <v>-0.43374999999999997</v>
      </c>
      <c r="R304" s="109">
        <f t="shared" si="100"/>
        <v>10</v>
      </c>
      <c r="S304" s="109">
        <f>VLOOKUP(B304,'TCS Chainage As PER COS'!$B$4:$J$14,7,TRUE)</f>
        <v>0</v>
      </c>
      <c r="T304" s="113">
        <f t="shared" si="93"/>
        <v>0</v>
      </c>
      <c r="U304" s="110">
        <f t="shared" si="94"/>
        <v>14</v>
      </c>
      <c r="V304" s="110">
        <f t="shared" si="101"/>
        <v>14</v>
      </c>
      <c r="W304" s="110">
        <f t="shared" si="95"/>
        <v>14</v>
      </c>
      <c r="X304" s="110">
        <f t="shared" si="96"/>
        <v>0</v>
      </c>
      <c r="Y304" s="110">
        <f t="shared" si="102"/>
        <v>0</v>
      </c>
      <c r="Z304" s="114">
        <f t="shared" si="97"/>
        <v>0</v>
      </c>
      <c r="AA304" s="110">
        <f t="shared" si="98"/>
        <v>6.0724999999999998</v>
      </c>
      <c r="AB304" s="110">
        <f t="shared" si="103"/>
        <v>6.0724999999999998</v>
      </c>
      <c r="AC304" s="114">
        <f t="shared" si="99"/>
        <v>60.724999999999994</v>
      </c>
      <c r="AD304" s="109"/>
      <c r="AF304" s="94">
        <f t="shared" si="104"/>
        <v>0</v>
      </c>
    </row>
    <row r="305" spans="1:33" ht="20" customHeight="1">
      <c r="A305" s="109">
        <f t="shared" si="84"/>
        <v>300</v>
      </c>
      <c r="B305" s="109">
        <v>269990</v>
      </c>
      <c r="C305" s="110"/>
      <c r="D305" s="110">
        <f t="shared" si="85"/>
        <v>0.56499999999999995</v>
      </c>
      <c r="E305" s="111">
        <v>2.5000000000000001E-2</v>
      </c>
      <c r="F305" s="112" t="str">
        <f>VLOOKUP(B305,'TCS Chainage As PER COS'!$B$4:$J$14,8,TRUE)</f>
        <v>MCW</v>
      </c>
      <c r="G305" s="112" t="str">
        <f>VLOOKUP(B305,'TCS Chainage As PER COS'!$B$4:$J$14,4,TRUE)</f>
        <v>TCS - 01</v>
      </c>
      <c r="H305" s="110">
        <f>VLOOKUP(B305,'TCS Chainage As PER COS'!$B$4:$J$14,6,TRUE)</f>
        <v>13</v>
      </c>
      <c r="I305" s="110">
        <f t="shared" si="86"/>
        <v>-0.56499999999999995</v>
      </c>
      <c r="J305" s="110">
        <f t="shared" si="87"/>
        <v>-0.30249999999999994</v>
      </c>
      <c r="K305" s="110">
        <f t="shared" si="88"/>
        <v>-0.43374999999999997</v>
      </c>
      <c r="L305" s="110"/>
      <c r="M305" s="110"/>
      <c r="N305" s="110">
        <f t="shared" si="89"/>
        <v>0</v>
      </c>
      <c r="O305" s="110">
        <f t="shared" si="90"/>
        <v>-0.43374999999999997</v>
      </c>
      <c r="P305" s="110">
        <f t="shared" si="91"/>
        <v>0</v>
      </c>
      <c r="Q305" s="110">
        <f t="shared" si="92"/>
        <v>-0.43374999999999997</v>
      </c>
      <c r="R305" s="109">
        <f t="shared" si="100"/>
        <v>10</v>
      </c>
      <c r="S305" s="109">
        <f>VLOOKUP(B305,'TCS Chainage As PER COS'!$B$4:$J$14,7,TRUE)</f>
        <v>0</v>
      </c>
      <c r="T305" s="113">
        <f t="shared" si="93"/>
        <v>0</v>
      </c>
      <c r="U305" s="110">
        <f t="shared" si="94"/>
        <v>14</v>
      </c>
      <c r="V305" s="110">
        <f t="shared" si="101"/>
        <v>14</v>
      </c>
      <c r="W305" s="110">
        <f t="shared" si="95"/>
        <v>14</v>
      </c>
      <c r="X305" s="110">
        <f t="shared" si="96"/>
        <v>0</v>
      </c>
      <c r="Y305" s="110">
        <f t="shared" si="102"/>
        <v>0</v>
      </c>
      <c r="Z305" s="114">
        <f t="shared" si="97"/>
        <v>0</v>
      </c>
      <c r="AA305" s="110">
        <f t="shared" si="98"/>
        <v>6.0724999999999998</v>
      </c>
      <c r="AB305" s="110">
        <f t="shared" si="103"/>
        <v>6.0724999999999998</v>
      </c>
      <c r="AC305" s="114">
        <f t="shared" si="99"/>
        <v>60.724999999999994</v>
      </c>
      <c r="AD305" s="109"/>
      <c r="AF305" s="94">
        <f t="shared" si="104"/>
        <v>0</v>
      </c>
    </row>
    <row r="306" spans="1:33" ht="20" customHeight="1">
      <c r="A306" s="109">
        <f t="shared" si="84"/>
        <v>301</v>
      </c>
      <c r="B306" s="109">
        <v>270000</v>
      </c>
      <c r="C306" s="110"/>
      <c r="D306" s="110">
        <f t="shared" si="85"/>
        <v>0.56499999999999995</v>
      </c>
      <c r="E306" s="111">
        <v>2.5000000000000001E-2</v>
      </c>
      <c r="F306" s="112" t="str">
        <f>VLOOKUP(B306,'TCS Chainage As PER COS'!$B$4:$J$14,8,TRUE)</f>
        <v>MCW</v>
      </c>
      <c r="G306" s="112" t="str">
        <f>VLOOKUP(B306,'TCS Chainage As PER COS'!$B$4:$J$14,4,TRUE)</f>
        <v>TCS - 01</v>
      </c>
      <c r="H306" s="110">
        <f>VLOOKUP(B306,'TCS Chainage As PER COS'!$B$4:$J$14,6,TRUE)</f>
        <v>13</v>
      </c>
      <c r="I306" s="110">
        <f t="shared" si="86"/>
        <v>-0.56499999999999995</v>
      </c>
      <c r="J306" s="110">
        <f t="shared" si="87"/>
        <v>-0.30249999999999994</v>
      </c>
      <c r="K306" s="110">
        <f t="shared" si="88"/>
        <v>-0.43374999999999997</v>
      </c>
      <c r="L306" s="110"/>
      <c r="M306" s="110"/>
      <c r="N306" s="110">
        <f t="shared" si="89"/>
        <v>0</v>
      </c>
      <c r="O306" s="110">
        <f t="shared" si="90"/>
        <v>-0.43374999999999997</v>
      </c>
      <c r="P306" s="110">
        <f t="shared" si="91"/>
        <v>0</v>
      </c>
      <c r="Q306" s="110">
        <f t="shared" si="92"/>
        <v>-0.43374999999999997</v>
      </c>
      <c r="R306" s="109">
        <f t="shared" si="100"/>
        <v>10</v>
      </c>
      <c r="S306" s="109">
        <f>VLOOKUP(B306,'TCS Chainage As PER COS'!$B$4:$J$14,7,TRUE)</f>
        <v>0</v>
      </c>
      <c r="T306" s="113">
        <f t="shared" si="93"/>
        <v>0</v>
      </c>
      <c r="U306" s="110">
        <f t="shared" si="94"/>
        <v>14</v>
      </c>
      <c r="V306" s="110">
        <f t="shared" si="101"/>
        <v>14</v>
      </c>
      <c r="W306" s="110">
        <f t="shared" si="95"/>
        <v>14</v>
      </c>
      <c r="X306" s="110">
        <f t="shared" si="96"/>
        <v>0</v>
      </c>
      <c r="Y306" s="110">
        <f t="shared" si="102"/>
        <v>0</v>
      </c>
      <c r="Z306" s="114">
        <f t="shared" si="97"/>
        <v>0</v>
      </c>
      <c r="AA306" s="110">
        <f t="shared" si="98"/>
        <v>6.0724999999999998</v>
      </c>
      <c r="AB306" s="110">
        <f t="shared" si="103"/>
        <v>6.0724999999999998</v>
      </c>
      <c r="AC306" s="114">
        <f t="shared" si="99"/>
        <v>60.724999999999994</v>
      </c>
      <c r="AD306" s="109"/>
      <c r="AF306" s="94">
        <f t="shared" si="104"/>
        <v>0</v>
      </c>
    </row>
    <row r="307" spans="1:33">
      <c r="C307" s="96"/>
    </row>
    <row r="308" spans="1:33">
      <c r="C308" s="96"/>
    </row>
    <row r="309" spans="1:33">
      <c r="C309" s="96"/>
    </row>
    <row r="310" spans="1:33" s="122" customFormat="1" ht="14.5">
      <c r="C310" s="96"/>
      <c r="E310" s="123"/>
      <c r="Z310" s="124">
        <f>SUM(Z6:Z309)</f>
        <v>6919725.5225000009</v>
      </c>
      <c r="AA310" s="124"/>
      <c r="AB310" s="124"/>
      <c r="AC310" s="124">
        <f>SUM(AC6:AC309)</f>
        <v>6042.137500000008</v>
      </c>
      <c r="AF310" s="124">
        <f>SUM(AF6:AF309)</f>
        <v>0</v>
      </c>
      <c r="AG310" s="124"/>
    </row>
  </sheetData>
  <autoFilter ref="A5:WWR306" xr:uid="{00000000-0009-0000-0000-000011000000}"/>
  <mergeCells count="22">
    <mergeCell ref="AA3:AC3"/>
    <mergeCell ref="A2:AC2"/>
    <mergeCell ref="A3:A4"/>
    <mergeCell ref="L3:N3"/>
    <mergeCell ref="I3:K3"/>
    <mergeCell ref="B3:B4"/>
    <mergeCell ref="AD3:AD4"/>
    <mergeCell ref="AF3:AF4"/>
    <mergeCell ref="C3:C4"/>
    <mergeCell ref="P3:P4"/>
    <mergeCell ref="G3:G4"/>
    <mergeCell ref="E3:E4"/>
    <mergeCell ref="D3:D4"/>
    <mergeCell ref="T3:T4"/>
    <mergeCell ref="S3:S4"/>
    <mergeCell ref="R3:R4"/>
    <mergeCell ref="O3:O4"/>
    <mergeCell ref="H3:H4"/>
    <mergeCell ref="Q3:Q4"/>
    <mergeCell ref="U3:W3"/>
    <mergeCell ref="F3:F4"/>
    <mergeCell ref="X3:Z3"/>
  </mergeCells>
  <conditionalFormatting sqref="S6:S306">
    <cfRule type="cellIs" dxfId="1" priority="2" operator="equal">
      <formula>0</formula>
    </cfRule>
  </conditionalFormatting>
  <conditionalFormatting sqref="V1:V1048576">
    <cfRule type="cellIs" dxfId="0" priority="1" operator="greaterThan">
      <formula>25</formula>
    </cfRule>
  </conditionalFormatting>
  <printOptions horizontalCentered="1"/>
  <pageMargins left="0" right="0" top="0.6692913385826772" bottom="1.2598425196850394" header="0.23622047244094491" footer="0.23622047244094491"/>
  <pageSetup paperSize="9" scale="48" fitToHeight="8" orientation="landscape" blackAndWhite="1" r:id="rId1"/>
  <headerFooter>
    <oddHeader>&amp;A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L19"/>
  <sheetViews>
    <sheetView showZeros="0" view="pageBreakPreview" zoomScale="115" zoomScaleNormal="100" zoomScaleSheetLayoutView="115" workbookViewId="0">
      <pane ySplit="2" topLeftCell="A3" activePane="bottomLeft" state="frozen"/>
      <selection pane="bottomLeft" activeCell="C13" sqref="C13"/>
    </sheetView>
  </sheetViews>
  <sheetFormatPr defaultColWidth="0.7109375" defaultRowHeight="14.5"/>
  <cols>
    <col min="1" max="1" width="3.78515625" style="126" customWidth="1"/>
    <col min="2" max="3" width="6.42578125" style="125" customWidth="1"/>
    <col min="4" max="4" width="6" style="125" customWidth="1"/>
    <col min="5" max="5" width="6.78515625" style="125" customWidth="1"/>
    <col min="6" max="6" width="8" style="126" customWidth="1"/>
    <col min="7" max="7" width="9.2109375" style="125" customWidth="1"/>
    <col min="8" max="9" width="6.42578125" style="125" customWidth="1"/>
    <col min="10" max="10" width="33.7109375" style="127" customWidth="1"/>
    <col min="11" max="11" width="0.7109375" style="125"/>
    <col min="12" max="12" width="4.28515625" style="125" bestFit="1" customWidth="1"/>
    <col min="13" max="16384" width="0.7109375" style="125"/>
  </cols>
  <sheetData>
    <row r="1" spans="1:12" s="128" customFormat="1" ht="29">
      <c r="A1" s="129" t="s">
        <v>40</v>
      </c>
      <c r="B1" s="130" t="s">
        <v>43</v>
      </c>
      <c r="C1" s="130" t="s">
        <v>43</v>
      </c>
      <c r="D1" s="130" t="s">
        <v>2</v>
      </c>
      <c r="E1" s="130" t="s">
        <v>60</v>
      </c>
      <c r="F1" s="129" t="s">
        <v>83</v>
      </c>
      <c r="G1" s="129" t="s">
        <v>84</v>
      </c>
      <c r="H1" s="129" t="s">
        <v>85</v>
      </c>
      <c r="I1" s="129" t="s">
        <v>59</v>
      </c>
      <c r="J1" s="131" t="s">
        <v>87</v>
      </c>
    </row>
    <row r="2" spans="1:12" s="128" customFormat="1">
      <c r="A2" s="129"/>
      <c r="B2" s="130" t="s">
        <v>88</v>
      </c>
      <c r="C2" s="130" t="s">
        <v>89</v>
      </c>
      <c r="D2" s="130"/>
      <c r="E2" s="130"/>
      <c r="F2" s="129"/>
      <c r="G2" s="130" t="s">
        <v>90</v>
      </c>
      <c r="H2" s="130"/>
      <c r="I2" s="130"/>
      <c r="J2" s="131"/>
    </row>
    <row r="3" spans="1:12">
      <c r="A3" s="133"/>
      <c r="B3" s="132"/>
      <c r="C3" s="132"/>
      <c r="D3" s="132"/>
      <c r="E3" s="132"/>
      <c r="F3" s="133"/>
      <c r="G3" s="132"/>
      <c r="H3" s="132"/>
      <c r="I3" s="132"/>
      <c r="J3" s="134"/>
      <c r="L3" s="125" t="s">
        <v>91</v>
      </c>
    </row>
    <row r="4" spans="1:12" ht="29">
      <c r="A4" s="132">
        <f>1+A3</f>
        <v>1</v>
      </c>
      <c r="B4" s="132">
        <v>264800</v>
      </c>
      <c r="C4" s="132">
        <v>274860</v>
      </c>
      <c r="D4" s="132">
        <f>+C4-B4</f>
        <v>10060</v>
      </c>
      <c r="E4" s="132" t="s">
        <v>92</v>
      </c>
      <c r="F4" s="133" t="s">
        <v>93</v>
      </c>
      <c r="G4" s="132">
        <f>2.25+0.25+7+1.5+2</f>
        <v>13</v>
      </c>
      <c r="H4" s="132">
        <v>0</v>
      </c>
      <c r="I4" s="132" t="s">
        <v>55</v>
      </c>
      <c r="J4" s="135" t="s">
        <v>94</v>
      </c>
    </row>
    <row r="5" spans="1:12">
      <c r="A5" s="133"/>
      <c r="B5" s="132"/>
      <c r="C5" s="132"/>
      <c r="D5" s="132"/>
      <c r="E5" s="132"/>
      <c r="F5" s="133"/>
      <c r="G5" s="132"/>
      <c r="H5" s="132"/>
      <c r="I5" s="132"/>
      <c r="J5" s="135"/>
    </row>
    <row r="6" spans="1:12">
      <c r="A6" s="133"/>
      <c r="B6" s="132"/>
      <c r="C6" s="132"/>
      <c r="D6" s="132"/>
      <c r="E6" s="132"/>
      <c r="F6" s="133"/>
      <c r="G6" s="132"/>
      <c r="H6" s="132"/>
      <c r="I6" s="132"/>
      <c r="J6" s="135"/>
    </row>
    <row r="7" spans="1:12">
      <c r="A7" s="133"/>
      <c r="B7" s="132"/>
      <c r="C7" s="132"/>
      <c r="D7" s="132"/>
      <c r="E7" s="132"/>
      <c r="F7" s="133"/>
      <c r="G7" s="132"/>
      <c r="H7" s="132"/>
      <c r="I7" s="132"/>
      <c r="J7" s="135"/>
    </row>
    <row r="8" spans="1:12">
      <c r="A8" s="133"/>
      <c r="B8" s="132"/>
      <c r="C8" s="132"/>
      <c r="D8" s="132"/>
      <c r="E8" s="132"/>
      <c r="F8" s="133"/>
      <c r="G8" s="132"/>
      <c r="H8" s="132"/>
      <c r="I8" s="132"/>
      <c r="J8" s="135"/>
    </row>
    <row r="9" spans="1:12">
      <c r="A9" s="133"/>
      <c r="B9" s="132"/>
      <c r="C9" s="132"/>
      <c r="D9" s="132"/>
      <c r="E9" s="132"/>
      <c r="F9" s="133"/>
      <c r="G9" s="132"/>
      <c r="H9" s="132"/>
      <c r="I9" s="132"/>
      <c r="J9" s="135"/>
    </row>
    <row r="10" spans="1:12">
      <c r="J10" s="125"/>
    </row>
    <row r="11" spans="1:12">
      <c r="J11" s="125"/>
    </row>
    <row r="12" spans="1:12">
      <c r="J12" s="125"/>
    </row>
    <row r="13" spans="1:12" ht="26">
      <c r="A13" s="136" t="s">
        <v>95</v>
      </c>
      <c r="J13" s="125"/>
    </row>
    <row r="14" spans="1:12" s="128" customFormat="1" ht="29">
      <c r="A14" s="129" t="s">
        <v>40</v>
      </c>
      <c r="B14" s="130" t="s">
        <v>43</v>
      </c>
      <c r="C14" s="130" t="s">
        <v>43</v>
      </c>
      <c r="D14" s="130" t="s">
        <v>2</v>
      </c>
      <c r="E14" s="130" t="s">
        <v>60</v>
      </c>
      <c r="F14" s="129" t="s">
        <v>83</v>
      </c>
      <c r="G14" s="129" t="s">
        <v>84</v>
      </c>
      <c r="H14" s="129" t="s">
        <v>85</v>
      </c>
      <c r="I14" s="129" t="s">
        <v>59</v>
      </c>
      <c r="J14" s="131" t="s">
        <v>87</v>
      </c>
    </row>
    <row r="15" spans="1:12" s="128" customFormat="1">
      <c r="A15" s="129"/>
      <c r="B15" s="130" t="s">
        <v>88</v>
      </c>
      <c r="C15" s="130" t="s">
        <v>89</v>
      </c>
      <c r="D15" s="130"/>
      <c r="E15" s="130"/>
      <c r="F15" s="129"/>
      <c r="G15" s="130" t="s">
        <v>90</v>
      </c>
      <c r="H15" s="130"/>
      <c r="I15" s="130"/>
      <c r="J15" s="131"/>
    </row>
    <row r="16" spans="1:12">
      <c r="A16" s="133"/>
      <c r="B16" s="132"/>
      <c r="C16" s="132"/>
      <c r="D16" s="132"/>
      <c r="E16" s="132"/>
      <c r="F16" s="133"/>
      <c r="G16" s="132"/>
      <c r="H16" s="132"/>
      <c r="I16" s="132"/>
      <c r="J16" s="134"/>
      <c r="L16" s="125" t="s">
        <v>91</v>
      </c>
    </row>
    <row r="17" spans="1:10">
      <c r="A17" s="133">
        <f>1+A16</f>
        <v>1</v>
      </c>
      <c r="B17" s="132"/>
      <c r="C17" s="132"/>
      <c r="D17" s="132">
        <f>+C17-B17</f>
        <v>0</v>
      </c>
      <c r="E17" s="132"/>
      <c r="F17" s="133"/>
      <c r="G17" s="132"/>
      <c r="H17" s="132"/>
      <c r="I17" s="132"/>
      <c r="J17" s="135"/>
    </row>
    <row r="18" spans="1:10">
      <c r="A18" s="133">
        <f>1+A17</f>
        <v>2</v>
      </c>
      <c r="B18" s="132"/>
      <c r="C18" s="132"/>
      <c r="D18" s="132">
        <f>+C18-B18</f>
        <v>0</v>
      </c>
      <c r="E18" s="132"/>
      <c r="F18" s="133"/>
      <c r="G18" s="132"/>
      <c r="H18" s="132"/>
      <c r="I18" s="132"/>
      <c r="J18" s="135"/>
    </row>
    <row r="19" spans="1:10">
      <c r="A19" s="133">
        <f>1+A18</f>
        <v>3</v>
      </c>
      <c r="B19" s="132"/>
      <c r="C19" s="132"/>
      <c r="D19" s="132">
        <f>+C19-B19</f>
        <v>0</v>
      </c>
      <c r="E19" s="132"/>
      <c r="F19" s="133"/>
      <c r="G19" s="132"/>
      <c r="H19" s="132"/>
      <c r="I19" s="132"/>
      <c r="J19" s="135"/>
    </row>
  </sheetData>
  <autoFilter ref="A3:L9" xr:uid="{00000000-0009-0000-0000-000012000000}"/>
  <printOptions horizontalCentered="1"/>
  <pageMargins left="0.51181102362204722" right="0" top="0.74803149606299213" bottom="0.23622047244094491" header="0.31496062992125984" footer="0.31496062992125984"/>
  <pageSetup paperSize="9" fitToWidth="0" fitToHeight="0" orientation="landscape" r:id="rId1"/>
  <headerFooter>
    <oddHeader>&amp;A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C1:D9"/>
  <sheetViews>
    <sheetView view="pageBreakPreview" zoomScale="145" zoomScaleNormal="100" zoomScaleSheetLayoutView="145" workbookViewId="0"/>
  </sheetViews>
  <sheetFormatPr defaultColWidth="8.78515625" defaultRowHeight="14.5"/>
  <cols>
    <col min="1" max="2" width="8.78515625" style="96"/>
    <col min="3" max="3" width="4.42578125" style="96" bestFit="1" customWidth="1"/>
    <col min="4" max="4" width="7.2109375" style="96" bestFit="1" customWidth="1"/>
    <col min="5" max="16384" width="8.78515625" style="96"/>
  </cols>
  <sheetData>
    <row r="1" spans="3:4">
      <c r="D1" s="96" t="s">
        <v>103</v>
      </c>
    </row>
    <row r="2" spans="3:4">
      <c r="C2" s="96" t="s">
        <v>104</v>
      </c>
      <c r="D2" s="96">
        <v>40</v>
      </c>
    </row>
    <row r="3" spans="3:4">
      <c r="C3" s="96" t="s">
        <v>18</v>
      </c>
      <c r="D3" s="96">
        <v>75</v>
      </c>
    </row>
    <row r="4" spans="3:4">
      <c r="C4" s="96" t="s">
        <v>17</v>
      </c>
      <c r="D4" s="96">
        <v>250</v>
      </c>
    </row>
    <row r="5" spans="3:4">
      <c r="C5" s="96" t="s">
        <v>16</v>
      </c>
      <c r="D5" s="96">
        <v>200</v>
      </c>
    </row>
    <row r="6" spans="3:4">
      <c r="C6" s="96" t="s">
        <v>105</v>
      </c>
      <c r="D6" s="96">
        <v>500</v>
      </c>
    </row>
    <row r="8" spans="3:4">
      <c r="C8" s="96" t="s">
        <v>50</v>
      </c>
      <c r="D8" s="96">
        <f>SUM(D2:D7)</f>
        <v>1065</v>
      </c>
    </row>
    <row r="9" spans="3:4">
      <c r="D9" s="96">
        <f>+D8/1000</f>
        <v>1.0649999999999999</v>
      </c>
    </row>
  </sheetData>
  <printOptions horizontalCentered="1"/>
  <pageMargins left="0.70866141732283472" right="0.70866141732283472" top="0.74803149606299213" bottom="0.74803149606299213" header="0.31496062992125984" footer="0.31496062992125984"/>
  <pageSetup orientation="portrait" r:id="rId1"/>
  <headerFooter>
    <oddHeader>&amp;A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F103"/>
  <sheetViews>
    <sheetView view="pageBreakPreview" zoomScaleNormal="100" zoomScaleSheetLayoutView="100" workbookViewId="0">
      <selection activeCell="I11" sqref="I11"/>
    </sheetView>
  </sheetViews>
  <sheetFormatPr defaultColWidth="8.78515625" defaultRowHeight="21" customHeight="1"/>
  <cols>
    <col min="1" max="1" width="8.78515625" style="26"/>
    <col min="2" max="2" width="8.78515625" style="151"/>
    <col min="3" max="3" width="8.78515625" style="26"/>
    <col min="4" max="4" width="8.78515625" style="151"/>
    <col min="5" max="16384" width="8.78515625" style="26"/>
  </cols>
  <sheetData>
    <row r="1" spans="1:6" ht="21" customHeight="1">
      <c r="A1" s="26" t="s">
        <v>43</v>
      </c>
      <c r="B1" s="151" t="s">
        <v>19</v>
      </c>
      <c r="C1" s="26" t="s">
        <v>44</v>
      </c>
      <c r="D1" s="151" t="s">
        <v>19</v>
      </c>
      <c r="E1" s="26" t="s">
        <v>44</v>
      </c>
    </row>
    <row r="3" spans="1:6" ht="21" customHeight="1">
      <c r="A3" s="26">
        <v>391000</v>
      </c>
      <c r="B3" s="151">
        <v>236.066</v>
      </c>
      <c r="C3" s="26" t="s">
        <v>46</v>
      </c>
      <c r="D3" s="151">
        <v>235.86600000000001</v>
      </c>
      <c r="E3" s="26" t="s">
        <v>45</v>
      </c>
      <c r="F3" s="151">
        <f>+B3-D3</f>
        <v>0.19999999999998863</v>
      </c>
    </row>
    <row r="4" spans="1:6" ht="21" customHeight="1">
      <c r="A4" s="26">
        <f>+A3+10</f>
        <v>391010</v>
      </c>
      <c r="B4" s="151">
        <v>236.07599999999999</v>
      </c>
      <c r="C4" s="26" t="s">
        <v>46</v>
      </c>
      <c r="D4" s="151">
        <v>235.839</v>
      </c>
      <c r="E4" s="26" t="s">
        <v>45</v>
      </c>
      <c r="F4" s="151">
        <f t="shared" ref="F4:F53" si="0">+B4-D4</f>
        <v>0.23699999999999477</v>
      </c>
    </row>
    <row r="5" spans="1:6" ht="21" customHeight="1">
      <c r="A5" s="26">
        <f t="shared" ref="A5:A68" si="1">+A4+10</f>
        <v>391020</v>
      </c>
      <c r="B5" s="151">
        <v>236.08600000000001</v>
      </c>
      <c r="C5" s="26" t="s">
        <v>46</v>
      </c>
      <c r="D5" s="151">
        <v>235.821</v>
      </c>
      <c r="E5" s="26" t="s">
        <v>45</v>
      </c>
      <c r="F5" s="151">
        <f t="shared" si="0"/>
        <v>0.26500000000001478</v>
      </c>
    </row>
    <row r="6" spans="1:6" ht="21" customHeight="1">
      <c r="A6" s="26">
        <f t="shared" si="1"/>
        <v>391030</v>
      </c>
      <c r="B6" s="151">
        <v>236.096</v>
      </c>
      <c r="C6" s="26" t="s">
        <v>46</v>
      </c>
      <c r="D6" s="151">
        <v>235.81200000000001</v>
      </c>
      <c r="E6" s="26" t="s">
        <v>45</v>
      </c>
      <c r="F6" s="151">
        <f t="shared" si="0"/>
        <v>0.28399999999999181</v>
      </c>
    </row>
    <row r="7" spans="1:6" ht="21" customHeight="1">
      <c r="A7" s="26">
        <f t="shared" si="1"/>
        <v>391040</v>
      </c>
      <c r="B7" s="151">
        <v>236.10599999999999</v>
      </c>
      <c r="C7" s="26" t="s">
        <v>46</v>
      </c>
      <c r="D7" s="151">
        <v>235.81100000000001</v>
      </c>
      <c r="E7" s="26" t="s">
        <v>45</v>
      </c>
      <c r="F7" s="151">
        <f t="shared" si="0"/>
        <v>0.29499999999998749</v>
      </c>
    </row>
    <row r="8" spans="1:6" ht="21" customHeight="1">
      <c r="A8" s="26">
        <f t="shared" si="1"/>
        <v>391050</v>
      </c>
      <c r="B8" s="151">
        <v>236.11600000000001</v>
      </c>
      <c r="C8" s="26" t="s">
        <v>46</v>
      </c>
      <c r="D8" s="151">
        <v>235.81899999999999</v>
      </c>
      <c r="E8" s="26" t="s">
        <v>45</v>
      </c>
      <c r="F8" s="151">
        <f t="shared" si="0"/>
        <v>0.29700000000002547</v>
      </c>
    </row>
    <row r="9" spans="1:6" ht="21" customHeight="1">
      <c r="A9" s="26">
        <f t="shared" si="1"/>
        <v>391060</v>
      </c>
      <c r="B9" s="151">
        <v>236.126</v>
      </c>
      <c r="C9" s="26" t="s">
        <v>46</v>
      </c>
      <c r="D9" s="151">
        <v>235.83600000000001</v>
      </c>
      <c r="E9" s="26" t="s">
        <v>45</v>
      </c>
      <c r="F9" s="151">
        <f t="shared" si="0"/>
        <v>0.28999999999999204</v>
      </c>
    </row>
    <row r="10" spans="1:6" ht="21" customHeight="1">
      <c r="A10" s="26">
        <f t="shared" si="1"/>
        <v>391070</v>
      </c>
      <c r="B10" s="151">
        <v>236.136</v>
      </c>
      <c r="C10" s="26" t="s">
        <v>46</v>
      </c>
      <c r="D10" s="151">
        <v>235.86099999999999</v>
      </c>
      <c r="E10" s="26" t="s">
        <v>45</v>
      </c>
      <c r="F10" s="151">
        <f t="shared" si="0"/>
        <v>0.27500000000000568</v>
      </c>
    </row>
    <row r="11" spans="1:6" ht="21" customHeight="1">
      <c r="A11" s="26">
        <f t="shared" si="1"/>
        <v>391080</v>
      </c>
      <c r="B11" s="151">
        <v>236.14599999999999</v>
      </c>
      <c r="C11" s="26" t="s">
        <v>46</v>
      </c>
      <c r="D11" s="151">
        <v>235.89500000000001</v>
      </c>
      <c r="E11" s="26" t="s">
        <v>45</v>
      </c>
      <c r="F11" s="151">
        <f t="shared" si="0"/>
        <v>0.25099999999997635</v>
      </c>
    </row>
    <row r="12" spans="1:6" ht="21" customHeight="1">
      <c r="A12" s="26">
        <f t="shared" si="1"/>
        <v>391090</v>
      </c>
      <c r="B12" s="151">
        <v>236.15600000000001</v>
      </c>
      <c r="C12" s="26" t="s">
        <v>46</v>
      </c>
      <c r="D12" s="151">
        <v>235.93799999999999</v>
      </c>
      <c r="E12" s="26" t="s">
        <v>45</v>
      </c>
      <c r="F12" s="151">
        <f t="shared" si="0"/>
        <v>0.21800000000001774</v>
      </c>
    </row>
    <row r="13" spans="1:6" ht="21" customHeight="1">
      <c r="A13" s="26">
        <f t="shared" si="1"/>
        <v>391100</v>
      </c>
      <c r="B13" s="151">
        <v>236.166</v>
      </c>
      <c r="C13" s="26" t="s">
        <v>46</v>
      </c>
      <c r="D13" s="151">
        <v>235.989</v>
      </c>
      <c r="E13" s="26" t="s">
        <v>45</v>
      </c>
      <c r="F13" s="151">
        <f t="shared" si="0"/>
        <v>0.1769999999999925</v>
      </c>
    </row>
    <row r="14" spans="1:6" ht="21" customHeight="1">
      <c r="A14" s="26">
        <f t="shared" si="1"/>
        <v>391110</v>
      </c>
      <c r="B14" s="151">
        <v>236.17599999999999</v>
      </c>
      <c r="C14" s="26" t="s">
        <v>46</v>
      </c>
      <c r="D14" s="151">
        <v>236.04900000000001</v>
      </c>
      <c r="E14" s="26" t="s">
        <v>45</v>
      </c>
      <c r="F14" s="151">
        <f t="shared" si="0"/>
        <v>0.12699999999998113</v>
      </c>
    </row>
    <row r="15" spans="1:6" ht="21" customHeight="1">
      <c r="A15" s="26">
        <f t="shared" si="1"/>
        <v>391120</v>
      </c>
      <c r="B15" s="151">
        <v>236.18600000000001</v>
      </c>
      <c r="C15" s="26" t="s">
        <v>46</v>
      </c>
      <c r="D15" s="151">
        <v>236.11799999999999</v>
      </c>
      <c r="E15" s="26" t="s">
        <v>45</v>
      </c>
      <c r="F15" s="151">
        <f t="shared" si="0"/>
        <v>6.8000000000012051E-2</v>
      </c>
    </row>
    <row r="16" spans="1:6" ht="21" customHeight="1">
      <c r="A16" s="26">
        <f t="shared" si="1"/>
        <v>391130</v>
      </c>
      <c r="B16" s="151">
        <v>236.196</v>
      </c>
      <c r="C16" s="26" t="s">
        <v>46</v>
      </c>
      <c r="D16" s="151">
        <v>236.19499999999999</v>
      </c>
      <c r="E16" s="26" t="s">
        <v>45</v>
      </c>
      <c r="F16" s="151">
        <f t="shared" si="0"/>
        <v>1.0000000000047748E-3</v>
      </c>
    </row>
    <row r="17" spans="1:6" ht="21" customHeight="1">
      <c r="A17" s="26">
        <f t="shared" si="1"/>
        <v>391140</v>
      </c>
      <c r="B17" s="151">
        <v>236.20599999999999</v>
      </c>
      <c r="C17" s="26" t="s">
        <v>46</v>
      </c>
      <c r="D17" s="151">
        <v>236.28100000000001</v>
      </c>
      <c r="E17" s="26" t="s">
        <v>45</v>
      </c>
      <c r="F17" s="151">
        <f t="shared" si="0"/>
        <v>-7.5000000000017053E-2</v>
      </c>
    </row>
    <row r="18" spans="1:6" ht="21" customHeight="1">
      <c r="A18" s="26">
        <f t="shared" si="1"/>
        <v>391150</v>
      </c>
      <c r="B18" s="151">
        <v>236.21600000000001</v>
      </c>
      <c r="C18" s="26" t="s">
        <v>46</v>
      </c>
      <c r="D18" s="151">
        <v>236.376</v>
      </c>
      <c r="E18" s="26" t="s">
        <v>45</v>
      </c>
      <c r="F18" s="151">
        <f t="shared" si="0"/>
        <v>-0.15999999999999659</v>
      </c>
    </row>
    <row r="19" spans="1:6" ht="21" customHeight="1">
      <c r="A19" s="26">
        <f t="shared" si="1"/>
        <v>391160</v>
      </c>
      <c r="B19" s="151">
        <v>236.226</v>
      </c>
      <c r="C19" s="26" t="s">
        <v>46</v>
      </c>
      <c r="D19" s="151">
        <v>236.476</v>
      </c>
      <c r="E19" s="26" t="s">
        <v>45</v>
      </c>
      <c r="F19" s="151">
        <f t="shared" si="0"/>
        <v>-0.25</v>
      </c>
    </row>
    <row r="20" spans="1:6" ht="21" customHeight="1">
      <c r="A20" s="26">
        <f t="shared" si="1"/>
        <v>391170</v>
      </c>
      <c r="B20" s="151">
        <v>236.23599999999999</v>
      </c>
      <c r="C20" s="26" t="s">
        <v>46</v>
      </c>
      <c r="D20" s="151">
        <v>236.57599999999999</v>
      </c>
      <c r="E20" s="26" t="s">
        <v>45</v>
      </c>
      <c r="F20" s="151">
        <f t="shared" si="0"/>
        <v>-0.34000000000000341</v>
      </c>
    </row>
    <row r="21" spans="1:6" ht="21" customHeight="1">
      <c r="A21" s="26">
        <f t="shared" si="1"/>
        <v>391180</v>
      </c>
      <c r="B21" s="151">
        <v>236.24600000000001</v>
      </c>
      <c r="C21" s="26" t="s">
        <v>46</v>
      </c>
      <c r="D21" s="151">
        <v>236.67599999999999</v>
      </c>
      <c r="E21" s="26" t="s">
        <v>45</v>
      </c>
      <c r="F21" s="151">
        <f t="shared" si="0"/>
        <v>-0.4299999999999784</v>
      </c>
    </row>
    <row r="22" spans="1:6" ht="21" customHeight="1">
      <c r="A22" s="26">
        <f t="shared" si="1"/>
        <v>391190</v>
      </c>
      <c r="B22" s="151">
        <v>236.256</v>
      </c>
      <c r="C22" s="26" t="s">
        <v>46</v>
      </c>
      <c r="D22" s="151">
        <v>236.77600000000001</v>
      </c>
      <c r="E22" s="26" t="s">
        <v>45</v>
      </c>
      <c r="F22" s="151">
        <f t="shared" si="0"/>
        <v>-0.52000000000001023</v>
      </c>
    </row>
    <row r="23" spans="1:6" ht="21" customHeight="1">
      <c r="A23" s="152">
        <f t="shared" si="1"/>
        <v>391200</v>
      </c>
      <c r="B23" s="153">
        <v>236.26599999999999</v>
      </c>
      <c r="C23" s="152" t="s">
        <v>46</v>
      </c>
      <c r="D23" s="153">
        <v>236.876</v>
      </c>
      <c r="E23" s="152" t="s">
        <v>45</v>
      </c>
      <c r="F23" s="153">
        <f t="shared" si="0"/>
        <v>-0.61000000000001364</v>
      </c>
    </row>
    <row r="24" spans="1:6" ht="21" customHeight="1">
      <c r="A24" s="152">
        <f t="shared" si="1"/>
        <v>391210</v>
      </c>
      <c r="B24" s="153">
        <v>236.27600000000001</v>
      </c>
      <c r="C24" s="152" t="s">
        <v>46</v>
      </c>
      <c r="D24" s="153">
        <v>236.976</v>
      </c>
      <c r="E24" s="152" t="s">
        <v>45</v>
      </c>
      <c r="F24" s="153">
        <f t="shared" si="0"/>
        <v>-0.69999999999998863</v>
      </c>
    </row>
    <row r="25" spans="1:6" ht="21" customHeight="1">
      <c r="A25" s="152">
        <f t="shared" si="1"/>
        <v>391220</v>
      </c>
      <c r="B25" s="153">
        <v>236.286</v>
      </c>
      <c r="C25" s="152" t="s">
        <v>46</v>
      </c>
      <c r="D25" s="153">
        <v>237.07599999999999</v>
      </c>
      <c r="E25" s="152" t="s">
        <v>45</v>
      </c>
      <c r="F25" s="153">
        <f t="shared" si="0"/>
        <v>-0.78999999999999204</v>
      </c>
    </row>
    <row r="26" spans="1:6" ht="21" customHeight="1">
      <c r="A26" s="152">
        <f t="shared" si="1"/>
        <v>391230</v>
      </c>
      <c r="B26" s="153">
        <v>236.29599999999999</v>
      </c>
      <c r="C26" s="152" t="s">
        <v>46</v>
      </c>
      <c r="D26" s="153">
        <v>237.17599999999999</v>
      </c>
      <c r="E26" s="152" t="s">
        <v>45</v>
      </c>
      <c r="F26" s="153">
        <f t="shared" si="0"/>
        <v>-0.87999999999999545</v>
      </c>
    </row>
    <row r="27" spans="1:6" ht="21" customHeight="1">
      <c r="A27" s="152">
        <f t="shared" si="1"/>
        <v>391240</v>
      </c>
      <c r="B27" s="153">
        <v>236.30600000000001</v>
      </c>
      <c r="C27" s="152" t="s">
        <v>46</v>
      </c>
      <c r="D27" s="153">
        <v>237.27600000000001</v>
      </c>
      <c r="E27" s="152" t="s">
        <v>45</v>
      </c>
      <c r="F27" s="153">
        <f t="shared" si="0"/>
        <v>-0.96999999999999886</v>
      </c>
    </row>
    <row r="28" spans="1:6" ht="21" customHeight="1">
      <c r="A28" s="152">
        <f t="shared" si="1"/>
        <v>391250</v>
      </c>
      <c r="B28" s="153">
        <v>236.31800000000001</v>
      </c>
      <c r="C28" s="152" t="s">
        <v>46</v>
      </c>
      <c r="D28" s="153">
        <v>237.376</v>
      </c>
      <c r="E28" s="152" t="s">
        <v>45</v>
      </c>
      <c r="F28" s="153">
        <f t="shared" si="0"/>
        <v>-1.0579999999999927</v>
      </c>
    </row>
    <row r="29" spans="1:6" ht="21" customHeight="1">
      <c r="A29" s="152">
        <f t="shared" si="1"/>
        <v>391260</v>
      </c>
      <c r="B29" s="153">
        <v>236.34</v>
      </c>
      <c r="C29" s="152" t="s">
        <v>46</v>
      </c>
      <c r="D29" s="153">
        <v>237.476</v>
      </c>
      <c r="E29" s="152" t="s">
        <v>45</v>
      </c>
      <c r="F29" s="153">
        <f t="shared" si="0"/>
        <v>-1.1359999999999957</v>
      </c>
    </row>
    <row r="30" spans="1:6" ht="21" customHeight="1">
      <c r="A30" s="152">
        <f t="shared" si="1"/>
        <v>391270</v>
      </c>
      <c r="B30" s="153">
        <v>236.374</v>
      </c>
      <c r="C30" s="152" t="s">
        <v>46</v>
      </c>
      <c r="D30" s="153">
        <v>237.57599999999999</v>
      </c>
      <c r="E30" s="152" t="s">
        <v>45</v>
      </c>
      <c r="F30" s="153">
        <f t="shared" si="0"/>
        <v>-1.2019999999999982</v>
      </c>
    </row>
    <row r="31" spans="1:6" ht="21" customHeight="1">
      <c r="A31" s="26">
        <f t="shared" si="1"/>
        <v>391280</v>
      </c>
      <c r="B31" s="151">
        <v>236.422</v>
      </c>
      <c r="C31" s="26" t="s">
        <v>46</v>
      </c>
      <c r="D31" s="151">
        <v>237.67599999999999</v>
      </c>
      <c r="E31" s="26" t="s">
        <v>45</v>
      </c>
      <c r="F31" s="151">
        <f t="shared" si="0"/>
        <v>-1.2539999999999907</v>
      </c>
    </row>
    <row r="32" spans="1:6" ht="21" customHeight="1">
      <c r="A32" s="26">
        <f t="shared" si="1"/>
        <v>391290</v>
      </c>
      <c r="B32" s="151">
        <v>236.482</v>
      </c>
      <c r="C32" s="26" t="s">
        <v>46</v>
      </c>
      <c r="D32" s="151">
        <v>237.77600000000001</v>
      </c>
      <c r="E32" s="26" t="s">
        <v>45</v>
      </c>
      <c r="F32" s="151">
        <f t="shared" si="0"/>
        <v>-1.2940000000000111</v>
      </c>
    </row>
    <row r="33" spans="1:6" ht="21" customHeight="1">
      <c r="A33" s="26">
        <f t="shared" si="1"/>
        <v>391300</v>
      </c>
      <c r="B33" s="151">
        <v>236.554</v>
      </c>
      <c r="C33" s="26" t="s">
        <v>46</v>
      </c>
      <c r="D33" s="151">
        <v>237.876</v>
      </c>
      <c r="E33" s="26" t="s">
        <v>45</v>
      </c>
      <c r="F33" s="151">
        <f t="shared" si="0"/>
        <v>-1.3220000000000027</v>
      </c>
    </row>
    <row r="34" spans="1:6" ht="21" customHeight="1">
      <c r="A34" s="26">
        <f t="shared" si="1"/>
        <v>391310</v>
      </c>
      <c r="B34" s="151">
        <v>236.64</v>
      </c>
      <c r="C34" s="26" t="s">
        <v>46</v>
      </c>
      <c r="D34" s="151">
        <v>237.976</v>
      </c>
      <c r="E34" s="26" t="s">
        <v>45</v>
      </c>
      <c r="F34" s="151">
        <f t="shared" si="0"/>
        <v>-1.3360000000000127</v>
      </c>
    </row>
    <row r="35" spans="1:6" ht="21" customHeight="1">
      <c r="A35" s="26">
        <f t="shared" si="1"/>
        <v>391320</v>
      </c>
      <c r="B35" s="151">
        <v>236.738</v>
      </c>
      <c r="C35" s="26" t="s">
        <v>46</v>
      </c>
      <c r="D35" s="151">
        <v>238.07599999999999</v>
      </c>
      <c r="E35" s="26" t="s">
        <v>45</v>
      </c>
      <c r="F35" s="151">
        <f t="shared" si="0"/>
        <v>-1.3379999999999939</v>
      </c>
    </row>
    <row r="36" spans="1:6" ht="21" customHeight="1">
      <c r="A36" s="26">
        <f t="shared" si="1"/>
        <v>391330</v>
      </c>
      <c r="B36" s="151">
        <v>236.84800000000001</v>
      </c>
      <c r="C36" s="26" t="s">
        <v>46</v>
      </c>
      <c r="D36" s="151">
        <v>238.17599999999999</v>
      </c>
      <c r="E36" s="26" t="s">
        <v>45</v>
      </c>
      <c r="F36" s="151">
        <f t="shared" si="0"/>
        <v>-1.3279999999999745</v>
      </c>
    </row>
    <row r="37" spans="1:6" ht="21" customHeight="1">
      <c r="A37" s="26">
        <f t="shared" si="1"/>
        <v>391340</v>
      </c>
      <c r="B37" s="151">
        <v>236.97200000000001</v>
      </c>
      <c r="C37" s="26" t="s">
        <v>46</v>
      </c>
      <c r="D37" s="151">
        <v>238.27600000000001</v>
      </c>
      <c r="E37" s="26" t="s">
        <v>45</v>
      </c>
      <c r="F37" s="151">
        <f t="shared" si="0"/>
        <v>-1.304000000000002</v>
      </c>
    </row>
    <row r="38" spans="1:6" ht="21" customHeight="1">
      <c r="A38" s="26">
        <f t="shared" si="1"/>
        <v>391350</v>
      </c>
      <c r="B38" s="151">
        <v>237.108</v>
      </c>
      <c r="C38" s="26" t="s">
        <v>46</v>
      </c>
      <c r="D38" s="151">
        <v>238.376</v>
      </c>
      <c r="E38" s="26" t="s">
        <v>45</v>
      </c>
      <c r="F38" s="151">
        <f t="shared" si="0"/>
        <v>-1.2680000000000007</v>
      </c>
    </row>
    <row r="39" spans="1:6" ht="21" customHeight="1">
      <c r="A39" s="26">
        <f t="shared" si="1"/>
        <v>391360</v>
      </c>
      <c r="B39" s="151">
        <v>237.256</v>
      </c>
      <c r="C39" s="26" t="s">
        <v>46</v>
      </c>
      <c r="D39" s="151">
        <v>238.476</v>
      </c>
      <c r="E39" s="26" t="s">
        <v>45</v>
      </c>
      <c r="F39" s="151">
        <f t="shared" si="0"/>
        <v>-1.2199999999999989</v>
      </c>
    </row>
    <row r="40" spans="1:6" ht="21" customHeight="1">
      <c r="A40" s="26">
        <f t="shared" si="1"/>
        <v>391370</v>
      </c>
      <c r="B40" s="151">
        <v>237.41800000000001</v>
      </c>
      <c r="C40" s="26" t="s">
        <v>46</v>
      </c>
      <c r="D40" s="151">
        <v>238.57599999999999</v>
      </c>
      <c r="E40" s="26" t="s">
        <v>45</v>
      </c>
      <c r="F40" s="151">
        <f t="shared" si="0"/>
        <v>-1.157999999999987</v>
      </c>
    </row>
    <row r="41" spans="1:6" ht="21" customHeight="1">
      <c r="A41" s="26">
        <f t="shared" si="1"/>
        <v>391380</v>
      </c>
      <c r="B41" s="151">
        <v>237.59200000000001</v>
      </c>
      <c r="C41" s="26" t="s">
        <v>46</v>
      </c>
      <c r="D41" s="151">
        <v>238.67599999999999</v>
      </c>
      <c r="E41" s="26" t="s">
        <v>45</v>
      </c>
      <c r="F41" s="151">
        <f t="shared" si="0"/>
        <v>-1.0839999999999748</v>
      </c>
    </row>
    <row r="42" spans="1:6" ht="21" customHeight="1">
      <c r="A42" s="26">
        <f t="shared" si="1"/>
        <v>391390</v>
      </c>
      <c r="B42" s="151">
        <v>237.77799999999999</v>
      </c>
      <c r="C42" s="26" t="s">
        <v>46</v>
      </c>
      <c r="D42" s="151">
        <v>238.77600000000001</v>
      </c>
      <c r="E42" s="26" t="s">
        <v>45</v>
      </c>
      <c r="F42" s="151">
        <f t="shared" si="0"/>
        <v>-0.99800000000001887</v>
      </c>
    </row>
    <row r="43" spans="1:6" ht="21" customHeight="1">
      <c r="A43" s="26">
        <f t="shared" si="1"/>
        <v>391400</v>
      </c>
      <c r="B43" s="151">
        <v>237.976</v>
      </c>
      <c r="C43" s="26" t="s">
        <v>46</v>
      </c>
      <c r="D43" s="151">
        <v>238.876</v>
      </c>
      <c r="E43" s="26" t="s">
        <v>45</v>
      </c>
      <c r="F43" s="151">
        <f t="shared" si="0"/>
        <v>-0.90000000000000568</v>
      </c>
    </row>
    <row r="44" spans="1:6" ht="21" customHeight="1">
      <c r="A44" s="26">
        <f t="shared" si="1"/>
        <v>391410</v>
      </c>
      <c r="B44" s="151">
        <v>238.17599999999999</v>
      </c>
      <c r="C44" s="26" t="s">
        <v>46</v>
      </c>
      <c r="D44" s="151">
        <v>238.976</v>
      </c>
      <c r="E44" s="26" t="s">
        <v>45</v>
      </c>
      <c r="F44" s="151">
        <f t="shared" si="0"/>
        <v>-0.80000000000001137</v>
      </c>
    </row>
    <row r="45" spans="1:6" ht="21" customHeight="1">
      <c r="A45" s="26">
        <f t="shared" si="1"/>
        <v>391420</v>
      </c>
      <c r="B45" s="151">
        <v>238.376</v>
      </c>
      <c r="C45" s="26" t="s">
        <v>46</v>
      </c>
      <c r="D45" s="151">
        <v>239.07599999999999</v>
      </c>
      <c r="E45" s="26" t="s">
        <v>45</v>
      </c>
      <c r="F45" s="151">
        <f t="shared" si="0"/>
        <v>-0.69999999999998863</v>
      </c>
    </row>
    <row r="46" spans="1:6" ht="21" customHeight="1">
      <c r="A46" s="26">
        <f t="shared" si="1"/>
        <v>391430</v>
      </c>
      <c r="B46" s="151">
        <v>238.57300000000001</v>
      </c>
      <c r="C46" s="26" t="s">
        <v>46</v>
      </c>
      <c r="D46" s="151">
        <v>239.17599999999999</v>
      </c>
      <c r="E46" s="26" t="s">
        <v>45</v>
      </c>
      <c r="F46" s="151">
        <f t="shared" si="0"/>
        <v>-0.60299999999998022</v>
      </c>
    </row>
    <row r="47" spans="1:6" ht="21" customHeight="1">
      <c r="A47" s="26">
        <f t="shared" si="1"/>
        <v>391440</v>
      </c>
      <c r="B47" s="151">
        <v>238.762</v>
      </c>
      <c r="C47" s="26" t="s">
        <v>46</v>
      </c>
      <c r="D47" s="151">
        <v>239.27600000000001</v>
      </c>
      <c r="E47" s="26" t="s">
        <v>45</v>
      </c>
      <c r="F47" s="151">
        <f t="shared" si="0"/>
        <v>-0.51400000000001</v>
      </c>
    </row>
    <row r="48" spans="1:6" ht="21" customHeight="1">
      <c r="A48" s="26">
        <f t="shared" si="1"/>
        <v>391450</v>
      </c>
      <c r="B48" s="151">
        <v>238.94399999999999</v>
      </c>
      <c r="C48" s="26" t="s">
        <v>46</v>
      </c>
      <c r="D48" s="151">
        <v>239.376</v>
      </c>
      <c r="E48" s="26" t="s">
        <v>45</v>
      </c>
      <c r="F48" s="151">
        <f t="shared" si="0"/>
        <v>-0.43200000000001637</v>
      </c>
    </row>
    <row r="49" spans="1:6" ht="21" customHeight="1">
      <c r="A49" s="26">
        <f t="shared" si="1"/>
        <v>391460</v>
      </c>
      <c r="B49" s="151">
        <v>239.119</v>
      </c>
      <c r="C49" s="26" t="s">
        <v>46</v>
      </c>
      <c r="D49" s="151">
        <v>239.476</v>
      </c>
      <c r="E49" s="26" t="s">
        <v>45</v>
      </c>
      <c r="F49" s="151">
        <f t="shared" si="0"/>
        <v>-0.35699999999999932</v>
      </c>
    </row>
    <row r="50" spans="1:6" ht="21" customHeight="1">
      <c r="A50" s="26">
        <f t="shared" si="1"/>
        <v>391470</v>
      </c>
      <c r="B50" s="151">
        <v>239.28700000000001</v>
      </c>
      <c r="C50" s="26" t="s">
        <v>46</v>
      </c>
      <c r="D50" s="151">
        <v>239.57599999999999</v>
      </c>
      <c r="E50" s="26" t="s">
        <v>45</v>
      </c>
      <c r="F50" s="151">
        <f t="shared" si="0"/>
        <v>-0.28899999999998727</v>
      </c>
    </row>
    <row r="51" spans="1:6" ht="21" customHeight="1">
      <c r="A51" s="26">
        <f t="shared" si="1"/>
        <v>391480</v>
      </c>
      <c r="B51" s="151">
        <v>239.447</v>
      </c>
      <c r="C51" s="26" t="s">
        <v>46</v>
      </c>
      <c r="D51" s="151">
        <v>239.67599999999999</v>
      </c>
      <c r="E51" s="26" t="s">
        <v>45</v>
      </c>
      <c r="F51" s="151">
        <f t="shared" si="0"/>
        <v>-0.22899999999998499</v>
      </c>
    </row>
    <row r="52" spans="1:6" ht="21" customHeight="1">
      <c r="A52" s="26">
        <f t="shared" si="1"/>
        <v>391490</v>
      </c>
      <c r="B52" s="151">
        <v>239.601</v>
      </c>
      <c r="C52" s="26" t="s">
        <v>46</v>
      </c>
      <c r="D52" s="151">
        <v>239.77600000000001</v>
      </c>
      <c r="E52" s="26" t="s">
        <v>45</v>
      </c>
      <c r="F52" s="151">
        <f t="shared" si="0"/>
        <v>-0.17500000000001137</v>
      </c>
    </row>
    <row r="53" spans="1:6" ht="21" customHeight="1">
      <c r="A53" s="26">
        <f t="shared" si="1"/>
        <v>391500</v>
      </c>
      <c r="B53" s="151">
        <v>239.74700000000001</v>
      </c>
      <c r="C53" s="26" t="s">
        <v>46</v>
      </c>
      <c r="D53" s="151">
        <v>239.876</v>
      </c>
      <c r="E53" s="26" t="s">
        <v>45</v>
      </c>
      <c r="F53" s="151">
        <f t="shared" si="0"/>
        <v>-0.12899999999999068</v>
      </c>
    </row>
    <row r="54" spans="1:6" ht="21" customHeight="1">
      <c r="A54" s="26">
        <f t="shared" si="1"/>
        <v>391510</v>
      </c>
      <c r="C54" s="26" t="s">
        <v>46</v>
      </c>
      <c r="E54" s="26" t="s">
        <v>45</v>
      </c>
    </row>
    <row r="55" spans="1:6" ht="21" customHeight="1">
      <c r="A55" s="26">
        <f t="shared" si="1"/>
        <v>391520</v>
      </c>
      <c r="C55" s="26" t="s">
        <v>46</v>
      </c>
      <c r="E55" s="26" t="s">
        <v>45</v>
      </c>
    </row>
    <row r="56" spans="1:6" ht="21" customHeight="1">
      <c r="A56" s="26">
        <f t="shared" si="1"/>
        <v>391530</v>
      </c>
      <c r="C56" s="26" t="s">
        <v>46</v>
      </c>
      <c r="E56" s="26" t="s">
        <v>45</v>
      </c>
    </row>
    <row r="57" spans="1:6" ht="21" customHeight="1">
      <c r="A57" s="26">
        <f t="shared" si="1"/>
        <v>391540</v>
      </c>
      <c r="C57" s="26" t="s">
        <v>46</v>
      </c>
      <c r="E57" s="26" t="s">
        <v>45</v>
      </c>
    </row>
    <row r="58" spans="1:6" ht="21" customHeight="1">
      <c r="A58" s="26">
        <f t="shared" si="1"/>
        <v>391550</v>
      </c>
      <c r="C58" s="26" t="s">
        <v>46</v>
      </c>
      <c r="E58" s="26" t="s">
        <v>45</v>
      </c>
    </row>
    <row r="59" spans="1:6" ht="21" customHeight="1">
      <c r="A59" s="26">
        <f t="shared" si="1"/>
        <v>391560</v>
      </c>
      <c r="C59" s="26" t="s">
        <v>46</v>
      </c>
      <c r="E59" s="26" t="s">
        <v>45</v>
      </c>
    </row>
    <row r="60" spans="1:6" ht="21" customHeight="1">
      <c r="A60" s="26">
        <f t="shared" si="1"/>
        <v>391570</v>
      </c>
      <c r="C60" s="26" t="s">
        <v>46</v>
      </c>
      <c r="E60" s="26" t="s">
        <v>45</v>
      </c>
    </row>
    <row r="61" spans="1:6" ht="21" customHeight="1">
      <c r="A61" s="26">
        <f t="shared" si="1"/>
        <v>391580</v>
      </c>
      <c r="C61" s="26" t="s">
        <v>46</v>
      </c>
      <c r="E61" s="26" t="s">
        <v>45</v>
      </c>
    </row>
    <row r="62" spans="1:6" ht="21" customHeight="1">
      <c r="A62" s="26">
        <f t="shared" si="1"/>
        <v>391590</v>
      </c>
      <c r="C62" s="26" t="s">
        <v>46</v>
      </c>
      <c r="E62" s="26" t="s">
        <v>45</v>
      </c>
    </row>
    <row r="63" spans="1:6" ht="21" customHeight="1">
      <c r="A63" s="26">
        <f t="shared" si="1"/>
        <v>391600</v>
      </c>
      <c r="C63" s="26" t="s">
        <v>46</v>
      </c>
      <c r="E63" s="26" t="s">
        <v>45</v>
      </c>
    </row>
    <row r="64" spans="1:6" ht="21" customHeight="1">
      <c r="A64" s="26">
        <f t="shared" si="1"/>
        <v>391610</v>
      </c>
      <c r="C64" s="26" t="s">
        <v>46</v>
      </c>
      <c r="E64" s="26" t="s">
        <v>45</v>
      </c>
    </row>
    <row r="65" spans="1:5" ht="21" customHeight="1">
      <c r="A65" s="26">
        <f t="shared" si="1"/>
        <v>391620</v>
      </c>
      <c r="C65" s="26" t="s">
        <v>46</v>
      </c>
      <c r="E65" s="26" t="s">
        <v>45</v>
      </c>
    </row>
    <row r="66" spans="1:5" ht="21" customHeight="1">
      <c r="A66" s="26">
        <f t="shared" si="1"/>
        <v>391630</v>
      </c>
      <c r="C66" s="26" t="s">
        <v>46</v>
      </c>
      <c r="E66" s="26" t="s">
        <v>45</v>
      </c>
    </row>
    <row r="67" spans="1:5" ht="21" customHeight="1">
      <c r="A67" s="26">
        <f t="shared" si="1"/>
        <v>391640</v>
      </c>
      <c r="C67" s="26" t="s">
        <v>46</v>
      </c>
      <c r="E67" s="26" t="s">
        <v>45</v>
      </c>
    </row>
    <row r="68" spans="1:5" ht="21" customHeight="1">
      <c r="A68" s="26">
        <f t="shared" si="1"/>
        <v>391650</v>
      </c>
      <c r="C68" s="26" t="s">
        <v>46</v>
      </c>
      <c r="E68" s="26" t="s">
        <v>45</v>
      </c>
    </row>
    <row r="69" spans="1:5" ht="21" customHeight="1">
      <c r="A69" s="26">
        <f t="shared" ref="A69:A75" si="2">+A68+10</f>
        <v>391660</v>
      </c>
      <c r="C69" s="26" t="s">
        <v>46</v>
      </c>
      <c r="E69" s="26" t="s">
        <v>45</v>
      </c>
    </row>
    <row r="70" spans="1:5" ht="21" customHeight="1">
      <c r="A70" s="26">
        <f t="shared" si="2"/>
        <v>391670</v>
      </c>
      <c r="C70" s="26" t="s">
        <v>46</v>
      </c>
      <c r="E70" s="26" t="s">
        <v>45</v>
      </c>
    </row>
    <row r="71" spans="1:5" ht="21" customHeight="1">
      <c r="A71" s="26">
        <f t="shared" si="2"/>
        <v>391680</v>
      </c>
      <c r="C71" s="26" t="s">
        <v>46</v>
      </c>
      <c r="E71" s="26" t="s">
        <v>45</v>
      </c>
    </row>
    <row r="72" spans="1:5" ht="21" customHeight="1">
      <c r="A72" s="26">
        <f t="shared" si="2"/>
        <v>391690</v>
      </c>
      <c r="C72" s="26" t="s">
        <v>46</v>
      </c>
      <c r="E72" s="26" t="s">
        <v>45</v>
      </c>
    </row>
    <row r="73" spans="1:5" ht="21" customHeight="1">
      <c r="A73" s="26">
        <f t="shared" si="2"/>
        <v>391700</v>
      </c>
      <c r="C73" s="26" t="s">
        <v>46</v>
      </c>
      <c r="E73" s="26" t="s">
        <v>45</v>
      </c>
    </row>
    <row r="74" spans="1:5" ht="21" customHeight="1">
      <c r="A74" s="26">
        <f t="shared" si="2"/>
        <v>391710</v>
      </c>
      <c r="C74" s="26" t="s">
        <v>46</v>
      </c>
      <c r="E74" s="26" t="s">
        <v>45</v>
      </c>
    </row>
    <row r="75" spans="1:5" ht="21" customHeight="1">
      <c r="A75" s="26">
        <f t="shared" si="2"/>
        <v>391720</v>
      </c>
      <c r="C75" s="26" t="s">
        <v>46</v>
      </c>
      <c r="E75" s="26" t="s">
        <v>45</v>
      </c>
    </row>
    <row r="76" spans="1:5" ht="21" customHeight="1">
      <c r="A76" s="26">
        <f t="shared" ref="A76:A103" si="3">+A75+10</f>
        <v>391730</v>
      </c>
      <c r="C76" s="26" t="s">
        <v>46</v>
      </c>
      <c r="E76" s="26" t="s">
        <v>45</v>
      </c>
    </row>
    <row r="77" spans="1:5" ht="21" customHeight="1">
      <c r="A77" s="26">
        <f t="shared" si="3"/>
        <v>391740</v>
      </c>
      <c r="C77" s="26" t="s">
        <v>46</v>
      </c>
      <c r="E77" s="26" t="s">
        <v>45</v>
      </c>
    </row>
    <row r="78" spans="1:5" ht="21" customHeight="1">
      <c r="A78" s="26">
        <f t="shared" si="3"/>
        <v>391750</v>
      </c>
      <c r="C78" s="26" t="s">
        <v>46</v>
      </c>
      <c r="E78" s="26" t="s">
        <v>45</v>
      </c>
    </row>
    <row r="79" spans="1:5" ht="21" customHeight="1">
      <c r="A79" s="26">
        <f t="shared" si="3"/>
        <v>391760</v>
      </c>
      <c r="C79" s="26" t="s">
        <v>46</v>
      </c>
      <c r="E79" s="26" t="s">
        <v>45</v>
      </c>
    </row>
    <row r="80" spans="1:5" ht="21" customHeight="1">
      <c r="A80" s="26">
        <f t="shared" si="3"/>
        <v>391770</v>
      </c>
      <c r="C80" s="26" t="s">
        <v>46</v>
      </c>
      <c r="E80" s="26" t="s">
        <v>45</v>
      </c>
    </row>
    <row r="81" spans="1:5" ht="21" customHeight="1">
      <c r="A81" s="26">
        <f t="shared" si="3"/>
        <v>391780</v>
      </c>
      <c r="C81" s="26" t="s">
        <v>46</v>
      </c>
      <c r="E81" s="26" t="s">
        <v>45</v>
      </c>
    </row>
    <row r="82" spans="1:5" ht="21" customHeight="1">
      <c r="A82" s="26">
        <f t="shared" si="3"/>
        <v>391790</v>
      </c>
      <c r="C82" s="26" t="s">
        <v>46</v>
      </c>
      <c r="E82" s="26" t="s">
        <v>45</v>
      </c>
    </row>
    <row r="83" spans="1:5" ht="21" customHeight="1">
      <c r="A83" s="26">
        <f t="shared" si="3"/>
        <v>391800</v>
      </c>
      <c r="C83" s="26" t="s">
        <v>46</v>
      </c>
      <c r="E83" s="26" t="s">
        <v>45</v>
      </c>
    </row>
    <row r="84" spans="1:5" ht="21" customHeight="1">
      <c r="A84" s="26">
        <f t="shared" si="3"/>
        <v>391810</v>
      </c>
      <c r="C84" s="26" t="s">
        <v>46</v>
      </c>
      <c r="E84" s="26" t="s">
        <v>45</v>
      </c>
    </row>
    <row r="85" spans="1:5" ht="21" customHeight="1">
      <c r="A85" s="26">
        <f t="shared" si="3"/>
        <v>391820</v>
      </c>
      <c r="C85" s="26" t="s">
        <v>46</v>
      </c>
      <c r="E85" s="26" t="s">
        <v>45</v>
      </c>
    </row>
    <row r="86" spans="1:5" ht="21" customHeight="1">
      <c r="A86" s="26">
        <f t="shared" si="3"/>
        <v>391830</v>
      </c>
      <c r="C86" s="26" t="s">
        <v>46</v>
      </c>
      <c r="E86" s="26" t="s">
        <v>45</v>
      </c>
    </row>
    <row r="87" spans="1:5" ht="21" customHeight="1">
      <c r="A87" s="26">
        <f t="shared" si="3"/>
        <v>391840</v>
      </c>
      <c r="C87" s="26" t="s">
        <v>46</v>
      </c>
      <c r="E87" s="26" t="s">
        <v>45</v>
      </c>
    </row>
    <row r="88" spans="1:5" ht="21" customHeight="1">
      <c r="A88" s="26">
        <f t="shared" si="3"/>
        <v>391850</v>
      </c>
      <c r="C88" s="26" t="s">
        <v>46</v>
      </c>
      <c r="E88" s="26" t="s">
        <v>45</v>
      </c>
    </row>
    <row r="89" spans="1:5" ht="21" customHeight="1">
      <c r="A89" s="26">
        <f t="shared" si="3"/>
        <v>391860</v>
      </c>
      <c r="C89" s="26" t="s">
        <v>46</v>
      </c>
      <c r="E89" s="26" t="s">
        <v>45</v>
      </c>
    </row>
    <row r="90" spans="1:5" ht="21" customHeight="1">
      <c r="A90" s="26">
        <f t="shared" si="3"/>
        <v>391870</v>
      </c>
      <c r="C90" s="26" t="s">
        <v>46</v>
      </c>
      <c r="E90" s="26" t="s">
        <v>45</v>
      </c>
    </row>
    <row r="91" spans="1:5" ht="21" customHeight="1">
      <c r="A91" s="26">
        <f t="shared" si="3"/>
        <v>391880</v>
      </c>
      <c r="C91" s="26" t="s">
        <v>46</v>
      </c>
      <c r="E91" s="26" t="s">
        <v>45</v>
      </c>
    </row>
    <row r="92" spans="1:5" ht="21" customHeight="1">
      <c r="A92" s="26">
        <f t="shared" si="3"/>
        <v>391890</v>
      </c>
      <c r="C92" s="26" t="s">
        <v>46</v>
      </c>
      <c r="E92" s="26" t="s">
        <v>45</v>
      </c>
    </row>
    <row r="93" spans="1:5" ht="21" customHeight="1">
      <c r="A93" s="26">
        <f t="shared" si="3"/>
        <v>391900</v>
      </c>
      <c r="C93" s="26" t="s">
        <v>46</v>
      </c>
      <c r="E93" s="26" t="s">
        <v>45</v>
      </c>
    </row>
    <row r="94" spans="1:5" ht="21" customHeight="1">
      <c r="A94" s="26">
        <f t="shared" si="3"/>
        <v>391910</v>
      </c>
      <c r="C94" s="26" t="s">
        <v>46</v>
      </c>
      <c r="E94" s="26" t="s">
        <v>45</v>
      </c>
    </row>
    <row r="95" spans="1:5" ht="21" customHeight="1">
      <c r="A95" s="26">
        <f t="shared" si="3"/>
        <v>391920</v>
      </c>
      <c r="C95" s="26" t="s">
        <v>46</v>
      </c>
      <c r="E95" s="26" t="s">
        <v>45</v>
      </c>
    </row>
    <row r="96" spans="1:5" ht="21" customHeight="1">
      <c r="A96" s="26">
        <f t="shared" si="3"/>
        <v>391930</v>
      </c>
      <c r="C96" s="26" t="s">
        <v>46</v>
      </c>
      <c r="E96" s="26" t="s">
        <v>45</v>
      </c>
    </row>
    <row r="97" spans="1:5" ht="21" customHeight="1">
      <c r="A97" s="26">
        <f t="shared" si="3"/>
        <v>391940</v>
      </c>
      <c r="C97" s="26" t="s">
        <v>46</v>
      </c>
      <c r="E97" s="26" t="s">
        <v>45</v>
      </c>
    </row>
    <row r="98" spans="1:5" ht="21" customHeight="1">
      <c r="A98" s="26">
        <f t="shared" si="3"/>
        <v>391950</v>
      </c>
      <c r="C98" s="26" t="s">
        <v>46</v>
      </c>
      <c r="E98" s="26" t="s">
        <v>45</v>
      </c>
    </row>
    <row r="99" spans="1:5" ht="21" customHeight="1">
      <c r="A99" s="26">
        <f t="shared" si="3"/>
        <v>391960</v>
      </c>
      <c r="C99" s="26" t="s">
        <v>46</v>
      </c>
      <c r="E99" s="26" t="s">
        <v>45</v>
      </c>
    </row>
    <row r="100" spans="1:5" ht="21" customHeight="1">
      <c r="A100" s="26">
        <f t="shared" si="3"/>
        <v>391970</v>
      </c>
      <c r="C100" s="26" t="s">
        <v>46</v>
      </c>
      <c r="E100" s="26" t="s">
        <v>45</v>
      </c>
    </row>
    <row r="101" spans="1:5" ht="21" customHeight="1">
      <c r="A101" s="26">
        <f t="shared" si="3"/>
        <v>391980</v>
      </c>
      <c r="C101" s="26" t="s">
        <v>46</v>
      </c>
      <c r="E101" s="26" t="s">
        <v>45</v>
      </c>
    </row>
    <row r="102" spans="1:5" ht="21" customHeight="1">
      <c r="A102" s="26">
        <f t="shared" si="3"/>
        <v>391990</v>
      </c>
      <c r="C102" s="26" t="s">
        <v>46</v>
      </c>
      <c r="E102" s="26" t="s">
        <v>45</v>
      </c>
    </row>
    <row r="103" spans="1:5" ht="21" customHeight="1">
      <c r="A103" s="26">
        <f t="shared" si="3"/>
        <v>392000</v>
      </c>
      <c r="C103" s="26" t="s">
        <v>46</v>
      </c>
      <c r="E103" s="26" t="s">
        <v>45</v>
      </c>
    </row>
  </sheetData>
  <printOptions horizontalCentered="1"/>
  <pageMargins left="0.70866141732283472" right="0.70866141732283472" top="0.74803149606299213" bottom="0.74803149606299213" header="0.31496062992125984" footer="0.31496062992125984"/>
  <pageSetup fitToHeight="4" orientation="portrait" r:id="rId1"/>
  <headerFooter>
    <oddHeader>&amp;A</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FF"/>
  </sheetPr>
  <dimension ref="A1:P18"/>
  <sheetViews>
    <sheetView view="pageBreakPreview" topLeftCell="A19" zoomScaleNormal="60" zoomScaleSheetLayoutView="100" workbookViewId="0">
      <selection activeCell="D3" sqref="D3"/>
    </sheetView>
  </sheetViews>
  <sheetFormatPr defaultColWidth="4.42578125" defaultRowHeight="24.75" customHeight="1"/>
  <cols>
    <col min="1" max="1" width="4.42578125" style="291" bestFit="1" customWidth="1"/>
    <col min="2" max="2" width="10.78515625" style="291" bestFit="1" customWidth="1"/>
    <col min="3" max="3" width="14.78515625" style="291" bestFit="1" customWidth="1"/>
    <col min="4" max="4" width="4.78515625" style="291" bestFit="1" customWidth="1"/>
    <col min="5" max="5" width="4.42578125" style="291"/>
    <col min="6" max="6" width="9.42578125" style="291" bestFit="1" customWidth="1"/>
    <col min="7" max="7" width="11.28515625" style="291" customWidth="1"/>
    <col min="8" max="8" width="6.7109375" style="291" customWidth="1"/>
    <col min="9" max="9" width="7.42578125" style="291" customWidth="1"/>
    <col min="10" max="10" width="6.42578125" style="291" customWidth="1"/>
    <col min="11" max="16384" width="4.42578125" style="291"/>
  </cols>
  <sheetData>
    <row r="1" spans="1:16" ht="24.75" customHeight="1">
      <c r="L1" s="292"/>
      <c r="M1" s="292"/>
      <c r="N1" s="292"/>
      <c r="O1" s="292"/>
      <c r="P1" s="292"/>
    </row>
    <row r="2" spans="1:16" ht="24.75" customHeight="1">
      <c r="L2" s="292"/>
      <c r="M2" s="292"/>
      <c r="N2" s="292"/>
      <c r="O2" s="292"/>
      <c r="P2" s="292"/>
    </row>
    <row r="3" spans="1:16" ht="24.75" customHeight="1">
      <c r="A3" s="291" t="s">
        <v>40</v>
      </c>
      <c r="B3" s="291" t="s">
        <v>9</v>
      </c>
      <c r="C3" s="291" t="s">
        <v>10</v>
      </c>
      <c r="D3" s="291" t="s">
        <v>11</v>
      </c>
      <c r="F3" s="291" t="s">
        <v>42</v>
      </c>
      <c r="G3" s="291" t="s">
        <v>12</v>
      </c>
      <c r="H3" s="291" t="s">
        <v>13</v>
      </c>
      <c r="I3" s="291" t="s">
        <v>41</v>
      </c>
      <c r="J3" s="293" t="s">
        <v>14</v>
      </c>
      <c r="L3" s="292"/>
      <c r="M3" s="292"/>
      <c r="N3" s="292"/>
      <c r="O3" s="292"/>
      <c r="P3" s="292"/>
    </row>
    <row r="4" spans="1:16" ht="24.75" customHeight="1">
      <c r="J4" s="293"/>
      <c r="L4" s="292"/>
      <c r="M4" s="292"/>
      <c r="N4" s="292"/>
      <c r="O4" s="292"/>
      <c r="P4" s="292"/>
    </row>
    <row r="5" spans="1:16" ht="24.75" customHeight="1">
      <c r="A5" s="291">
        <f>1+A4</f>
        <v>1</v>
      </c>
      <c r="B5" s="291">
        <v>8</v>
      </c>
      <c r="C5" s="293">
        <f>ROUND(I5,3)</f>
        <v>0.39500000000000002</v>
      </c>
      <c r="F5" s="291">
        <f t="shared" ref="F5:F12" si="0">B5*PI()*B5/4</f>
        <v>50.26548245743669</v>
      </c>
      <c r="G5" s="291">
        <f t="shared" ref="G5:G12" si="1">F5/1000000</f>
        <v>5.0265482457436693E-5</v>
      </c>
      <c r="H5" s="291">
        <v>7850</v>
      </c>
      <c r="I5" s="293">
        <f t="shared" ref="I5:I12" si="2">H5*G5</f>
        <v>0.39458403729087804</v>
      </c>
      <c r="J5" s="293">
        <f>+ROUND(I5,3)</f>
        <v>0.39500000000000002</v>
      </c>
      <c r="L5" s="292"/>
      <c r="M5" s="292"/>
      <c r="N5" s="292"/>
      <c r="O5" s="292"/>
      <c r="P5" s="292"/>
    </row>
    <row r="6" spans="1:16" ht="24.75" customHeight="1">
      <c r="A6" s="291">
        <f t="shared" ref="A6:A12" si="3">1+A5</f>
        <v>2</v>
      </c>
      <c r="B6" s="291">
        <v>10</v>
      </c>
      <c r="C6" s="293">
        <f t="shared" ref="C6:C12" si="4">ROUND(I6,3)</f>
        <v>0.61699999999999999</v>
      </c>
      <c r="F6" s="291">
        <f t="shared" si="0"/>
        <v>78.539816339744831</v>
      </c>
      <c r="G6" s="291">
        <f t="shared" si="1"/>
        <v>7.8539816339744827E-5</v>
      </c>
      <c r="H6" s="291">
        <v>7850</v>
      </c>
      <c r="I6" s="293">
        <f t="shared" si="2"/>
        <v>0.61653755826699685</v>
      </c>
      <c r="J6" s="293">
        <f t="shared" ref="J6:J12" si="5">+ROUND(I6,3)</f>
        <v>0.61699999999999999</v>
      </c>
      <c r="L6" s="292"/>
      <c r="M6" s="292"/>
      <c r="N6" s="292"/>
      <c r="O6" s="292"/>
      <c r="P6" s="292"/>
    </row>
    <row r="7" spans="1:16" ht="24.75" customHeight="1">
      <c r="A7" s="291">
        <f t="shared" si="3"/>
        <v>3</v>
      </c>
      <c r="B7" s="291">
        <v>12</v>
      </c>
      <c r="C7" s="293">
        <f t="shared" si="4"/>
        <v>0.88800000000000001</v>
      </c>
      <c r="F7" s="291">
        <f t="shared" si="0"/>
        <v>113.09733552923255</v>
      </c>
      <c r="G7" s="291">
        <f t="shared" si="1"/>
        <v>1.1309733552923255E-4</v>
      </c>
      <c r="H7" s="291">
        <v>7850</v>
      </c>
      <c r="I7" s="293">
        <f t="shared" si="2"/>
        <v>0.88781408390447547</v>
      </c>
      <c r="J7" s="293">
        <f t="shared" si="5"/>
        <v>0.88800000000000001</v>
      </c>
      <c r="L7" s="292"/>
      <c r="M7" s="292"/>
      <c r="N7" s="292"/>
      <c r="O7" s="292"/>
      <c r="P7" s="292"/>
    </row>
    <row r="8" spans="1:16" ht="24.75" customHeight="1">
      <c r="A8" s="291">
        <f t="shared" si="3"/>
        <v>4</v>
      </c>
      <c r="B8" s="291">
        <v>16</v>
      </c>
      <c r="C8" s="293">
        <f t="shared" si="4"/>
        <v>1.5780000000000001</v>
      </c>
      <c r="F8" s="291">
        <f t="shared" si="0"/>
        <v>201.06192982974676</v>
      </c>
      <c r="G8" s="291">
        <f t="shared" si="1"/>
        <v>2.0106192982974677E-4</v>
      </c>
      <c r="H8" s="291">
        <v>7850</v>
      </c>
      <c r="I8" s="293">
        <f t="shared" si="2"/>
        <v>1.5783361491635122</v>
      </c>
      <c r="J8" s="293">
        <f t="shared" si="5"/>
        <v>1.5780000000000001</v>
      </c>
      <c r="L8" s="292"/>
      <c r="M8" s="292"/>
      <c r="N8" s="292"/>
      <c r="O8" s="292"/>
      <c r="P8" s="292"/>
    </row>
    <row r="9" spans="1:16" ht="24.75" customHeight="1">
      <c r="A9" s="291">
        <f t="shared" si="3"/>
        <v>5</v>
      </c>
      <c r="B9" s="291">
        <v>20</v>
      </c>
      <c r="C9" s="293">
        <f t="shared" si="4"/>
        <v>2.4660000000000002</v>
      </c>
      <c r="F9" s="291">
        <f t="shared" si="0"/>
        <v>314.15926535897933</v>
      </c>
      <c r="G9" s="291">
        <f t="shared" si="1"/>
        <v>3.1415926535897931E-4</v>
      </c>
      <c r="H9" s="291">
        <v>7850</v>
      </c>
      <c r="I9" s="293">
        <f t="shared" si="2"/>
        <v>2.4661502330679874</v>
      </c>
      <c r="J9" s="293">
        <f t="shared" si="5"/>
        <v>2.4660000000000002</v>
      </c>
      <c r="L9" s="292"/>
      <c r="M9" s="292"/>
      <c r="N9" s="292"/>
      <c r="O9" s="292"/>
      <c r="P9" s="292"/>
    </row>
    <row r="10" spans="1:16" ht="24.75" customHeight="1">
      <c r="A10" s="291">
        <f t="shared" si="3"/>
        <v>6</v>
      </c>
      <c r="B10" s="291">
        <v>25</v>
      </c>
      <c r="C10" s="293">
        <f t="shared" si="4"/>
        <v>3.8530000000000002</v>
      </c>
      <c r="F10" s="291">
        <f t="shared" si="0"/>
        <v>490.87385212340519</v>
      </c>
      <c r="G10" s="291">
        <f t="shared" si="1"/>
        <v>4.9087385212340522E-4</v>
      </c>
      <c r="H10" s="291">
        <v>7850</v>
      </c>
      <c r="I10" s="293">
        <f t="shared" si="2"/>
        <v>3.8533597391687309</v>
      </c>
      <c r="J10" s="293">
        <f t="shared" si="5"/>
        <v>3.8530000000000002</v>
      </c>
      <c r="L10" s="292"/>
      <c r="M10" s="292"/>
      <c r="N10" s="292"/>
      <c r="O10" s="292"/>
      <c r="P10" s="292"/>
    </row>
    <row r="11" spans="1:16" ht="24.75" customHeight="1">
      <c r="A11" s="291">
        <f t="shared" si="3"/>
        <v>7</v>
      </c>
      <c r="B11" s="291">
        <v>28</v>
      </c>
      <c r="C11" s="293">
        <f t="shared" si="4"/>
        <v>4.8339999999999996</v>
      </c>
      <c r="F11" s="291">
        <f t="shared" si="0"/>
        <v>615.75216010359941</v>
      </c>
      <c r="G11" s="291">
        <f t="shared" si="1"/>
        <v>6.1575216010359944E-4</v>
      </c>
      <c r="H11" s="291">
        <v>7850</v>
      </c>
      <c r="I11" s="293">
        <f t="shared" si="2"/>
        <v>4.8336544568132558</v>
      </c>
      <c r="J11" s="293">
        <f t="shared" si="5"/>
        <v>4.8339999999999996</v>
      </c>
      <c r="L11" s="292"/>
      <c r="M11" s="292"/>
      <c r="N11" s="292"/>
      <c r="O11" s="292"/>
      <c r="P11" s="292"/>
    </row>
    <row r="12" spans="1:16" ht="24.75" customHeight="1">
      <c r="A12" s="291">
        <f t="shared" si="3"/>
        <v>8</v>
      </c>
      <c r="B12" s="291">
        <v>32</v>
      </c>
      <c r="C12" s="293">
        <f t="shared" si="4"/>
        <v>6.3129999999999997</v>
      </c>
      <c r="F12" s="291">
        <f t="shared" si="0"/>
        <v>804.24771931898704</v>
      </c>
      <c r="G12" s="291">
        <f t="shared" si="1"/>
        <v>8.0424771931898709E-4</v>
      </c>
      <c r="H12" s="291">
        <v>7850</v>
      </c>
      <c r="I12" s="293">
        <f t="shared" si="2"/>
        <v>6.3133445966540487</v>
      </c>
      <c r="J12" s="293">
        <f t="shared" si="5"/>
        <v>6.3129999999999997</v>
      </c>
      <c r="L12" s="292"/>
      <c r="M12" s="292"/>
      <c r="N12" s="292"/>
      <c r="O12" s="292"/>
      <c r="P12" s="292"/>
    </row>
    <row r="13" spans="1:16" ht="24.75" customHeight="1">
      <c r="J13" s="293"/>
      <c r="L13" s="292"/>
      <c r="M13" s="292"/>
      <c r="N13" s="292"/>
      <c r="O13" s="292"/>
      <c r="P13" s="292"/>
    </row>
    <row r="14" spans="1:16" ht="24.75" customHeight="1">
      <c r="L14" s="292"/>
      <c r="M14" s="292"/>
      <c r="N14" s="292"/>
      <c r="O14" s="292"/>
      <c r="P14" s="292"/>
    </row>
    <row r="15" spans="1:16" ht="24.75" customHeight="1">
      <c r="L15" s="292"/>
      <c r="M15" s="292"/>
      <c r="N15" s="292"/>
      <c r="O15" s="292"/>
      <c r="P15" s="292"/>
    </row>
    <row r="16" spans="1:16" ht="24.75" customHeight="1">
      <c r="L16" s="292"/>
      <c r="M16" s="292"/>
      <c r="N16" s="292"/>
      <c r="O16" s="292"/>
      <c r="P16" s="292"/>
    </row>
    <row r="17" spans="12:16" ht="24.75" customHeight="1">
      <c r="L17" s="292"/>
      <c r="M17" s="292"/>
      <c r="N17" s="292"/>
      <c r="O17" s="292"/>
      <c r="P17" s="292"/>
    </row>
    <row r="18" spans="12:16" ht="24.75" customHeight="1">
      <c r="L18" s="292"/>
      <c r="M18" s="292"/>
      <c r="N18" s="292"/>
      <c r="O18" s="292"/>
      <c r="P18" s="292"/>
    </row>
  </sheetData>
  <printOptions horizontalCentered="1"/>
  <pageMargins left="0.74803149606299213" right="0.74803149606299213" top="0.98425196850393704" bottom="0.98425196850393704" header="0.51181102362204722" footer="0.51181102362204722"/>
  <pageSetup paperSize="9" fitToWidth="0" fitToHeight="0" orientation="landscape" r:id="rId1"/>
  <headerFooter alignWithMargins="0">
    <oddHeader>&amp;A</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3F3051"/>
    <pageSetUpPr fitToPage="1"/>
  </sheetPr>
  <dimension ref="B1:G69"/>
  <sheetViews>
    <sheetView view="pageBreakPreview" topLeftCell="A68" zoomScale="130" zoomScaleNormal="100" zoomScaleSheetLayoutView="130" workbookViewId="0">
      <selection activeCell="A88" sqref="A88"/>
    </sheetView>
  </sheetViews>
  <sheetFormatPr defaultColWidth="8.78515625" defaultRowHeight="14.5"/>
  <cols>
    <col min="1" max="1" width="8.78515625" style="154"/>
    <col min="2" max="2" width="8.42578125" style="154" bestFit="1" customWidth="1"/>
    <col min="3" max="3" width="10.2109375" style="154" bestFit="1" customWidth="1"/>
    <col min="4" max="4" width="8.42578125" style="154" bestFit="1" customWidth="1"/>
    <col min="5" max="5" width="5.42578125" style="154" bestFit="1" customWidth="1"/>
    <col min="6" max="6" width="8.42578125" style="154" bestFit="1" customWidth="1"/>
    <col min="7" max="16384" width="8.78515625" style="154"/>
  </cols>
  <sheetData>
    <row r="1" spans="2:6">
      <c r="B1" s="333" t="s">
        <v>146</v>
      </c>
      <c r="C1" s="333"/>
      <c r="D1" s="333"/>
      <c r="E1" s="333"/>
      <c r="F1" s="333"/>
    </row>
    <row r="2" spans="2:6">
      <c r="B2" s="155" t="s">
        <v>140</v>
      </c>
    </row>
    <row r="3" spans="2:6" ht="37.5" customHeight="1">
      <c r="B3" s="156" t="s">
        <v>131</v>
      </c>
      <c r="C3" s="157" t="s">
        <v>132</v>
      </c>
      <c r="D3" s="157" t="s">
        <v>133</v>
      </c>
      <c r="E3" s="157" t="s">
        <v>134</v>
      </c>
      <c r="F3" s="157" t="s">
        <v>135</v>
      </c>
    </row>
    <row r="4" spans="2:6" ht="22.65" customHeight="1">
      <c r="B4" s="158">
        <v>1</v>
      </c>
      <c r="C4" s="159">
        <v>253300</v>
      </c>
      <c r="D4" s="159">
        <v>253500</v>
      </c>
      <c r="E4" s="159" t="s">
        <v>136</v>
      </c>
      <c r="F4" s="159">
        <f>+D4-C4</f>
        <v>200</v>
      </c>
    </row>
    <row r="5" spans="2:6">
      <c r="B5" s="158">
        <v>2</v>
      </c>
      <c r="C5" s="159">
        <v>254100</v>
      </c>
      <c r="D5" s="159">
        <v>254200</v>
      </c>
      <c r="E5" s="159" t="s">
        <v>136</v>
      </c>
      <c r="F5" s="159">
        <f t="shared" ref="F5:F31" si="0">+D5-C5</f>
        <v>100</v>
      </c>
    </row>
    <row r="6" spans="2:6">
      <c r="B6" s="158">
        <v>3</v>
      </c>
      <c r="C6" s="159">
        <v>254450</v>
      </c>
      <c r="D6" s="159">
        <v>254600</v>
      </c>
      <c r="E6" s="159" t="s">
        <v>136</v>
      </c>
      <c r="F6" s="159">
        <f t="shared" si="0"/>
        <v>150</v>
      </c>
    </row>
    <row r="7" spans="2:6">
      <c r="B7" s="158">
        <v>4</v>
      </c>
      <c r="C7" s="159">
        <v>256550</v>
      </c>
      <c r="D7" s="159">
        <v>256700</v>
      </c>
      <c r="E7" s="159" t="s">
        <v>136</v>
      </c>
      <c r="F7" s="159">
        <f t="shared" si="0"/>
        <v>150</v>
      </c>
    </row>
    <row r="8" spans="2:6">
      <c r="B8" s="158">
        <v>5</v>
      </c>
      <c r="C8" s="159">
        <v>257500</v>
      </c>
      <c r="D8" s="159">
        <v>257650</v>
      </c>
      <c r="E8" s="159" t="s">
        <v>136</v>
      </c>
      <c r="F8" s="159">
        <f t="shared" si="0"/>
        <v>150</v>
      </c>
    </row>
    <row r="9" spans="2:6">
      <c r="B9" s="158">
        <v>6</v>
      </c>
      <c r="C9" s="159">
        <v>260150</v>
      </c>
      <c r="D9" s="159">
        <v>260250</v>
      </c>
      <c r="E9" s="159" t="s">
        <v>136</v>
      </c>
      <c r="F9" s="159">
        <f t="shared" si="0"/>
        <v>100</v>
      </c>
    </row>
    <row r="10" spans="2:6">
      <c r="B10" s="158">
        <v>7</v>
      </c>
      <c r="C10" s="159">
        <v>261550</v>
      </c>
      <c r="D10" s="159">
        <v>261700</v>
      </c>
      <c r="E10" s="159" t="s">
        <v>136</v>
      </c>
      <c r="F10" s="159">
        <f t="shared" si="0"/>
        <v>150</v>
      </c>
    </row>
    <row r="11" spans="2:6">
      <c r="B11" s="158">
        <v>8</v>
      </c>
      <c r="C11" s="159">
        <v>263850</v>
      </c>
      <c r="D11" s="159">
        <v>263950</v>
      </c>
      <c r="E11" s="159" t="s">
        <v>136</v>
      </c>
      <c r="F11" s="159">
        <f t="shared" si="0"/>
        <v>100</v>
      </c>
    </row>
    <row r="12" spans="2:6">
      <c r="B12" s="158">
        <v>9</v>
      </c>
      <c r="C12" s="159">
        <v>266600</v>
      </c>
      <c r="D12" s="159">
        <v>266750</v>
      </c>
      <c r="E12" s="159" t="s">
        <v>136</v>
      </c>
      <c r="F12" s="159">
        <f t="shared" si="0"/>
        <v>150</v>
      </c>
    </row>
    <row r="13" spans="2:6">
      <c r="B13" s="158">
        <v>10</v>
      </c>
      <c r="C13" s="159">
        <v>267150</v>
      </c>
      <c r="D13" s="159">
        <v>267400</v>
      </c>
      <c r="E13" s="159" t="s">
        <v>136</v>
      </c>
      <c r="F13" s="159">
        <f t="shared" si="0"/>
        <v>250</v>
      </c>
    </row>
    <row r="14" spans="2:6">
      <c r="B14" s="158">
        <v>11</v>
      </c>
      <c r="C14" s="159">
        <v>270100</v>
      </c>
      <c r="D14" s="159">
        <v>270200</v>
      </c>
      <c r="E14" s="159" t="s">
        <v>136</v>
      </c>
      <c r="F14" s="159">
        <f t="shared" si="0"/>
        <v>100</v>
      </c>
    </row>
    <row r="15" spans="2:6">
      <c r="B15" s="158">
        <v>12</v>
      </c>
      <c r="C15" s="159">
        <v>270700</v>
      </c>
      <c r="D15" s="159">
        <v>270800</v>
      </c>
      <c r="E15" s="159" t="s">
        <v>136</v>
      </c>
      <c r="F15" s="159">
        <f t="shared" si="0"/>
        <v>100</v>
      </c>
    </row>
    <row r="16" spans="2:6">
      <c r="B16" s="158">
        <v>13</v>
      </c>
      <c r="C16" s="159">
        <v>271200</v>
      </c>
      <c r="D16" s="159">
        <v>271300</v>
      </c>
      <c r="E16" s="159" t="s">
        <v>136</v>
      </c>
      <c r="F16" s="159">
        <f t="shared" si="0"/>
        <v>100</v>
      </c>
    </row>
    <row r="17" spans="2:7">
      <c r="B17" s="158">
        <v>14</v>
      </c>
      <c r="C17" s="159">
        <v>271400</v>
      </c>
      <c r="D17" s="159">
        <v>271450</v>
      </c>
      <c r="E17" s="159" t="s">
        <v>136</v>
      </c>
      <c r="F17" s="159">
        <f t="shared" si="0"/>
        <v>50</v>
      </c>
    </row>
    <row r="18" spans="2:7">
      <c r="B18" s="158">
        <v>15</v>
      </c>
      <c r="C18" s="159">
        <v>273400</v>
      </c>
      <c r="D18" s="159">
        <v>273600</v>
      </c>
      <c r="E18" s="159" t="s">
        <v>136</v>
      </c>
      <c r="F18" s="159">
        <f t="shared" si="0"/>
        <v>200</v>
      </c>
    </row>
    <row r="19" spans="2:7">
      <c r="B19" s="158">
        <v>16</v>
      </c>
      <c r="C19" s="159">
        <v>274200</v>
      </c>
      <c r="D19" s="159">
        <v>274250</v>
      </c>
      <c r="E19" s="159" t="s">
        <v>136</v>
      </c>
      <c r="F19" s="159">
        <f t="shared" si="0"/>
        <v>50</v>
      </c>
    </row>
    <row r="20" spans="2:7">
      <c r="B20" s="158">
        <v>17</v>
      </c>
      <c r="C20" s="159">
        <v>287100</v>
      </c>
      <c r="D20" s="159">
        <v>287750</v>
      </c>
      <c r="E20" s="159" t="s">
        <v>137</v>
      </c>
      <c r="F20" s="159">
        <f t="shared" si="0"/>
        <v>650</v>
      </c>
    </row>
    <row r="21" spans="2:7">
      <c r="B21" s="158">
        <v>18</v>
      </c>
      <c r="C21" s="159">
        <v>299200</v>
      </c>
      <c r="D21" s="159">
        <v>299400</v>
      </c>
      <c r="E21" s="159" t="s">
        <v>136</v>
      </c>
      <c r="F21" s="159">
        <f t="shared" si="0"/>
        <v>200</v>
      </c>
    </row>
    <row r="22" spans="2:7">
      <c r="B22" s="158">
        <v>19</v>
      </c>
      <c r="C22" s="159">
        <v>300800</v>
      </c>
      <c r="D22" s="159">
        <v>301400</v>
      </c>
      <c r="E22" s="159" t="s">
        <v>136</v>
      </c>
      <c r="F22" s="159">
        <f t="shared" si="0"/>
        <v>600</v>
      </c>
    </row>
    <row r="23" spans="2:7">
      <c r="B23" s="158">
        <v>20</v>
      </c>
      <c r="C23" s="159">
        <v>306300</v>
      </c>
      <c r="D23" s="159">
        <v>307050</v>
      </c>
      <c r="E23" s="159" t="s">
        <v>138</v>
      </c>
      <c r="F23" s="159">
        <f t="shared" si="0"/>
        <v>750</v>
      </c>
    </row>
    <row r="24" spans="2:7">
      <c r="B24" s="158">
        <v>21</v>
      </c>
      <c r="C24" s="159">
        <v>303800</v>
      </c>
      <c r="D24" s="159">
        <v>303880</v>
      </c>
      <c r="E24" s="159" t="s">
        <v>138</v>
      </c>
      <c r="F24" s="159">
        <f t="shared" si="0"/>
        <v>80</v>
      </c>
    </row>
    <row r="25" spans="2:7">
      <c r="B25" s="158">
        <v>22</v>
      </c>
      <c r="C25" s="159">
        <v>300000</v>
      </c>
      <c r="D25" s="159">
        <v>300100</v>
      </c>
      <c r="E25" s="159" t="s">
        <v>138</v>
      </c>
      <c r="F25" s="159">
        <f t="shared" si="0"/>
        <v>100</v>
      </c>
    </row>
    <row r="26" spans="2:7">
      <c r="B26" s="158">
        <v>23</v>
      </c>
      <c r="C26" s="159">
        <v>295500</v>
      </c>
      <c r="D26" s="159">
        <v>295900</v>
      </c>
      <c r="E26" s="159" t="s">
        <v>138</v>
      </c>
      <c r="F26" s="159">
        <f t="shared" si="0"/>
        <v>400</v>
      </c>
    </row>
    <row r="27" spans="2:7">
      <c r="B27" s="158">
        <v>24</v>
      </c>
      <c r="C27" s="159">
        <v>286900</v>
      </c>
      <c r="D27" s="159">
        <v>287250</v>
      </c>
      <c r="E27" s="159" t="s">
        <v>139</v>
      </c>
      <c r="F27" s="159">
        <f t="shared" si="0"/>
        <v>350</v>
      </c>
    </row>
    <row r="28" spans="2:7">
      <c r="B28" s="158">
        <v>25</v>
      </c>
      <c r="C28" s="159">
        <v>282850</v>
      </c>
      <c r="D28" s="159">
        <v>283000</v>
      </c>
      <c r="E28" s="159" t="s">
        <v>138</v>
      </c>
      <c r="F28" s="159">
        <f t="shared" si="0"/>
        <v>150</v>
      </c>
    </row>
    <row r="29" spans="2:7">
      <c r="B29" s="158">
        <v>26</v>
      </c>
      <c r="C29" s="159">
        <v>266850</v>
      </c>
      <c r="D29" s="159">
        <v>267100</v>
      </c>
      <c r="E29" s="159" t="s">
        <v>138</v>
      </c>
      <c r="F29" s="159">
        <f t="shared" si="0"/>
        <v>250</v>
      </c>
    </row>
    <row r="30" spans="2:7">
      <c r="B30" s="158">
        <v>27</v>
      </c>
      <c r="C30" s="159">
        <v>265150</v>
      </c>
      <c r="D30" s="159">
        <v>265850</v>
      </c>
      <c r="E30" s="159" t="s">
        <v>138</v>
      </c>
      <c r="F30" s="159">
        <f t="shared" si="0"/>
        <v>700</v>
      </c>
    </row>
    <row r="31" spans="2:7">
      <c r="B31" s="158">
        <v>28</v>
      </c>
      <c r="C31" s="159">
        <v>259450</v>
      </c>
      <c r="D31" s="159">
        <v>259550</v>
      </c>
      <c r="E31" s="159" t="s">
        <v>138</v>
      </c>
      <c r="F31" s="159">
        <f t="shared" si="0"/>
        <v>100</v>
      </c>
    </row>
    <row r="32" spans="2:7">
      <c r="B32" s="160"/>
      <c r="C32" s="160"/>
      <c r="D32" s="346" t="s">
        <v>145</v>
      </c>
      <c r="E32" s="346"/>
      <c r="F32" s="161">
        <f>SUM(F4:F31)</f>
        <v>6430</v>
      </c>
      <c r="G32" s="160"/>
    </row>
    <row r="33" spans="2:6" ht="25.5" customHeight="1">
      <c r="B33" s="155" t="s">
        <v>141</v>
      </c>
      <c r="F33" s="160"/>
    </row>
    <row r="34" spans="2:6" ht="38.25" customHeight="1">
      <c r="B34" s="156" t="s">
        <v>131</v>
      </c>
      <c r="C34" s="157" t="s">
        <v>132</v>
      </c>
      <c r="D34" s="157" t="s">
        <v>133</v>
      </c>
      <c r="E34" s="157" t="s">
        <v>134</v>
      </c>
      <c r="F34" s="157" t="s">
        <v>135</v>
      </c>
    </row>
    <row r="35" spans="2:6">
      <c r="B35" s="158">
        <v>1</v>
      </c>
      <c r="C35" s="159">
        <v>309230</v>
      </c>
      <c r="D35" s="159">
        <v>309600</v>
      </c>
      <c r="E35" s="159" t="s">
        <v>138</v>
      </c>
      <c r="F35" s="159">
        <f>+D35-C35</f>
        <v>370</v>
      </c>
    </row>
    <row r="36" spans="2:6">
      <c r="B36" s="158">
        <v>2</v>
      </c>
      <c r="C36" s="159">
        <v>309690</v>
      </c>
      <c r="D36" s="159">
        <v>309730</v>
      </c>
      <c r="E36" s="159" t="s">
        <v>138</v>
      </c>
      <c r="F36" s="159">
        <f t="shared" ref="F36:F66" si="1">+D36-C36</f>
        <v>40</v>
      </c>
    </row>
    <row r="37" spans="2:6">
      <c r="B37" s="158">
        <v>3</v>
      </c>
      <c r="C37" s="159">
        <v>309040</v>
      </c>
      <c r="D37" s="159">
        <v>309180</v>
      </c>
      <c r="E37" s="159" t="s">
        <v>136</v>
      </c>
      <c r="F37" s="159">
        <f t="shared" si="1"/>
        <v>140</v>
      </c>
    </row>
    <row r="38" spans="2:6">
      <c r="B38" s="158">
        <v>4</v>
      </c>
      <c r="C38" s="159">
        <v>309560</v>
      </c>
      <c r="D38" s="159">
        <v>309620</v>
      </c>
      <c r="E38" s="159" t="s">
        <v>136</v>
      </c>
      <c r="F38" s="159">
        <f t="shared" si="1"/>
        <v>60</v>
      </c>
    </row>
    <row r="39" spans="2:6">
      <c r="B39" s="158">
        <v>5</v>
      </c>
      <c r="C39" s="159">
        <v>312360</v>
      </c>
      <c r="D39" s="159">
        <v>312500</v>
      </c>
      <c r="E39" s="159" t="s">
        <v>136</v>
      </c>
      <c r="F39" s="159">
        <f t="shared" si="1"/>
        <v>140</v>
      </c>
    </row>
    <row r="40" spans="2:6">
      <c r="B40" s="158">
        <v>6</v>
      </c>
      <c r="C40" s="159">
        <v>316480</v>
      </c>
      <c r="D40" s="159">
        <v>316620</v>
      </c>
      <c r="E40" s="159" t="s">
        <v>136</v>
      </c>
      <c r="F40" s="159">
        <f t="shared" si="1"/>
        <v>140</v>
      </c>
    </row>
    <row r="41" spans="2:6">
      <c r="B41" s="158">
        <v>7</v>
      </c>
      <c r="C41" s="159">
        <v>317100</v>
      </c>
      <c r="D41" s="159">
        <v>317250</v>
      </c>
      <c r="E41" s="159" t="s">
        <v>136</v>
      </c>
      <c r="F41" s="159">
        <f t="shared" si="1"/>
        <v>150</v>
      </c>
    </row>
    <row r="42" spans="2:6">
      <c r="B42" s="158">
        <v>8</v>
      </c>
      <c r="C42" s="159">
        <v>317300</v>
      </c>
      <c r="D42" s="159">
        <v>317470</v>
      </c>
      <c r="E42" s="159" t="s">
        <v>136</v>
      </c>
      <c r="F42" s="159">
        <f t="shared" si="1"/>
        <v>170</v>
      </c>
    </row>
    <row r="43" spans="2:6">
      <c r="B43" s="158">
        <v>9</v>
      </c>
      <c r="C43" s="159">
        <v>318820</v>
      </c>
      <c r="D43" s="159">
        <v>319100</v>
      </c>
      <c r="E43" s="159" t="s">
        <v>136</v>
      </c>
      <c r="F43" s="159">
        <f t="shared" si="1"/>
        <v>280</v>
      </c>
    </row>
    <row r="44" spans="2:6">
      <c r="B44" s="158">
        <v>10</v>
      </c>
      <c r="C44" s="159">
        <v>319300</v>
      </c>
      <c r="D44" s="159">
        <v>319440</v>
      </c>
      <c r="E44" s="159" t="s">
        <v>138</v>
      </c>
      <c r="F44" s="159">
        <f t="shared" si="1"/>
        <v>140</v>
      </c>
    </row>
    <row r="45" spans="2:6">
      <c r="B45" s="158">
        <v>11</v>
      </c>
      <c r="C45" s="159">
        <v>316250</v>
      </c>
      <c r="D45" s="159">
        <v>316320</v>
      </c>
      <c r="E45" s="159" t="s">
        <v>138</v>
      </c>
      <c r="F45" s="159">
        <f t="shared" si="1"/>
        <v>70</v>
      </c>
    </row>
    <row r="46" spans="2:6">
      <c r="B46" s="158">
        <v>12</v>
      </c>
      <c r="C46" s="159">
        <v>319900</v>
      </c>
      <c r="D46" s="159">
        <v>320200</v>
      </c>
      <c r="E46" s="159" t="s">
        <v>136</v>
      </c>
      <c r="F46" s="159">
        <f t="shared" si="1"/>
        <v>300</v>
      </c>
    </row>
    <row r="47" spans="2:6">
      <c r="B47" s="158">
        <v>13</v>
      </c>
      <c r="C47" s="159">
        <v>318820</v>
      </c>
      <c r="D47" s="159">
        <v>319000</v>
      </c>
      <c r="E47" s="159" t="s">
        <v>138</v>
      </c>
      <c r="F47" s="159">
        <f t="shared" si="1"/>
        <v>180</v>
      </c>
    </row>
    <row r="48" spans="2:6">
      <c r="B48" s="158">
        <v>14</v>
      </c>
      <c r="C48" s="159">
        <v>322850</v>
      </c>
      <c r="D48" s="159">
        <v>323700</v>
      </c>
      <c r="E48" s="159" t="s">
        <v>138</v>
      </c>
      <c r="F48" s="159">
        <f t="shared" si="1"/>
        <v>850</v>
      </c>
    </row>
    <row r="49" spans="2:6">
      <c r="B49" s="158">
        <v>15</v>
      </c>
      <c r="C49" s="159">
        <v>325900</v>
      </c>
      <c r="D49" s="159">
        <v>326000</v>
      </c>
      <c r="E49" s="159" t="s">
        <v>136</v>
      </c>
      <c r="F49" s="159">
        <f t="shared" si="1"/>
        <v>100</v>
      </c>
    </row>
    <row r="50" spans="2:6">
      <c r="B50" s="158">
        <v>16</v>
      </c>
      <c r="C50" s="159">
        <v>329950</v>
      </c>
      <c r="D50" s="159">
        <v>330050</v>
      </c>
      <c r="E50" s="159" t="s">
        <v>136</v>
      </c>
      <c r="F50" s="159">
        <f t="shared" si="1"/>
        <v>100</v>
      </c>
    </row>
    <row r="51" spans="2:6">
      <c r="B51" s="158">
        <v>17</v>
      </c>
      <c r="C51" s="159">
        <v>330500</v>
      </c>
      <c r="D51" s="159">
        <v>330650</v>
      </c>
      <c r="E51" s="159" t="s">
        <v>136</v>
      </c>
      <c r="F51" s="159">
        <f t="shared" si="1"/>
        <v>150</v>
      </c>
    </row>
    <row r="52" spans="2:6">
      <c r="B52" s="158">
        <v>18</v>
      </c>
      <c r="C52" s="159">
        <v>330800</v>
      </c>
      <c r="D52" s="159">
        <v>330900</v>
      </c>
      <c r="E52" s="159" t="s">
        <v>136</v>
      </c>
      <c r="F52" s="159">
        <f t="shared" si="1"/>
        <v>100</v>
      </c>
    </row>
    <row r="53" spans="2:6">
      <c r="B53" s="158">
        <v>19</v>
      </c>
      <c r="C53" s="159">
        <v>333200</v>
      </c>
      <c r="D53" s="159">
        <v>333350</v>
      </c>
      <c r="E53" s="159" t="s">
        <v>136</v>
      </c>
      <c r="F53" s="159">
        <f t="shared" si="1"/>
        <v>150</v>
      </c>
    </row>
    <row r="54" spans="2:6">
      <c r="B54" s="158">
        <v>20</v>
      </c>
      <c r="C54" s="159">
        <v>333500</v>
      </c>
      <c r="D54" s="159">
        <v>333700</v>
      </c>
      <c r="E54" s="159" t="s">
        <v>136</v>
      </c>
      <c r="F54" s="159">
        <f t="shared" si="1"/>
        <v>200</v>
      </c>
    </row>
    <row r="55" spans="2:6">
      <c r="B55" s="158">
        <v>21</v>
      </c>
      <c r="C55" s="159">
        <v>334700</v>
      </c>
      <c r="D55" s="159">
        <v>334800</v>
      </c>
      <c r="E55" s="159" t="s">
        <v>136</v>
      </c>
      <c r="F55" s="159">
        <f t="shared" si="1"/>
        <v>100</v>
      </c>
    </row>
    <row r="56" spans="2:6">
      <c r="B56" s="158">
        <v>22</v>
      </c>
      <c r="C56" s="159">
        <v>336800</v>
      </c>
      <c r="D56" s="159">
        <v>336900</v>
      </c>
      <c r="E56" s="159" t="s">
        <v>137</v>
      </c>
      <c r="F56" s="159">
        <f t="shared" si="1"/>
        <v>100</v>
      </c>
    </row>
    <row r="57" spans="2:6">
      <c r="B57" s="158">
        <v>23</v>
      </c>
      <c r="C57" s="159">
        <v>337400</v>
      </c>
      <c r="D57" s="159">
        <v>337500</v>
      </c>
      <c r="E57" s="159" t="s">
        <v>136</v>
      </c>
      <c r="F57" s="159">
        <f t="shared" si="1"/>
        <v>100</v>
      </c>
    </row>
    <row r="58" spans="2:6">
      <c r="B58" s="158">
        <v>24</v>
      </c>
      <c r="C58" s="159">
        <v>339750</v>
      </c>
      <c r="D58" s="159">
        <v>339900</v>
      </c>
      <c r="E58" s="159" t="s">
        <v>136</v>
      </c>
      <c r="F58" s="159">
        <f t="shared" si="1"/>
        <v>150</v>
      </c>
    </row>
    <row r="59" spans="2:6">
      <c r="B59" s="158">
        <v>25</v>
      </c>
      <c r="C59" s="159">
        <v>339800</v>
      </c>
      <c r="D59" s="159">
        <v>339900</v>
      </c>
      <c r="E59" s="159" t="s">
        <v>138</v>
      </c>
      <c r="F59" s="159">
        <f t="shared" si="1"/>
        <v>100</v>
      </c>
    </row>
    <row r="60" spans="2:6">
      <c r="B60" s="158">
        <v>26</v>
      </c>
      <c r="C60" s="159">
        <v>338150</v>
      </c>
      <c r="D60" s="159">
        <v>338250</v>
      </c>
      <c r="E60" s="159" t="s">
        <v>138</v>
      </c>
      <c r="F60" s="159">
        <f t="shared" si="1"/>
        <v>100</v>
      </c>
    </row>
    <row r="61" spans="2:6">
      <c r="B61" s="158">
        <v>27</v>
      </c>
      <c r="C61" s="159">
        <v>337700</v>
      </c>
      <c r="D61" s="159">
        <v>337900</v>
      </c>
      <c r="E61" s="159" t="s">
        <v>138</v>
      </c>
      <c r="F61" s="159">
        <f t="shared" si="1"/>
        <v>200</v>
      </c>
    </row>
    <row r="62" spans="2:6">
      <c r="B62" s="158">
        <v>28</v>
      </c>
      <c r="C62" s="159">
        <v>332400</v>
      </c>
      <c r="D62" s="159">
        <v>332500</v>
      </c>
      <c r="E62" s="159" t="s">
        <v>138</v>
      </c>
      <c r="F62" s="159">
        <f t="shared" si="1"/>
        <v>100</v>
      </c>
    </row>
    <row r="63" spans="2:6">
      <c r="B63" s="158">
        <v>29</v>
      </c>
      <c r="C63" s="159">
        <v>329850</v>
      </c>
      <c r="D63" s="159">
        <v>329950</v>
      </c>
      <c r="E63" s="159" t="s">
        <v>138</v>
      </c>
      <c r="F63" s="159">
        <f t="shared" si="1"/>
        <v>100</v>
      </c>
    </row>
    <row r="64" spans="2:6">
      <c r="B64" s="158">
        <v>30</v>
      </c>
      <c r="C64" s="159">
        <v>308600</v>
      </c>
      <c r="D64" s="159">
        <v>308700</v>
      </c>
      <c r="E64" s="159" t="s">
        <v>139</v>
      </c>
      <c r="F64" s="159">
        <f t="shared" si="1"/>
        <v>100</v>
      </c>
    </row>
    <row r="65" spans="2:7">
      <c r="B65" s="158">
        <v>31</v>
      </c>
      <c r="C65" s="159">
        <v>308250</v>
      </c>
      <c r="D65" s="159">
        <v>308400</v>
      </c>
      <c r="E65" s="159" t="s">
        <v>139</v>
      </c>
      <c r="F65" s="159">
        <f t="shared" si="1"/>
        <v>150</v>
      </c>
    </row>
    <row r="66" spans="2:7">
      <c r="B66" s="158">
        <v>32</v>
      </c>
      <c r="C66" s="159">
        <v>326150</v>
      </c>
      <c r="D66" s="159">
        <v>326350</v>
      </c>
      <c r="E66" s="159" t="s">
        <v>138</v>
      </c>
      <c r="F66" s="159">
        <f t="shared" si="1"/>
        <v>200</v>
      </c>
    </row>
    <row r="67" spans="2:7">
      <c r="D67" s="346" t="s">
        <v>145</v>
      </c>
      <c r="E67" s="346"/>
      <c r="F67" s="162">
        <f>SUM(F35:F66)</f>
        <v>5330</v>
      </c>
      <c r="G67" s="163"/>
    </row>
    <row r="69" spans="2:7">
      <c r="B69" s="164"/>
      <c r="C69" s="164"/>
      <c r="D69" s="347" t="s">
        <v>144</v>
      </c>
      <c r="E69" s="347"/>
      <c r="F69" s="165">
        <f>+F32+F67</f>
        <v>11760</v>
      </c>
    </row>
  </sheetData>
  <mergeCells count="4">
    <mergeCell ref="D67:E67"/>
    <mergeCell ref="D69:E69"/>
    <mergeCell ref="D32:E32"/>
    <mergeCell ref="B1:F1"/>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&amp;A</oddHead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2060"/>
    <pageSetUpPr fitToPage="1"/>
  </sheetPr>
  <dimension ref="B3:E34"/>
  <sheetViews>
    <sheetView view="pageBreakPreview" zoomScale="130" zoomScaleNormal="120" zoomScaleSheetLayoutView="130" workbookViewId="0">
      <selection activeCell="E7" sqref="E7"/>
    </sheetView>
  </sheetViews>
  <sheetFormatPr defaultColWidth="8.78515625" defaultRowHeight="14.5"/>
  <cols>
    <col min="1" max="1" width="8.78515625" style="154"/>
    <col min="2" max="2" width="4.78515625" style="154" customWidth="1"/>
    <col min="3" max="3" width="11.92578125" style="154" customWidth="1"/>
    <col min="4" max="4" width="11.0703125" style="154" customWidth="1"/>
    <col min="5" max="5" width="11" style="154" customWidth="1"/>
    <col min="6" max="16384" width="8.78515625" style="154"/>
  </cols>
  <sheetData>
    <row r="3" spans="2:5" ht="37.5" customHeight="1">
      <c r="B3" s="348" t="s">
        <v>147</v>
      </c>
      <c r="C3" s="348"/>
      <c r="D3" s="348"/>
      <c r="E3" s="348"/>
    </row>
    <row r="4" spans="2:5" ht="22.65" customHeight="1">
      <c r="B4" s="166" t="s">
        <v>131</v>
      </c>
      <c r="C4" s="167" t="s">
        <v>132</v>
      </c>
      <c r="D4" s="167" t="s">
        <v>133</v>
      </c>
      <c r="E4" s="167" t="s">
        <v>135</v>
      </c>
    </row>
    <row r="5" spans="2:5">
      <c r="B5" s="168">
        <v>1</v>
      </c>
      <c r="C5" s="169">
        <v>296750</v>
      </c>
      <c r="D5" s="169">
        <v>297360</v>
      </c>
      <c r="E5" s="170">
        <f>+D5-C5</f>
        <v>610</v>
      </c>
    </row>
    <row r="6" spans="2:5">
      <c r="B6" s="168">
        <f>+B5+1</f>
        <v>2</v>
      </c>
      <c r="C6" s="169">
        <v>312700</v>
      </c>
      <c r="D6" s="169">
        <v>313550</v>
      </c>
      <c r="E6" s="170">
        <f t="shared" ref="E6:E8" si="0">+D6-C6</f>
        <v>850</v>
      </c>
    </row>
    <row r="7" spans="2:5">
      <c r="B7" s="168">
        <f t="shared" ref="B7:B8" si="1">+B6+1</f>
        <v>3</v>
      </c>
      <c r="C7" s="169">
        <v>308140</v>
      </c>
      <c r="D7" s="169">
        <v>309000</v>
      </c>
      <c r="E7" s="170">
        <f t="shared" si="0"/>
        <v>860</v>
      </c>
    </row>
    <row r="8" spans="2:5">
      <c r="B8" s="168">
        <f t="shared" si="1"/>
        <v>4</v>
      </c>
      <c r="C8" s="169">
        <v>287800</v>
      </c>
      <c r="D8" s="169">
        <v>287900</v>
      </c>
      <c r="E8" s="170">
        <f t="shared" si="0"/>
        <v>100</v>
      </c>
    </row>
    <row r="9" spans="2:5">
      <c r="B9" s="168"/>
      <c r="C9" s="169"/>
      <c r="D9" s="169"/>
      <c r="E9" s="171">
        <f>SUM(E5:E8)</f>
        <v>2420</v>
      </c>
    </row>
    <row r="34" ht="38.25" customHeight="1"/>
  </sheetData>
  <mergeCells count="1">
    <mergeCell ref="B3:E3"/>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&amp;A</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2:I31"/>
  <sheetViews>
    <sheetView view="pageBreakPreview" zoomScaleNormal="90" zoomScaleSheetLayoutView="100" workbookViewId="0"/>
  </sheetViews>
  <sheetFormatPr defaultColWidth="8.78515625" defaultRowHeight="13.5"/>
  <cols>
    <col min="1" max="1" width="8.78515625" style="26"/>
    <col min="2" max="3" width="8.7109375" style="26" customWidth="1"/>
    <col min="4" max="5" width="8.78515625" style="26"/>
    <col min="6" max="8" width="0" style="26" hidden="1" customWidth="1"/>
    <col min="9" max="16384" width="8.78515625" style="26"/>
  </cols>
  <sheetData>
    <row r="2" spans="1:9" ht="23.25" customHeight="1">
      <c r="A2" s="352" t="s">
        <v>150</v>
      </c>
      <c r="B2" s="352"/>
      <c r="C2" s="352"/>
      <c r="D2" s="352"/>
      <c r="E2" s="352"/>
      <c r="F2" s="352"/>
      <c r="G2" s="352"/>
      <c r="H2" s="352"/>
      <c r="I2" s="352"/>
    </row>
    <row r="3" spans="1:9">
      <c r="A3" s="355" t="s">
        <v>151</v>
      </c>
      <c r="B3" s="356" t="s">
        <v>43</v>
      </c>
      <c r="C3" s="357"/>
      <c r="D3" s="353" t="s">
        <v>134</v>
      </c>
      <c r="E3" s="353" t="s">
        <v>2</v>
      </c>
      <c r="F3" s="353" t="s">
        <v>3</v>
      </c>
      <c r="G3" s="353" t="s">
        <v>52</v>
      </c>
      <c r="H3" s="353" t="s">
        <v>152</v>
      </c>
      <c r="I3" s="353" t="s">
        <v>148</v>
      </c>
    </row>
    <row r="4" spans="1:9">
      <c r="A4" s="355"/>
      <c r="B4" s="172" t="s">
        <v>88</v>
      </c>
      <c r="C4" s="172" t="s">
        <v>89</v>
      </c>
      <c r="D4" s="354"/>
      <c r="E4" s="354"/>
      <c r="F4" s="354"/>
      <c r="G4" s="354"/>
      <c r="H4" s="354"/>
      <c r="I4" s="354"/>
    </row>
    <row r="5" spans="1:9" ht="15.5">
      <c r="A5" s="173">
        <v>1</v>
      </c>
      <c r="B5" s="174">
        <v>265750</v>
      </c>
      <c r="C5" s="174">
        <v>265890</v>
      </c>
      <c r="D5" s="174" t="s">
        <v>153</v>
      </c>
      <c r="E5" s="174">
        <f>+C5-B5</f>
        <v>140</v>
      </c>
      <c r="F5" s="173">
        <v>3.2</v>
      </c>
      <c r="G5" s="173">
        <v>0.04</v>
      </c>
      <c r="H5" s="173">
        <f>+E5*F5*G5</f>
        <v>17.920000000000002</v>
      </c>
      <c r="I5" s="173"/>
    </row>
    <row r="6" spans="1:9" ht="15.5">
      <c r="A6" s="173">
        <v>2</v>
      </c>
      <c r="B6" s="174">
        <v>265558</v>
      </c>
      <c r="C6" s="174">
        <v>265750</v>
      </c>
      <c r="D6" s="174" t="s">
        <v>153</v>
      </c>
      <c r="E6" s="174">
        <f t="shared" ref="E6:E30" si="0">+C6-B6</f>
        <v>192</v>
      </c>
      <c r="F6" s="173">
        <v>3.2</v>
      </c>
      <c r="G6" s="173">
        <v>0.04</v>
      </c>
      <c r="H6" s="173">
        <f t="shared" ref="H6:H30" si="1">+E6*F6*G6</f>
        <v>24.576000000000004</v>
      </c>
      <c r="I6" s="173"/>
    </row>
    <row r="7" spans="1:9" ht="15.5">
      <c r="A7" s="173">
        <v>3</v>
      </c>
      <c r="B7" s="174">
        <v>265440</v>
      </c>
      <c r="C7" s="174">
        <v>265558</v>
      </c>
      <c r="D7" s="174" t="s">
        <v>153</v>
      </c>
      <c r="E7" s="174">
        <f t="shared" si="0"/>
        <v>118</v>
      </c>
      <c r="F7" s="173">
        <v>3.2</v>
      </c>
      <c r="G7" s="173">
        <v>0.04</v>
      </c>
      <c r="H7" s="173">
        <f t="shared" si="1"/>
        <v>15.104000000000001</v>
      </c>
      <c r="I7" s="173"/>
    </row>
    <row r="8" spans="1:9" ht="15.5">
      <c r="A8" s="173">
        <v>4</v>
      </c>
      <c r="B8" s="174">
        <v>265350</v>
      </c>
      <c r="C8" s="174">
        <v>265440</v>
      </c>
      <c r="D8" s="174" t="s">
        <v>153</v>
      </c>
      <c r="E8" s="174">
        <f t="shared" si="0"/>
        <v>90</v>
      </c>
      <c r="F8" s="173">
        <v>3.2</v>
      </c>
      <c r="G8" s="173">
        <v>0.04</v>
      </c>
      <c r="H8" s="173">
        <f t="shared" si="1"/>
        <v>11.52</v>
      </c>
      <c r="I8" s="173"/>
    </row>
    <row r="9" spans="1:9" ht="15.5">
      <c r="A9" s="173">
        <v>5</v>
      </c>
      <c r="B9" s="174">
        <v>265120</v>
      </c>
      <c r="C9" s="174">
        <v>265300</v>
      </c>
      <c r="D9" s="174" t="s">
        <v>153</v>
      </c>
      <c r="E9" s="174">
        <f t="shared" si="0"/>
        <v>180</v>
      </c>
      <c r="F9" s="173">
        <v>3.2</v>
      </c>
      <c r="G9" s="173">
        <v>0.04</v>
      </c>
      <c r="H9" s="173">
        <f t="shared" si="1"/>
        <v>23.04</v>
      </c>
      <c r="I9" s="173"/>
    </row>
    <row r="10" spans="1:9" ht="15.5">
      <c r="A10" s="173">
        <v>6</v>
      </c>
      <c r="B10" s="174">
        <v>264980</v>
      </c>
      <c r="C10" s="174">
        <v>265120</v>
      </c>
      <c r="D10" s="174" t="s">
        <v>153</v>
      </c>
      <c r="E10" s="174">
        <f t="shared" si="0"/>
        <v>140</v>
      </c>
      <c r="F10" s="173">
        <v>3.2</v>
      </c>
      <c r="G10" s="173">
        <v>0.04</v>
      </c>
      <c r="H10" s="173">
        <f t="shared" si="1"/>
        <v>17.920000000000002</v>
      </c>
      <c r="I10" s="173"/>
    </row>
    <row r="11" spans="1:9" ht="15.5">
      <c r="A11" s="173">
        <v>7</v>
      </c>
      <c r="B11" s="174">
        <v>265230</v>
      </c>
      <c r="C11" s="174">
        <v>265280</v>
      </c>
      <c r="D11" s="174" t="s">
        <v>154</v>
      </c>
      <c r="E11" s="174">
        <f t="shared" si="0"/>
        <v>50</v>
      </c>
      <c r="F11" s="173">
        <v>3.2</v>
      </c>
      <c r="G11" s="173">
        <v>0.04</v>
      </c>
      <c r="H11" s="173">
        <f t="shared" si="1"/>
        <v>6.4</v>
      </c>
      <c r="I11" s="173"/>
    </row>
    <row r="12" spans="1:9" ht="15.5">
      <c r="A12" s="173">
        <v>8</v>
      </c>
      <c r="B12" s="174">
        <v>266840</v>
      </c>
      <c r="C12" s="174">
        <v>267000</v>
      </c>
      <c r="D12" s="174" t="s">
        <v>153</v>
      </c>
      <c r="E12" s="174">
        <f t="shared" si="0"/>
        <v>160</v>
      </c>
      <c r="F12" s="173">
        <v>3.2</v>
      </c>
      <c r="G12" s="173">
        <v>0.04</v>
      </c>
      <c r="H12" s="173">
        <f t="shared" si="1"/>
        <v>20.48</v>
      </c>
      <c r="I12" s="173"/>
    </row>
    <row r="13" spans="1:9" ht="15.5">
      <c r="A13" s="173">
        <v>9</v>
      </c>
      <c r="B13" s="174">
        <v>267000</v>
      </c>
      <c r="C13" s="174">
        <v>267130</v>
      </c>
      <c r="D13" s="174" t="s">
        <v>153</v>
      </c>
      <c r="E13" s="174">
        <f t="shared" si="0"/>
        <v>130</v>
      </c>
      <c r="F13" s="173">
        <v>3.2</v>
      </c>
      <c r="G13" s="173">
        <v>0.04</v>
      </c>
      <c r="H13" s="173">
        <f t="shared" si="1"/>
        <v>16.64</v>
      </c>
      <c r="I13" s="173"/>
    </row>
    <row r="14" spans="1:9" ht="15.5">
      <c r="A14" s="173">
        <v>10</v>
      </c>
      <c r="B14" s="174">
        <v>299220</v>
      </c>
      <c r="C14" s="174">
        <v>299420</v>
      </c>
      <c r="D14" s="174" t="s">
        <v>155</v>
      </c>
      <c r="E14" s="174">
        <f t="shared" si="0"/>
        <v>200</v>
      </c>
      <c r="F14" s="173">
        <v>3.2</v>
      </c>
      <c r="G14" s="173">
        <v>0.04</v>
      </c>
      <c r="H14" s="173">
        <f t="shared" si="1"/>
        <v>25.6</v>
      </c>
      <c r="I14" s="173"/>
    </row>
    <row r="15" spans="1:9" ht="15.5">
      <c r="A15" s="173">
        <v>11</v>
      </c>
      <c r="B15" s="174">
        <v>299420</v>
      </c>
      <c r="C15" s="174">
        <v>299600</v>
      </c>
      <c r="D15" s="174" t="s">
        <v>155</v>
      </c>
      <c r="E15" s="174">
        <f t="shared" si="0"/>
        <v>180</v>
      </c>
      <c r="F15" s="173">
        <v>3.2</v>
      </c>
      <c r="G15" s="173">
        <v>0.04</v>
      </c>
      <c r="H15" s="173">
        <f t="shared" si="1"/>
        <v>23.04</v>
      </c>
      <c r="I15" s="173"/>
    </row>
    <row r="16" spans="1:9" ht="15.5">
      <c r="A16" s="173">
        <v>12</v>
      </c>
      <c r="B16" s="174">
        <v>299670</v>
      </c>
      <c r="C16" s="174">
        <v>299800</v>
      </c>
      <c r="D16" s="174" t="s">
        <v>155</v>
      </c>
      <c r="E16" s="174">
        <f t="shared" si="0"/>
        <v>130</v>
      </c>
      <c r="F16" s="173">
        <v>3.2</v>
      </c>
      <c r="G16" s="173">
        <v>0.04</v>
      </c>
      <c r="H16" s="173">
        <f t="shared" si="1"/>
        <v>16.64</v>
      </c>
      <c r="I16" s="173"/>
    </row>
    <row r="17" spans="1:9" ht="15.5">
      <c r="A17" s="173">
        <v>13</v>
      </c>
      <c r="B17" s="174">
        <v>300870</v>
      </c>
      <c r="C17" s="174">
        <v>300950</v>
      </c>
      <c r="D17" s="174" t="s">
        <v>155</v>
      </c>
      <c r="E17" s="174">
        <f t="shared" si="0"/>
        <v>80</v>
      </c>
      <c r="F17" s="173">
        <v>3.2</v>
      </c>
      <c r="G17" s="173">
        <v>0.04</v>
      </c>
      <c r="H17" s="173">
        <f t="shared" si="1"/>
        <v>10.24</v>
      </c>
      <c r="I17" s="173"/>
    </row>
    <row r="18" spans="1:9" ht="15.5">
      <c r="A18" s="173">
        <v>14</v>
      </c>
      <c r="B18" s="174">
        <v>300990</v>
      </c>
      <c r="C18" s="174">
        <v>301080</v>
      </c>
      <c r="D18" s="174" t="s">
        <v>155</v>
      </c>
      <c r="E18" s="174">
        <f t="shared" si="0"/>
        <v>90</v>
      </c>
      <c r="F18" s="173">
        <v>3.2</v>
      </c>
      <c r="G18" s="173">
        <v>0.04</v>
      </c>
      <c r="H18" s="173">
        <f t="shared" si="1"/>
        <v>11.52</v>
      </c>
      <c r="I18" s="173"/>
    </row>
    <row r="19" spans="1:9" ht="15.5">
      <c r="A19" s="173">
        <v>15</v>
      </c>
      <c r="B19" s="174">
        <v>301080</v>
      </c>
      <c r="C19" s="174">
        <v>301190</v>
      </c>
      <c r="D19" s="174" t="s">
        <v>155</v>
      </c>
      <c r="E19" s="174">
        <f t="shared" si="0"/>
        <v>110</v>
      </c>
      <c r="F19" s="173">
        <v>3.2</v>
      </c>
      <c r="G19" s="173">
        <v>0.04</v>
      </c>
      <c r="H19" s="173">
        <f t="shared" si="1"/>
        <v>14.08</v>
      </c>
      <c r="I19" s="173"/>
    </row>
    <row r="20" spans="1:9" ht="15.5">
      <c r="A20" s="173">
        <v>16</v>
      </c>
      <c r="B20" s="174">
        <v>301210</v>
      </c>
      <c r="C20" s="174">
        <v>301300</v>
      </c>
      <c r="D20" s="174" t="s">
        <v>155</v>
      </c>
      <c r="E20" s="174">
        <f t="shared" si="0"/>
        <v>90</v>
      </c>
      <c r="F20" s="173">
        <v>3.2</v>
      </c>
      <c r="G20" s="173">
        <v>0.04</v>
      </c>
      <c r="H20" s="173">
        <f t="shared" si="1"/>
        <v>11.52</v>
      </c>
      <c r="I20" s="173"/>
    </row>
    <row r="21" spans="1:9" ht="15.5">
      <c r="A21" s="173">
        <v>17</v>
      </c>
      <c r="B21" s="174">
        <v>301300</v>
      </c>
      <c r="C21" s="174">
        <v>301500</v>
      </c>
      <c r="D21" s="174" t="s">
        <v>155</v>
      </c>
      <c r="E21" s="174">
        <f t="shared" si="0"/>
        <v>200</v>
      </c>
      <c r="F21" s="173">
        <v>3.2</v>
      </c>
      <c r="G21" s="173">
        <v>0.04</v>
      </c>
      <c r="H21" s="173">
        <f t="shared" si="1"/>
        <v>25.6</v>
      </c>
      <c r="I21" s="173"/>
    </row>
    <row r="22" spans="1:9" ht="15.5">
      <c r="A22" s="173">
        <v>18</v>
      </c>
      <c r="B22" s="174">
        <v>301500</v>
      </c>
      <c r="C22" s="174">
        <v>301650</v>
      </c>
      <c r="D22" s="174" t="s">
        <v>155</v>
      </c>
      <c r="E22" s="174">
        <f t="shared" si="0"/>
        <v>150</v>
      </c>
      <c r="F22" s="173">
        <v>3.2</v>
      </c>
      <c r="G22" s="173">
        <v>0.04</v>
      </c>
      <c r="H22" s="173">
        <f t="shared" si="1"/>
        <v>19.2</v>
      </c>
      <c r="I22" s="173"/>
    </row>
    <row r="23" spans="1:9" ht="15.5">
      <c r="A23" s="173">
        <v>19</v>
      </c>
      <c r="B23" s="174">
        <v>301650</v>
      </c>
      <c r="C23" s="174">
        <v>301760</v>
      </c>
      <c r="D23" s="174" t="s">
        <v>155</v>
      </c>
      <c r="E23" s="174">
        <f t="shared" si="0"/>
        <v>110</v>
      </c>
      <c r="F23" s="173">
        <v>3.2</v>
      </c>
      <c r="G23" s="173">
        <v>0.04</v>
      </c>
      <c r="H23" s="173">
        <f t="shared" si="1"/>
        <v>14.08</v>
      </c>
      <c r="I23" s="173"/>
    </row>
    <row r="24" spans="1:9" ht="15.5">
      <c r="A24" s="173">
        <v>20</v>
      </c>
      <c r="B24" s="174">
        <v>306900</v>
      </c>
      <c r="C24" s="174">
        <v>307075</v>
      </c>
      <c r="D24" s="174" t="s">
        <v>153</v>
      </c>
      <c r="E24" s="174">
        <f t="shared" si="0"/>
        <v>175</v>
      </c>
      <c r="F24" s="173">
        <v>3.2</v>
      </c>
      <c r="G24" s="173">
        <v>0.04</v>
      </c>
      <c r="H24" s="173">
        <f t="shared" si="1"/>
        <v>22.400000000000002</v>
      </c>
      <c r="I24" s="173"/>
    </row>
    <row r="25" spans="1:9" ht="15.5">
      <c r="A25" s="173">
        <v>21</v>
      </c>
      <c r="B25" s="174">
        <v>306780</v>
      </c>
      <c r="C25" s="174">
        <v>306900</v>
      </c>
      <c r="D25" s="174" t="s">
        <v>153</v>
      </c>
      <c r="E25" s="174">
        <f t="shared" si="0"/>
        <v>120</v>
      </c>
      <c r="F25" s="173">
        <v>3.2</v>
      </c>
      <c r="G25" s="173">
        <v>0.04</v>
      </c>
      <c r="H25" s="173">
        <f t="shared" si="1"/>
        <v>15.36</v>
      </c>
      <c r="I25" s="173"/>
    </row>
    <row r="26" spans="1:9" ht="15.5">
      <c r="A26" s="173">
        <v>22</v>
      </c>
      <c r="B26" s="174">
        <v>306630</v>
      </c>
      <c r="C26" s="174">
        <v>306780</v>
      </c>
      <c r="D26" s="174" t="s">
        <v>153</v>
      </c>
      <c r="E26" s="174">
        <f t="shared" si="0"/>
        <v>150</v>
      </c>
      <c r="F26" s="173">
        <v>3.2</v>
      </c>
      <c r="G26" s="173">
        <v>0.04</v>
      </c>
      <c r="H26" s="173">
        <f t="shared" si="1"/>
        <v>19.2</v>
      </c>
      <c r="I26" s="173"/>
    </row>
    <row r="27" spans="1:9" ht="15.5">
      <c r="A27" s="173">
        <v>23</v>
      </c>
      <c r="B27" s="174">
        <v>306500</v>
      </c>
      <c r="C27" s="174">
        <v>306630</v>
      </c>
      <c r="D27" s="174" t="s">
        <v>153</v>
      </c>
      <c r="E27" s="174">
        <f t="shared" si="0"/>
        <v>130</v>
      </c>
      <c r="F27" s="173">
        <v>3.2</v>
      </c>
      <c r="G27" s="173">
        <v>0.04</v>
      </c>
      <c r="H27" s="173">
        <f t="shared" si="1"/>
        <v>16.64</v>
      </c>
      <c r="I27" s="173"/>
    </row>
    <row r="28" spans="1:9" ht="15.5">
      <c r="A28" s="173">
        <v>24</v>
      </c>
      <c r="B28" s="174">
        <v>306320</v>
      </c>
      <c r="C28" s="174">
        <v>306500</v>
      </c>
      <c r="D28" s="174" t="s">
        <v>153</v>
      </c>
      <c r="E28" s="174">
        <f t="shared" si="0"/>
        <v>180</v>
      </c>
      <c r="F28" s="173">
        <v>3.2</v>
      </c>
      <c r="G28" s="173">
        <v>0.04</v>
      </c>
      <c r="H28" s="173">
        <f t="shared" si="1"/>
        <v>23.04</v>
      </c>
      <c r="I28" s="173"/>
    </row>
    <row r="29" spans="1:9" ht="15.5">
      <c r="A29" s="173">
        <v>25</v>
      </c>
      <c r="B29" s="174">
        <v>306670</v>
      </c>
      <c r="C29" s="174">
        <v>306870</v>
      </c>
      <c r="D29" s="174" t="s">
        <v>154</v>
      </c>
      <c r="E29" s="174">
        <f t="shared" si="0"/>
        <v>200</v>
      </c>
      <c r="F29" s="173">
        <v>3.2</v>
      </c>
      <c r="G29" s="173">
        <v>0.04</v>
      </c>
      <c r="H29" s="173">
        <f t="shared" si="1"/>
        <v>25.6</v>
      </c>
      <c r="I29" s="173"/>
    </row>
    <row r="30" spans="1:9" ht="15.5">
      <c r="A30" s="173">
        <v>26</v>
      </c>
      <c r="B30" s="175">
        <v>306870</v>
      </c>
      <c r="C30" s="174">
        <v>307020</v>
      </c>
      <c r="D30" s="174" t="s">
        <v>154</v>
      </c>
      <c r="E30" s="174">
        <f t="shared" si="0"/>
        <v>150</v>
      </c>
      <c r="F30" s="173">
        <v>3.2</v>
      </c>
      <c r="G30" s="173">
        <v>0.04</v>
      </c>
      <c r="H30" s="173">
        <f t="shared" si="1"/>
        <v>19.2</v>
      </c>
      <c r="I30" s="173"/>
    </row>
    <row r="31" spans="1:9" ht="15.5">
      <c r="A31" s="173"/>
      <c r="B31" s="349" t="s">
        <v>145</v>
      </c>
      <c r="C31" s="350"/>
      <c r="D31" s="351"/>
      <c r="E31" s="176">
        <f>SUM(E5:E30)</f>
        <v>3645</v>
      </c>
      <c r="F31" s="173"/>
      <c r="G31" s="173"/>
      <c r="H31" s="85">
        <f>SUM(H5:H30)</f>
        <v>466.56</v>
      </c>
      <c r="I31" s="173"/>
    </row>
  </sheetData>
  <mergeCells count="10">
    <mergeCell ref="B31:D31"/>
    <mergeCell ref="A2:I2"/>
    <mergeCell ref="D3:D4"/>
    <mergeCell ref="A3:A4"/>
    <mergeCell ref="I3:I4"/>
    <mergeCell ref="H3:H4"/>
    <mergeCell ref="G3:G4"/>
    <mergeCell ref="F3:F4"/>
    <mergeCell ref="E3:E4"/>
    <mergeCell ref="B3:C3"/>
  </mergeCells>
  <printOptions horizontalCentered="1"/>
  <pageMargins left="0.70866141732283472" right="0.70866141732283472" top="0.74803149606299213" bottom="0.74803149606299213" header="0.31496062992125984" footer="0.31496062992125984"/>
  <pageSetup orientation="portrait" r:id="rId1"/>
  <headerFooter>
    <oddHeader>&amp;A</oddHead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54"/>
  <sheetViews>
    <sheetView view="pageBreakPreview" zoomScale="60" zoomScaleNormal="100" workbookViewId="0">
      <pane xSplit="9" ySplit="3" topLeftCell="J4" activePane="bottomRight" state="frozen"/>
      <selection pane="topRight" activeCell="J1" sqref="J1"/>
      <selection pane="bottomLeft" activeCell="A4" sqref="A4"/>
      <selection pane="bottomRight" activeCell="J4" sqref="J4"/>
    </sheetView>
  </sheetViews>
  <sheetFormatPr defaultColWidth="8.7109375" defaultRowHeight="13.5"/>
  <sheetData>
    <row r="1" spans="1:16">
      <c r="C1" s="358" t="s">
        <v>138</v>
      </c>
      <c r="D1" s="358"/>
      <c r="E1" s="358"/>
      <c r="F1" s="358"/>
      <c r="G1" s="358"/>
      <c r="H1" s="358"/>
      <c r="I1" s="358"/>
      <c r="J1" s="358"/>
    </row>
    <row r="2" spans="1:16">
      <c r="C2" s="359" t="s">
        <v>281</v>
      </c>
      <c r="D2" s="359"/>
      <c r="F2" s="360" t="s">
        <v>282</v>
      </c>
      <c r="G2" s="360"/>
      <c r="I2" s="361" t="s">
        <v>283</v>
      </c>
      <c r="J2" s="360"/>
    </row>
    <row r="3" spans="1:16">
      <c r="C3" s="16" t="s">
        <v>104</v>
      </c>
      <c r="D3" s="16" t="s">
        <v>18</v>
      </c>
      <c r="F3" s="16" t="s">
        <v>104</v>
      </c>
      <c r="G3" s="16" t="s">
        <v>18</v>
      </c>
      <c r="I3" s="16" t="s">
        <v>104</v>
      </c>
      <c r="J3" s="16" t="s">
        <v>18</v>
      </c>
      <c r="O3" s="183" t="s">
        <v>104</v>
      </c>
      <c r="P3" s="183" t="s">
        <v>18</v>
      </c>
    </row>
    <row r="4" spans="1:16" ht="15" thickBot="1">
      <c r="A4">
        <v>94</v>
      </c>
      <c r="B4">
        <v>95</v>
      </c>
      <c r="C4" s="17">
        <v>40</v>
      </c>
      <c r="D4" s="17">
        <v>75</v>
      </c>
      <c r="F4" s="184">
        <v>40</v>
      </c>
      <c r="G4" s="185">
        <v>0</v>
      </c>
      <c r="I4" s="186">
        <v>40</v>
      </c>
      <c r="J4" s="186">
        <v>65</v>
      </c>
      <c r="K4" s="187">
        <v>1</v>
      </c>
      <c r="L4" s="187">
        <v>93.75</v>
      </c>
      <c r="M4" s="187">
        <v>97.8</v>
      </c>
      <c r="N4" s="187">
        <v>4.05</v>
      </c>
      <c r="O4" s="187">
        <v>40</v>
      </c>
      <c r="P4" s="187">
        <v>65</v>
      </c>
    </row>
    <row r="5" spans="1:16" ht="15" thickBot="1">
      <c r="A5">
        <v>95</v>
      </c>
      <c r="B5">
        <v>96</v>
      </c>
      <c r="C5" s="17">
        <v>40</v>
      </c>
      <c r="D5" s="17">
        <v>50</v>
      </c>
      <c r="F5" s="184">
        <v>40</v>
      </c>
      <c r="G5" s="185">
        <v>0</v>
      </c>
      <c r="I5" s="186">
        <v>40</v>
      </c>
      <c r="J5" s="186">
        <v>65</v>
      </c>
      <c r="K5" s="187">
        <v>2</v>
      </c>
      <c r="L5" s="187">
        <v>97.8</v>
      </c>
      <c r="M5" s="187">
        <v>102.8</v>
      </c>
      <c r="N5" s="187">
        <v>5</v>
      </c>
      <c r="O5" s="187">
        <v>40</v>
      </c>
      <c r="P5" s="187">
        <v>70</v>
      </c>
    </row>
    <row r="6" spans="1:16" ht="15" thickBot="1">
      <c r="A6">
        <v>96</v>
      </c>
      <c r="B6">
        <v>97</v>
      </c>
      <c r="C6" s="17">
        <v>40</v>
      </c>
      <c r="D6" s="17">
        <v>75</v>
      </c>
      <c r="F6" s="184">
        <v>40</v>
      </c>
      <c r="G6" s="185">
        <v>0</v>
      </c>
      <c r="I6" s="186">
        <v>40</v>
      </c>
      <c r="J6" s="186">
        <v>65</v>
      </c>
      <c r="K6" s="187">
        <v>3</v>
      </c>
      <c r="L6" s="187">
        <v>102.8</v>
      </c>
      <c r="M6" s="187">
        <v>107.6</v>
      </c>
      <c r="N6" s="187">
        <v>4.8</v>
      </c>
      <c r="O6" s="187">
        <v>40</v>
      </c>
      <c r="P6" s="187">
        <v>65</v>
      </c>
    </row>
    <row r="7" spans="1:16" ht="15" thickBot="1">
      <c r="A7">
        <v>97</v>
      </c>
      <c r="B7">
        <v>98</v>
      </c>
      <c r="C7" s="17">
        <v>40</v>
      </c>
      <c r="D7" s="17">
        <v>75</v>
      </c>
      <c r="F7" s="184">
        <v>40</v>
      </c>
      <c r="G7" s="185">
        <v>0</v>
      </c>
      <c r="I7" s="186">
        <v>40</v>
      </c>
      <c r="J7" s="186">
        <v>65</v>
      </c>
      <c r="K7" s="187">
        <v>4</v>
      </c>
      <c r="L7" s="187">
        <v>107.6</v>
      </c>
      <c r="M7" s="187">
        <v>113</v>
      </c>
      <c r="N7" s="187">
        <v>5.4</v>
      </c>
      <c r="O7" s="187">
        <v>40</v>
      </c>
      <c r="P7" s="187">
        <v>70</v>
      </c>
    </row>
    <row r="8" spans="1:16" ht="15" thickBot="1">
      <c r="A8">
        <v>98</v>
      </c>
      <c r="B8">
        <v>99</v>
      </c>
      <c r="C8" s="17">
        <v>40</v>
      </c>
      <c r="D8" s="17">
        <v>50</v>
      </c>
      <c r="F8" s="184">
        <v>40</v>
      </c>
      <c r="G8" s="185">
        <v>0</v>
      </c>
      <c r="I8" s="186">
        <v>40</v>
      </c>
      <c r="J8" s="186">
        <v>70</v>
      </c>
      <c r="K8" s="187">
        <v>5</v>
      </c>
      <c r="L8" s="187">
        <v>113</v>
      </c>
      <c r="M8" s="187">
        <v>117</v>
      </c>
      <c r="N8" s="187">
        <v>4</v>
      </c>
      <c r="O8" s="187">
        <v>40</v>
      </c>
      <c r="P8" s="187">
        <v>60</v>
      </c>
    </row>
    <row r="9" spans="1:16" ht="15" thickBot="1">
      <c r="A9">
        <v>99</v>
      </c>
      <c r="B9">
        <v>100</v>
      </c>
      <c r="C9" s="17">
        <v>40</v>
      </c>
      <c r="D9" s="17">
        <v>85</v>
      </c>
      <c r="F9" s="184">
        <v>40</v>
      </c>
      <c r="G9" s="185">
        <v>160</v>
      </c>
      <c r="I9" s="186">
        <v>40</v>
      </c>
      <c r="J9" s="186">
        <v>70</v>
      </c>
      <c r="K9" s="187">
        <v>6</v>
      </c>
      <c r="L9" s="187">
        <v>117</v>
      </c>
      <c r="M9" s="187">
        <v>123</v>
      </c>
      <c r="N9" s="187">
        <v>6</v>
      </c>
      <c r="O9" s="187">
        <v>30</v>
      </c>
      <c r="P9" s="187">
        <v>50</v>
      </c>
    </row>
    <row r="10" spans="1:16" ht="15" thickBot="1">
      <c r="A10">
        <v>100</v>
      </c>
      <c r="B10">
        <v>101</v>
      </c>
      <c r="C10" s="17">
        <v>40</v>
      </c>
      <c r="D10" s="17">
        <v>80</v>
      </c>
      <c r="F10" s="184">
        <v>40</v>
      </c>
      <c r="G10" s="185">
        <v>0</v>
      </c>
      <c r="I10" s="186">
        <v>40</v>
      </c>
      <c r="J10" s="186">
        <v>70</v>
      </c>
      <c r="K10" s="187">
        <v>7</v>
      </c>
      <c r="L10" s="187">
        <v>152.99</v>
      </c>
      <c r="M10" s="187">
        <v>160.19999999999999</v>
      </c>
      <c r="N10" s="187">
        <v>7.21</v>
      </c>
      <c r="O10" s="187">
        <v>50</v>
      </c>
      <c r="P10" s="187" t="s">
        <v>284</v>
      </c>
    </row>
    <row r="11" spans="1:16" ht="15" thickBot="1">
      <c r="A11">
        <v>101</v>
      </c>
      <c r="B11">
        <v>102</v>
      </c>
      <c r="C11" s="17">
        <v>40</v>
      </c>
      <c r="D11" s="17">
        <v>90</v>
      </c>
      <c r="F11" s="184">
        <v>40</v>
      </c>
      <c r="G11" s="185">
        <v>0</v>
      </c>
      <c r="I11" s="186">
        <v>40</v>
      </c>
      <c r="J11" s="186">
        <v>70</v>
      </c>
      <c r="K11" s="187">
        <v>8</v>
      </c>
      <c r="L11" s="187">
        <v>160.19999999999999</v>
      </c>
      <c r="M11" s="187">
        <v>164.6</v>
      </c>
      <c r="N11" s="187">
        <v>4.4000000000000004</v>
      </c>
      <c r="O11" s="187">
        <v>40</v>
      </c>
      <c r="P11" s="187">
        <v>80</v>
      </c>
    </row>
    <row r="12" spans="1:16" ht="15" thickBot="1">
      <c r="A12">
        <v>102</v>
      </c>
      <c r="B12">
        <v>103</v>
      </c>
      <c r="C12" s="17">
        <v>40</v>
      </c>
      <c r="D12" s="17">
        <v>75</v>
      </c>
      <c r="F12" s="184">
        <v>40</v>
      </c>
      <c r="G12" s="185">
        <v>0</v>
      </c>
      <c r="I12" s="186">
        <v>40</v>
      </c>
      <c r="J12" s="186">
        <v>70</v>
      </c>
      <c r="K12" s="187">
        <v>9</v>
      </c>
      <c r="L12" s="187">
        <v>164.6</v>
      </c>
      <c r="M12" s="187">
        <v>167</v>
      </c>
      <c r="N12" s="187">
        <v>2.4</v>
      </c>
      <c r="O12" s="187">
        <v>40</v>
      </c>
      <c r="P12" s="187">
        <v>75</v>
      </c>
    </row>
    <row r="13" spans="1:16" ht="15" thickBot="1">
      <c r="A13">
        <v>103</v>
      </c>
      <c r="B13">
        <v>104</v>
      </c>
      <c r="C13" s="17">
        <v>40</v>
      </c>
      <c r="D13" s="17">
        <v>85</v>
      </c>
      <c r="F13" s="184">
        <v>40</v>
      </c>
      <c r="G13" s="185">
        <v>160</v>
      </c>
      <c r="I13" s="186">
        <v>40</v>
      </c>
      <c r="J13" s="186">
        <v>65</v>
      </c>
      <c r="K13" s="187">
        <v>10</v>
      </c>
      <c r="L13" s="187">
        <v>167</v>
      </c>
      <c r="M13" s="187">
        <v>172</v>
      </c>
      <c r="N13" s="187">
        <v>5</v>
      </c>
      <c r="O13" s="187">
        <v>30</v>
      </c>
      <c r="P13" s="187">
        <v>50</v>
      </c>
    </row>
    <row r="14" spans="1:16" ht="15" thickBot="1">
      <c r="A14">
        <v>104</v>
      </c>
      <c r="B14">
        <v>105</v>
      </c>
      <c r="C14" s="17">
        <v>40</v>
      </c>
      <c r="D14" s="17">
        <v>85</v>
      </c>
      <c r="F14" s="184">
        <v>40</v>
      </c>
      <c r="G14" s="185">
        <v>170</v>
      </c>
      <c r="I14" s="186">
        <v>40</v>
      </c>
      <c r="J14" s="186">
        <v>65</v>
      </c>
      <c r="K14" s="187">
        <v>11</v>
      </c>
      <c r="L14" s="187">
        <v>172</v>
      </c>
      <c r="M14" s="187">
        <v>174.6</v>
      </c>
      <c r="N14" s="187">
        <v>2.6</v>
      </c>
      <c r="O14" s="187">
        <v>40</v>
      </c>
      <c r="P14" s="187" t="s">
        <v>284</v>
      </c>
    </row>
    <row r="15" spans="1:16" ht="14">
      <c r="A15">
        <v>105</v>
      </c>
      <c r="B15">
        <v>106</v>
      </c>
      <c r="C15" s="17">
        <v>40</v>
      </c>
      <c r="D15" s="17">
        <v>80</v>
      </c>
      <c r="F15" s="184">
        <v>40</v>
      </c>
      <c r="G15" s="185">
        <v>170</v>
      </c>
      <c r="I15" s="186">
        <v>40</v>
      </c>
      <c r="J15" s="186">
        <v>65</v>
      </c>
    </row>
    <row r="16" spans="1:16" ht="14">
      <c r="A16">
        <v>106</v>
      </c>
      <c r="B16">
        <v>107</v>
      </c>
      <c r="C16" s="17">
        <v>40</v>
      </c>
      <c r="D16" s="177">
        <v>80</v>
      </c>
      <c r="F16" s="184">
        <v>40</v>
      </c>
      <c r="G16" s="185">
        <v>170</v>
      </c>
      <c r="I16" s="186">
        <v>40</v>
      </c>
      <c r="J16" s="186">
        <v>65</v>
      </c>
    </row>
    <row r="17" spans="1:10" ht="14">
      <c r="A17">
        <v>107</v>
      </c>
      <c r="B17">
        <v>108</v>
      </c>
      <c r="C17" s="17">
        <v>40</v>
      </c>
      <c r="D17" s="177">
        <v>85</v>
      </c>
      <c r="F17" s="184">
        <v>40</v>
      </c>
      <c r="G17" s="185">
        <v>0</v>
      </c>
      <c r="I17" s="186">
        <v>40</v>
      </c>
      <c r="J17" s="186">
        <v>65</v>
      </c>
    </row>
    <row r="18" spans="1:10" ht="14">
      <c r="A18">
        <v>108</v>
      </c>
      <c r="B18">
        <v>109</v>
      </c>
      <c r="C18" s="17">
        <v>40</v>
      </c>
      <c r="D18" s="177">
        <v>75</v>
      </c>
      <c r="F18" s="184">
        <v>40</v>
      </c>
      <c r="G18" s="185">
        <v>30</v>
      </c>
      <c r="I18" s="186">
        <v>40</v>
      </c>
      <c r="J18" s="186">
        <v>70</v>
      </c>
    </row>
    <row r="19" spans="1:10" ht="14">
      <c r="A19">
        <v>109</v>
      </c>
      <c r="B19">
        <v>110</v>
      </c>
      <c r="C19" s="17">
        <v>40</v>
      </c>
      <c r="D19" s="177">
        <v>85</v>
      </c>
      <c r="F19" s="184">
        <v>40</v>
      </c>
      <c r="G19" s="185">
        <v>100</v>
      </c>
      <c r="I19" s="186">
        <v>40</v>
      </c>
      <c r="J19" s="186">
        <v>70</v>
      </c>
    </row>
    <row r="20" spans="1:10" ht="14">
      <c r="A20">
        <v>110</v>
      </c>
      <c r="B20">
        <v>111</v>
      </c>
      <c r="C20" s="17">
        <v>40</v>
      </c>
      <c r="D20" s="177">
        <v>80</v>
      </c>
      <c r="F20" s="184">
        <v>40</v>
      </c>
      <c r="G20" s="185">
        <v>100</v>
      </c>
      <c r="I20" s="186">
        <v>40</v>
      </c>
      <c r="J20" s="186">
        <v>70</v>
      </c>
    </row>
    <row r="21" spans="1:10" ht="14">
      <c r="A21">
        <v>111</v>
      </c>
      <c r="B21">
        <v>112</v>
      </c>
      <c r="C21" s="17">
        <v>40</v>
      </c>
      <c r="D21" s="177">
        <v>100</v>
      </c>
      <c r="F21" s="184">
        <v>40</v>
      </c>
      <c r="G21" s="185">
        <v>95</v>
      </c>
      <c r="I21" s="186">
        <v>40</v>
      </c>
      <c r="J21" s="186">
        <v>70</v>
      </c>
    </row>
    <row r="22" spans="1:10" ht="14">
      <c r="A22">
        <v>112</v>
      </c>
      <c r="B22">
        <v>113</v>
      </c>
      <c r="C22" s="17">
        <v>40</v>
      </c>
      <c r="D22" s="177">
        <v>90</v>
      </c>
      <c r="F22" s="184">
        <v>40</v>
      </c>
      <c r="G22" s="185">
        <v>95</v>
      </c>
      <c r="I22" s="186">
        <v>40</v>
      </c>
      <c r="J22" s="186">
        <v>70</v>
      </c>
    </row>
    <row r="23" spans="1:10" ht="14">
      <c r="A23">
        <v>113</v>
      </c>
      <c r="B23">
        <v>114</v>
      </c>
      <c r="C23" s="17">
        <v>40</v>
      </c>
      <c r="D23" s="177">
        <v>85</v>
      </c>
      <c r="F23" s="184">
        <v>40</v>
      </c>
      <c r="G23" s="185">
        <v>95</v>
      </c>
      <c r="I23" s="186">
        <v>40</v>
      </c>
      <c r="J23" s="186">
        <v>60</v>
      </c>
    </row>
    <row r="24" spans="1:10" ht="14">
      <c r="A24">
        <v>114</v>
      </c>
      <c r="B24">
        <v>115</v>
      </c>
      <c r="C24" s="17">
        <v>40</v>
      </c>
      <c r="D24" s="177">
        <v>95</v>
      </c>
      <c r="F24" s="184">
        <v>40</v>
      </c>
      <c r="G24" s="185">
        <v>95</v>
      </c>
      <c r="I24" s="186">
        <v>40</v>
      </c>
      <c r="J24" s="186">
        <v>60</v>
      </c>
    </row>
    <row r="25" spans="1:10" ht="14">
      <c r="A25">
        <v>115</v>
      </c>
      <c r="B25">
        <v>116</v>
      </c>
      <c r="C25" s="17">
        <v>40</v>
      </c>
      <c r="D25" s="177">
        <v>100</v>
      </c>
      <c r="F25" s="184">
        <v>40</v>
      </c>
      <c r="G25" s="185">
        <v>95</v>
      </c>
      <c r="I25" s="186">
        <v>40</v>
      </c>
      <c r="J25" s="186">
        <v>60</v>
      </c>
    </row>
    <row r="26" spans="1:10" ht="14">
      <c r="A26">
        <v>116</v>
      </c>
      <c r="B26">
        <v>117</v>
      </c>
      <c r="C26" s="17">
        <v>40</v>
      </c>
      <c r="D26" s="177">
        <v>100</v>
      </c>
      <c r="F26" s="184">
        <v>40</v>
      </c>
      <c r="G26" s="185">
        <v>95</v>
      </c>
      <c r="I26" s="186">
        <v>40</v>
      </c>
      <c r="J26" s="186">
        <v>60</v>
      </c>
    </row>
    <row r="27" spans="1:10" ht="14">
      <c r="A27">
        <v>117</v>
      </c>
      <c r="B27">
        <v>118</v>
      </c>
      <c r="C27" s="17">
        <v>40</v>
      </c>
      <c r="D27" s="177">
        <v>100</v>
      </c>
      <c r="F27" s="184">
        <v>40</v>
      </c>
      <c r="G27" s="185">
        <v>160</v>
      </c>
      <c r="I27" s="186">
        <v>30</v>
      </c>
      <c r="J27" s="186">
        <v>50</v>
      </c>
    </row>
    <row r="28" spans="1:10" ht="14">
      <c r="A28">
        <v>118</v>
      </c>
      <c r="B28">
        <v>119</v>
      </c>
      <c r="C28" s="17">
        <v>40</v>
      </c>
      <c r="D28" s="177">
        <v>60</v>
      </c>
      <c r="F28" s="184">
        <v>40</v>
      </c>
      <c r="G28" s="185">
        <v>160</v>
      </c>
      <c r="I28" s="186">
        <v>30</v>
      </c>
      <c r="J28" s="186">
        <v>50</v>
      </c>
    </row>
    <row r="29" spans="1:10" ht="14">
      <c r="A29">
        <v>119</v>
      </c>
      <c r="B29">
        <v>120</v>
      </c>
      <c r="C29" s="17">
        <v>40</v>
      </c>
      <c r="D29" s="177">
        <v>70</v>
      </c>
      <c r="F29" s="184">
        <v>40</v>
      </c>
      <c r="G29" s="185">
        <v>160</v>
      </c>
      <c r="I29" s="186">
        <v>30</v>
      </c>
      <c r="J29" s="186">
        <v>50</v>
      </c>
    </row>
    <row r="30" spans="1:10" ht="14">
      <c r="A30">
        <v>120</v>
      </c>
      <c r="B30">
        <v>121</v>
      </c>
      <c r="C30" s="17">
        <v>40</v>
      </c>
      <c r="D30" s="177">
        <v>90</v>
      </c>
      <c r="F30" s="184">
        <v>40</v>
      </c>
      <c r="G30" s="185">
        <v>160</v>
      </c>
      <c r="I30" s="186">
        <v>30</v>
      </c>
      <c r="J30" s="186">
        <v>50</v>
      </c>
    </row>
    <row r="31" spans="1:10" ht="14">
      <c r="A31">
        <v>121</v>
      </c>
      <c r="B31">
        <v>122</v>
      </c>
      <c r="C31" s="17">
        <v>40</v>
      </c>
      <c r="D31" s="177">
        <v>105</v>
      </c>
      <c r="F31" s="184">
        <v>40</v>
      </c>
      <c r="G31" s="185">
        <v>160</v>
      </c>
      <c r="I31" s="186">
        <v>30</v>
      </c>
      <c r="J31" s="186">
        <v>50</v>
      </c>
    </row>
    <row r="32" spans="1:10" ht="14">
      <c r="A32">
        <v>122</v>
      </c>
      <c r="B32">
        <v>123</v>
      </c>
      <c r="C32" s="17">
        <v>40</v>
      </c>
      <c r="D32" s="177">
        <v>95</v>
      </c>
      <c r="F32" s="184">
        <v>40</v>
      </c>
      <c r="G32" s="185">
        <v>30</v>
      </c>
      <c r="I32" s="186">
        <v>30</v>
      </c>
      <c r="J32" s="186">
        <v>50</v>
      </c>
    </row>
    <row r="33" spans="1:10" ht="14">
      <c r="A33">
        <v>153</v>
      </c>
      <c r="B33">
        <v>154</v>
      </c>
      <c r="C33" s="17">
        <v>40</v>
      </c>
      <c r="D33" s="177">
        <v>65</v>
      </c>
      <c r="F33" s="188">
        <v>40</v>
      </c>
      <c r="G33" s="189">
        <v>0</v>
      </c>
      <c r="H33" s="190"/>
      <c r="I33" s="191">
        <v>50</v>
      </c>
      <c r="J33" s="191">
        <v>0</v>
      </c>
    </row>
    <row r="34" spans="1:10" ht="14">
      <c r="A34">
        <v>154</v>
      </c>
      <c r="B34">
        <v>155</v>
      </c>
      <c r="C34" s="17">
        <v>40</v>
      </c>
      <c r="D34" s="177">
        <v>65</v>
      </c>
      <c r="F34" s="188">
        <v>40</v>
      </c>
      <c r="G34" s="189">
        <v>0</v>
      </c>
      <c r="H34" s="190"/>
      <c r="I34" s="191">
        <v>50</v>
      </c>
      <c r="J34" s="191">
        <v>0</v>
      </c>
    </row>
    <row r="35" spans="1:10" ht="14">
      <c r="A35">
        <v>155</v>
      </c>
      <c r="B35">
        <v>156</v>
      </c>
      <c r="C35" s="17">
        <v>40</v>
      </c>
      <c r="D35" s="177">
        <v>60</v>
      </c>
      <c r="F35" s="188">
        <v>40</v>
      </c>
      <c r="G35" s="189">
        <v>0</v>
      </c>
      <c r="H35" s="190"/>
      <c r="I35" s="191">
        <v>50</v>
      </c>
      <c r="J35" s="191">
        <v>0</v>
      </c>
    </row>
    <row r="36" spans="1:10" ht="14">
      <c r="A36">
        <v>156</v>
      </c>
      <c r="B36">
        <v>157</v>
      </c>
      <c r="C36" s="17">
        <v>40</v>
      </c>
      <c r="D36" s="177">
        <v>65</v>
      </c>
      <c r="F36" s="188">
        <v>40</v>
      </c>
      <c r="G36" s="189">
        <v>0</v>
      </c>
      <c r="H36" s="190"/>
      <c r="I36" s="191">
        <v>50</v>
      </c>
      <c r="J36" s="191">
        <v>0</v>
      </c>
    </row>
    <row r="37" spans="1:10" ht="14">
      <c r="A37">
        <v>157</v>
      </c>
      <c r="B37">
        <v>158</v>
      </c>
      <c r="C37" s="17">
        <v>40</v>
      </c>
      <c r="D37" s="177">
        <v>50</v>
      </c>
      <c r="F37" s="188">
        <v>40</v>
      </c>
      <c r="G37" s="189">
        <v>0</v>
      </c>
      <c r="H37" s="190"/>
      <c r="I37" s="191">
        <v>50</v>
      </c>
      <c r="J37" s="191">
        <v>0</v>
      </c>
    </row>
    <row r="38" spans="1:10" ht="14">
      <c r="A38">
        <v>158</v>
      </c>
      <c r="B38">
        <v>159</v>
      </c>
      <c r="C38" s="17">
        <v>40</v>
      </c>
      <c r="D38" s="177">
        <v>50</v>
      </c>
      <c r="F38" s="188">
        <v>40</v>
      </c>
      <c r="G38" s="189">
        <v>0</v>
      </c>
      <c r="H38" s="190"/>
      <c r="I38" s="191">
        <v>50</v>
      </c>
      <c r="J38" s="191">
        <v>0</v>
      </c>
    </row>
    <row r="39" spans="1:10" ht="14">
      <c r="A39">
        <v>159</v>
      </c>
      <c r="B39">
        <v>160</v>
      </c>
      <c r="C39" s="17">
        <v>40</v>
      </c>
      <c r="D39" s="177">
        <v>50</v>
      </c>
      <c r="F39" s="188">
        <v>40</v>
      </c>
      <c r="G39" s="189">
        <v>0</v>
      </c>
      <c r="H39" s="190"/>
      <c r="I39" s="191">
        <v>50</v>
      </c>
      <c r="J39" s="191">
        <v>0</v>
      </c>
    </row>
    <row r="40" spans="1:10" ht="14">
      <c r="A40">
        <v>160</v>
      </c>
      <c r="B40">
        <v>161</v>
      </c>
      <c r="C40" s="17">
        <v>40</v>
      </c>
      <c r="D40" s="177">
        <v>60</v>
      </c>
      <c r="F40" s="192">
        <v>40</v>
      </c>
      <c r="G40" s="189">
        <v>0</v>
      </c>
      <c r="H40" s="190"/>
      <c r="I40" s="191">
        <v>40</v>
      </c>
      <c r="J40" s="191">
        <v>0</v>
      </c>
    </row>
    <row r="41" spans="1:10" ht="14">
      <c r="A41">
        <v>161</v>
      </c>
      <c r="B41">
        <v>162</v>
      </c>
      <c r="C41" s="17">
        <v>40</v>
      </c>
      <c r="D41" s="177">
        <v>75</v>
      </c>
      <c r="F41" s="192">
        <v>40</v>
      </c>
      <c r="G41" s="185">
        <v>150</v>
      </c>
      <c r="I41" s="186">
        <v>40</v>
      </c>
      <c r="J41" s="186">
        <v>80</v>
      </c>
    </row>
    <row r="42" spans="1:10" ht="14">
      <c r="A42">
        <v>162</v>
      </c>
      <c r="B42">
        <v>163</v>
      </c>
      <c r="C42" s="17">
        <v>40</v>
      </c>
      <c r="D42" s="177">
        <v>105</v>
      </c>
      <c r="F42" s="192">
        <v>40</v>
      </c>
      <c r="G42" s="185">
        <v>150</v>
      </c>
      <c r="I42" s="186">
        <v>40</v>
      </c>
      <c r="J42" s="186">
        <v>80</v>
      </c>
    </row>
    <row r="43" spans="1:10" ht="14">
      <c r="A43">
        <v>163</v>
      </c>
      <c r="B43">
        <v>164</v>
      </c>
      <c r="C43" s="17">
        <v>40</v>
      </c>
      <c r="D43" s="177">
        <v>60</v>
      </c>
      <c r="F43" s="192">
        <v>40</v>
      </c>
      <c r="G43" s="185">
        <v>0</v>
      </c>
      <c r="I43" s="186">
        <v>40</v>
      </c>
      <c r="J43" s="186">
        <v>80</v>
      </c>
    </row>
    <row r="44" spans="1:10" ht="14">
      <c r="A44">
        <v>164</v>
      </c>
      <c r="B44">
        <v>165</v>
      </c>
      <c r="C44" s="17">
        <v>40</v>
      </c>
      <c r="D44" s="177">
        <v>60</v>
      </c>
      <c r="F44" s="192">
        <v>40</v>
      </c>
      <c r="G44" s="185">
        <v>160</v>
      </c>
      <c r="I44" s="186">
        <v>40</v>
      </c>
      <c r="J44" s="186">
        <v>80</v>
      </c>
    </row>
    <row r="45" spans="1:10" ht="14">
      <c r="A45">
        <v>165</v>
      </c>
      <c r="B45">
        <v>166</v>
      </c>
      <c r="C45" s="17">
        <v>40</v>
      </c>
      <c r="D45" s="177">
        <v>80</v>
      </c>
      <c r="F45" s="192">
        <v>40</v>
      </c>
      <c r="G45" s="185">
        <v>0</v>
      </c>
      <c r="I45" s="186">
        <v>40</v>
      </c>
      <c r="J45" s="186">
        <v>80</v>
      </c>
    </row>
    <row r="46" spans="1:10" ht="14">
      <c r="A46">
        <v>166</v>
      </c>
      <c r="B46">
        <v>167</v>
      </c>
      <c r="C46" s="17">
        <v>40</v>
      </c>
      <c r="D46" s="177">
        <v>50</v>
      </c>
      <c r="F46" s="192">
        <v>40</v>
      </c>
      <c r="G46" s="185">
        <v>0</v>
      </c>
      <c r="I46" s="186">
        <v>40</v>
      </c>
      <c r="J46" s="186">
        <v>75</v>
      </c>
    </row>
    <row r="47" spans="1:10" ht="14">
      <c r="A47">
        <v>167</v>
      </c>
      <c r="B47">
        <v>168</v>
      </c>
      <c r="C47" s="17">
        <v>40</v>
      </c>
      <c r="D47" s="177">
        <v>50</v>
      </c>
      <c r="F47" s="192">
        <v>40</v>
      </c>
      <c r="G47" s="185">
        <v>0</v>
      </c>
      <c r="I47" s="186">
        <v>30</v>
      </c>
      <c r="J47" s="186">
        <v>50</v>
      </c>
    </row>
    <row r="48" spans="1:10" ht="14">
      <c r="A48">
        <v>168</v>
      </c>
      <c r="B48">
        <v>169</v>
      </c>
      <c r="C48" s="17">
        <v>40</v>
      </c>
      <c r="D48" s="177">
        <v>50</v>
      </c>
      <c r="F48" s="192">
        <v>40</v>
      </c>
      <c r="G48" s="185">
        <v>0</v>
      </c>
      <c r="I48" s="186">
        <v>30</v>
      </c>
      <c r="J48" s="186">
        <v>50</v>
      </c>
    </row>
    <row r="49" spans="1:10" ht="14">
      <c r="A49">
        <v>169</v>
      </c>
      <c r="B49">
        <v>170</v>
      </c>
      <c r="C49" s="17">
        <v>40</v>
      </c>
      <c r="D49" s="177">
        <v>80</v>
      </c>
      <c r="F49" s="192">
        <v>40</v>
      </c>
      <c r="G49" s="185">
        <v>0</v>
      </c>
      <c r="I49" s="186">
        <v>30</v>
      </c>
      <c r="J49" s="186">
        <v>50</v>
      </c>
    </row>
    <row r="50" spans="1:10" ht="14">
      <c r="A50">
        <v>170</v>
      </c>
      <c r="B50">
        <v>171</v>
      </c>
      <c r="C50" s="17">
        <v>40</v>
      </c>
      <c r="D50" s="177">
        <v>50</v>
      </c>
      <c r="F50" s="192">
        <v>40</v>
      </c>
      <c r="G50" s="185">
        <v>0</v>
      </c>
      <c r="I50" s="186">
        <v>30</v>
      </c>
      <c r="J50" s="186">
        <v>50</v>
      </c>
    </row>
    <row r="51" spans="1:10" ht="14">
      <c r="A51">
        <v>171</v>
      </c>
      <c r="B51">
        <v>172</v>
      </c>
      <c r="C51" s="177">
        <v>45</v>
      </c>
      <c r="D51" s="177">
        <v>0</v>
      </c>
      <c r="F51" s="193">
        <v>45</v>
      </c>
      <c r="G51" s="185">
        <v>145</v>
      </c>
      <c r="I51" s="186">
        <v>40</v>
      </c>
      <c r="J51" s="186">
        <v>50</v>
      </c>
    </row>
    <row r="52" spans="1:10" ht="14">
      <c r="A52">
        <v>172</v>
      </c>
      <c r="B52">
        <v>173</v>
      </c>
      <c r="C52" s="177">
        <v>45</v>
      </c>
      <c r="D52" s="177">
        <v>0</v>
      </c>
      <c r="F52" s="193">
        <v>45</v>
      </c>
      <c r="G52" s="185">
        <v>145</v>
      </c>
      <c r="I52" s="186">
        <v>40</v>
      </c>
      <c r="J52" s="186">
        <v>0</v>
      </c>
    </row>
    <row r="53" spans="1:10" ht="14">
      <c r="A53">
        <v>173</v>
      </c>
      <c r="B53">
        <v>174</v>
      </c>
      <c r="C53" s="177">
        <v>40</v>
      </c>
      <c r="D53" s="177">
        <v>95</v>
      </c>
      <c r="F53" s="193">
        <v>40</v>
      </c>
      <c r="G53" s="185">
        <v>145</v>
      </c>
      <c r="I53" s="186">
        <v>40</v>
      </c>
      <c r="J53" s="186">
        <v>0</v>
      </c>
    </row>
    <row r="54" spans="1:10" ht="14">
      <c r="A54">
        <v>174</v>
      </c>
      <c r="B54">
        <v>175</v>
      </c>
      <c r="C54" s="177">
        <v>40</v>
      </c>
      <c r="D54" s="177">
        <v>105</v>
      </c>
      <c r="F54" s="193">
        <v>40</v>
      </c>
      <c r="G54" s="185">
        <v>135</v>
      </c>
      <c r="I54" s="186">
        <v>40</v>
      </c>
      <c r="J54" s="186">
        <v>0</v>
      </c>
    </row>
  </sheetData>
  <mergeCells count="4">
    <mergeCell ref="C1:J1"/>
    <mergeCell ref="C2:D2"/>
    <mergeCell ref="F2:G2"/>
    <mergeCell ref="I2:J2"/>
  </mergeCells>
  <printOptions horizontalCentered="1"/>
  <pageMargins left="0.70866141732283472" right="0.70866141732283472" top="0.74803149606299213" bottom="0.74803149606299213" header="0.31496062992125984" footer="0.31496062992125984"/>
  <pageSetup scale="70" fitToHeight="8" orientation="landscape" r:id="rId1"/>
  <headerFooter>
    <oddHeader>&amp;A</oddHeader>
    <oddFooter>Page &amp;P of &amp;N</oddFooter>
  </headerFooter>
  <rowBreaks count="1" manualBreakCount="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76092"/>
    <pageSetUpPr fitToPage="1"/>
  </sheetPr>
  <dimension ref="B1:E9"/>
  <sheetViews>
    <sheetView view="pageBreakPreview" zoomScale="90" zoomScaleNormal="100" zoomScaleSheetLayoutView="90" workbookViewId="0">
      <selection activeCell="E4" sqref="E4"/>
    </sheetView>
  </sheetViews>
  <sheetFormatPr defaultColWidth="6.42578125" defaultRowHeight="14.5"/>
  <cols>
    <col min="1" max="1" width="6.42578125" style="1"/>
    <col min="2" max="2" width="5.42578125" style="2" customWidth="1"/>
    <col min="3" max="3" width="71.78515625" style="1" bestFit="1" customWidth="1"/>
    <col min="4" max="4" width="6.28515625" style="3" customWidth="1"/>
    <col min="5" max="5" width="11.2109375" style="3" customWidth="1"/>
    <col min="6" max="6" width="6.42578125" style="1"/>
    <col min="7" max="7" width="6.2109375" style="1" customWidth="1"/>
    <col min="8" max="8" width="16" style="1" customWidth="1"/>
    <col min="9" max="16384" width="6.42578125" style="1"/>
  </cols>
  <sheetData>
    <row r="1" spans="2:5" ht="41.25" customHeight="1">
      <c r="B1" s="308" t="e">
        <f>+#REF!</f>
        <v>#REF!</v>
      </c>
      <c r="C1" s="308"/>
      <c r="D1" s="308"/>
      <c r="E1" s="308"/>
    </row>
    <row r="2" spans="2:5" s="4" customFormat="1" ht="20.25" customHeight="1">
      <c r="B2" s="309" t="s">
        <v>277</v>
      </c>
      <c r="C2" s="309"/>
      <c r="D2" s="309"/>
      <c r="E2" s="309"/>
    </row>
    <row r="3" spans="2:5" s="4" customFormat="1">
      <c r="B3" s="5" t="s">
        <v>7</v>
      </c>
      <c r="C3" s="6" t="s">
        <v>5</v>
      </c>
      <c r="D3" s="6" t="s">
        <v>8</v>
      </c>
      <c r="E3" s="6" t="s">
        <v>4</v>
      </c>
    </row>
    <row r="4" spans="2:5" ht="22.65" customHeight="1">
      <c r="B4" s="7" t="s">
        <v>20</v>
      </c>
      <c r="C4" s="8" t="s">
        <v>169</v>
      </c>
      <c r="D4" s="8"/>
      <c r="E4" s="8"/>
    </row>
    <row r="5" spans="2:5" ht="43.5" customHeight="1">
      <c r="B5" s="9">
        <v>1</v>
      </c>
      <c r="C5" s="10" t="s">
        <v>289</v>
      </c>
      <c r="D5" s="11" t="s">
        <v>1</v>
      </c>
      <c r="E5" s="12">
        <f>RHS!E32+LHS!E20</f>
        <v>23169.999999999214</v>
      </c>
    </row>
    <row r="6" spans="2:5" ht="53.25" customHeight="1">
      <c r="B6" s="9">
        <f>+B5+1</f>
        <v>2</v>
      </c>
      <c r="C6" s="222" t="s">
        <v>304</v>
      </c>
      <c r="D6" s="11" t="s">
        <v>1</v>
      </c>
      <c r="E6" s="12">
        <f>RHS!E33+LHS!E21</f>
        <v>23169.999999999214</v>
      </c>
    </row>
    <row r="7" spans="2:5" ht="65">
      <c r="B7" s="9">
        <f>+B6+1</f>
        <v>3</v>
      </c>
      <c r="C7" s="223" t="s">
        <v>305</v>
      </c>
      <c r="D7" s="13" t="s">
        <v>0</v>
      </c>
      <c r="E7" s="12">
        <f>RHS!E31+LHS!E19</f>
        <v>1158.4999999999609</v>
      </c>
    </row>
    <row r="8" spans="2:5">
      <c r="B8" s="9">
        <v>4</v>
      </c>
      <c r="C8" s="223" t="s">
        <v>323</v>
      </c>
      <c r="D8" s="13" t="s">
        <v>319</v>
      </c>
      <c r="E8" s="12">
        <f>RHS!M29+LHS!M17</f>
        <v>9351.9999999995343</v>
      </c>
    </row>
    <row r="9" spans="2:5" ht="29.25" customHeight="1">
      <c r="B9" s="310" t="s">
        <v>130</v>
      </c>
      <c r="C9" s="310"/>
      <c r="D9" s="14"/>
      <c r="E9" s="14"/>
    </row>
  </sheetData>
  <mergeCells count="3">
    <mergeCell ref="B1:E1"/>
    <mergeCell ref="B2:E2"/>
    <mergeCell ref="B9:C9"/>
  </mergeCells>
  <printOptions horizontalCentered="1"/>
  <pageMargins left="0.70866141732283472" right="0.70866141732283472" top="0.74803149606299213" bottom="0.74803149606299213" header="0.31496062992125984" footer="0.31496062992125984"/>
  <pageSetup paperSize="9" scale="74" fitToHeight="0" orientation="portrait" r:id="rId1"/>
  <headerFooter>
    <oddHeader>&amp;A</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Q54"/>
  <sheetViews>
    <sheetView view="pageBreakPreview" zoomScale="115" zoomScaleNormal="100" zoomScaleSheetLayoutView="115" workbookViewId="0">
      <pane xSplit="9" ySplit="3" topLeftCell="J4" activePane="bottomRight" state="frozen"/>
      <selection pane="topRight" activeCell="J1" sqref="J1"/>
      <selection pane="bottomLeft" activeCell="A4" sqref="A4"/>
      <selection pane="bottomRight" activeCell="J4" sqref="J4"/>
    </sheetView>
  </sheetViews>
  <sheetFormatPr defaultColWidth="8.7109375" defaultRowHeight="13.5"/>
  <cols>
    <col min="5" max="5" width="0" hidden="1" customWidth="1"/>
  </cols>
  <sheetData>
    <row r="1" spans="1:17">
      <c r="C1" s="358" t="s">
        <v>136</v>
      </c>
      <c r="D1" s="358"/>
      <c r="E1" s="358"/>
      <c r="F1" s="358"/>
      <c r="G1" s="358"/>
      <c r="H1" s="358"/>
      <c r="I1" s="358"/>
      <c r="J1" s="358"/>
      <c r="K1" s="358"/>
    </row>
    <row r="2" spans="1:17">
      <c r="A2" s="360"/>
      <c r="B2" s="360"/>
      <c r="C2" s="359" t="s">
        <v>281</v>
      </c>
      <c r="D2" s="359"/>
      <c r="F2" s="360" t="s">
        <v>282</v>
      </c>
      <c r="G2" s="360"/>
      <c r="I2" s="361" t="s">
        <v>285</v>
      </c>
      <c r="J2" s="360"/>
    </row>
    <row r="3" spans="1:17">
      <c r="C3" s="16" t="s">
        <v>104</v>
      </c>
      <c r="D3" s="16" t="s">
        <v>18</v>
      </c>
      <c r="F3" s="16" t="s">
        <v>104</v>
      </c>
      <c r="G3" s="16" t="s">
        <v>18</v>
      </c>
      <c r="I3" s="16" t="s">
        <v>104</v>
      </c>
      <c r="J3" s="16" t="s">
        <v>18</v>
      </c>
      <c r="P3" s="194" t="s">
        <v>104</v>
      </c>
      <c r="Q3" s="194" t="s">
        <v>18</v>
      </c>
    </row>
    <row r="4" spans="1:17" ht="15" thickBot="1">
      <c r="A4">
        <v>94</v>
      </c>
      <c r="B4">
        <v>95</v>
      </c>
      <c r="C4" s="18">
        <v>40</v>
      </c>
      <c r="D4" s="18">
        <v>85</v>
      </c>
      <c r="F4" s="195">
        <v>40</v>
      </c>
      <c r="G4" s="185">
        <v>95</v>
      </c>
      <c r="I4" s="186">
        <v>30</v>
      </c>
      <c r="J4" s="186">
        <v>50</v>
      </c>
      <c r="L4" s="196">
        <v>1</v>
      </c>
      <c r="M4" s="187">
        <v>93.75</v>
      </c>
      <c r="N4" s="187">
        <v>100.8</v>
      </c>
      <c r="O4" s="187">
        <v>7.05</v>
      </c>
      <c r="P4" s="187">
        <v>30</v>
      </c>
      <c r="Q4" s="187">
        <v>50</v>
      </c>
    </row>
    <row r="5" spans="1:17" ht="15" thickBot="1">
      <c r="A5">
        <v>95</v>
      </c>
      <c r="B5">
        <v>96</v>
      </c>
      <c r="C5" s="18">
        <v>40</v>
      </c>
      <c r="D5" s="18">
        <v>70</v>
      </c>
      <c r="F5" s="195">
        <v>40</v>
      </c>
      <c r="G5" s="185">
        <v>100</v>
      </c>
      <c r="I5" s="186">
        <v>30</v>
      </c>
      <c r="J5" s="186">
        <v>50</v>
      </c>
      <c r="L5" s="196">
        <v>2</v>
      </c>
      <c r="M5" s="187">
        <v>100.8</v>
      </c>
      <c r="N5" s="187">
        <v>104.2</v>
      </c>
      <c r="O5" s="187">
        <v>3.4</v>
      </c>
      <c r="P5" s="187">
        <v>50</v>
      </c>
      <c r="Q5" s="187">
        <v>75</v>
      </c>
    </row>
    <row r="6" spans="1:17" ht="15" thickBot="1">
      <c r="A6">
        <v>96</v>
      </c>
      <c r="B6">
        <v>97</v>
      </c>
      <c r="C6" s="18">
        <v>40</v>
      </c>
      <c r="D6" s="18">
        <v>85</v>
      </c>
      <c r="F6" s="195">
        <v>40</v>
      </c>
      <c r="G6" s="185">
        <v>0</v>
      </c>
      <c r="I6" s="186">
        <v>30</v>
      </c>
      <c r="J6" s="186">
        <v>50</v>
      </c>
      <c r="L6" s="196">
        <v>3</v>
      </c>
      <c r="M6" s="187">
        <v>104.2</v>
      </c>
      <c r="N6" s="187">
        <v>106.8</v>
      </c>
      <c r="O6" s="187">
        <v>2.6</v>
      </c>
      <c r="P6" s="187">
        <v>30</v>
      </c>
      <c r="Q6" s="187">
        <v>50</v>
      </c>
    </row>
    <row r="7" spans="1:17" ht="15" thickBot="1">
      <c r="A7">
        <v>97</v>
      </c>
      <c r="B7">
        <v>98</v>
      </c>
      <c r="C7" s="18">
        <v>40</v>
      </c>
      <c r="D7" s="18">
        <v>80</v>
      </c>
      <c r="F7" s="195">
        <v>40</v>
      </c>
      <c r="G7" s="185">
        <v>0</v>
      </c>
      <c r="I7" s="186">
        <v>30</v>
      </c>
      <c r="J7" s="186">
        <v>50</v>
      </c>
      <c r="L7" s="196">
        <v>4</v>
      </c>
      <c r="M7" s="187">
        <v>106.8</v>
      </c>
      <c r="N7" s="187">
        <v>110</v>
      </c>
      <c r="O7" s="187">
        <v>3.2</v>
      </c>
      <c r="P7" s="187">
        <v>50</v>
      </c>
      <c r="Q7" s="187">
        <v>75</v>
      </c>
    </row>
    <row r="8" spans="1:17" ht="15" thickBot="1">
      <c r="A8">
        <v>98</v>
      </c>
      <c r="B8">
        <v>99</v>
      </c>
      <c r="C8" s="18">
        <v>40</v>
      </c>
      <c r="D8" s="18">
        <v>95</v>
      </c>
      <c r="F8" s="195">
        <v>40</v>
      </c>
      <c r="G8" s="185">
        <v>0</v>
      </c>
      <c r="I8" s="186">
        <v>30</v>
      </c>
      <c r="J8" s="186">
        <v>50</v>
      </c>
      <c r="L8" s="196">
        <v>5</v>
      </c>
      <c r="M8" s="187">
        <v>110</v>
      </c>
      <c r="N8" s="187">
        <v>113</v>
      </c>
      <c r="O8" s="187">
        <v>3</v>
      </c>
      <c r="P8" s="187">
        <v>50</v>
      </c>
      <c r="Q8" s="187">
        <v>60</v>
      </c>
    </row>
    <row r="9" spans="1:17" ht="15" thickBot="1">
      <c r="A9">
        <v>99</v>
      </c>
      <c r="B9">
        <v>100</v>
      </c>
      <c r="C9" s="18">
        <v>40</v>
      </c>
      <c r="D9" s="18">
        <v>100</v>
      </c>
      <c r="F9" s="195">
        <v>40</v>
      </c>
      <c r="G9" s="185">
        <v>170</v>
      </c>
      <c r="I9" s="186">
        <v>30</v>
      </c>
      <c r="J9" s="186">
        <v>50</v>
      </c>
      <c r="L9" s="196">
        <v>6</v>
      </c>
      <c r="M9" s="187">
        <v>113</v>
      </c>
      <c r="N9" s="187">
        <v>115.4</v>
      </c>
      <c r="O9" s="187">
        <v>2.4</v>
      </c>
      <c r="P9" s="187">
        <v>30</v>
      </c>
      <c r="Q9" s="187">
        <v>50</v>
      </c>
    </row>
    <row r="10" spans="1:17" ht="15" thickBot="1">
      <c r="A10">
        <v>100</v>
      </c>
      <c r="B10">
        <v>101</v>
      </c>
      <c r="C10" s="18">
        <v>40</v>
      </c>
      <c r="D10" s="18">
        <v>70</v>
      </c>
      <c r="F10" s="195">
        <v>40</v>
      </c>
      <c r="G10" s="185">
        <v>170</v>
      </c>
      <c r="I10" s="186">
        <v>30</v>
      </c>
      <c r="J10" s="186">
        <v>50</v>
      </c>
      <c r="L10" s="196">
        <v>7</v>
      </c>
      <c r="M10" s="187">
        <v>115.4</v>
      </c>
      <c r="N10" s="187">
        <v>119.2</v>
      </c>
      <c r="O10" s="187">
        <v>3.8</v>
      </c>
      <c r="P10" s="187">
        <v>40</v>
      </c>
      <c r="Q10" s="187">
        <v>85</v>
      </c>
    </row>
    <row r="11" spans="1:17" ht="15" thickBot="1">
      <c r="A11">
        <v>101</v>
      </c>
      <c r="B11">
        <v>102</v>
      </c>
      <c r="C11" s="18">
        <v>40</v>
      </c>
      <c r="D11" s="18">
        <v>95</v>
      </c>
      <c r="F11" s="195">
        <v>40</v>
      </c>
      <c r="G11" s="185">
        <v>115</v>
      </c>
      <c r="I11" s="186">
        <v>50</v>
      </c>
      <c r="J11" s="186">
        <v>75</v>
      </c>
      <c r="L11" s="196">
        <v>8</v>
      </c>
      <c r="M11" s="187">
        <v>119.2</v>
      </c>
      <c r="N11" s="187">
        <v>123</v>
      </c>
      <c r="O11" s="187">
        <v>3.8</v>
      </c>
      <c r="P11" s="187">
        <v>40</v>
      </c>
      <c r="Q11" s="187">
        <v>90</v>
      </c>
    </row>
    <row r="12" spans="1:17" ht="15" thickBot="1">
      <c r="A12">
        <v>102</v>
      </c>
      <c r="B12">
        <v>103</v>
      </c>
      <c r="C12" s="18">
        <v>40</v>
      </c>
      <c r="D12" s="18">
        <v>100</v>
      </c>
      <c r="F12" s="195">
        <v>40</v>
      </c>
      <c r="G12" s="185">
        <v>95</v>
      </c>
      <c r="I12" s="186">
        <v>50</v>
      </c>
      <c r="J12" s="186">
        <v>75</v>
      </c>
      <c r="L12" s="196">
        <v>9</v>
      </c>
      <c r="M12" s="187">
        <v>152.99</v>
      </c>
      <c r="N12" s="187">
        <v>154.4</v>
      </c>
      <c r="O12" s="187">
        <v>1.41</v>
      </c>
      <c r="P12" s="187">
        <v>30</v>
      </c>
      <c r="Q12" s="187">
        <v>50</v>
      </c>
    </row>
    <row r="13" spans="1:17" ht="15" thickBot="1">
      <c r="A13">
        <v>103</v>
      </c>
      <c r="B13">
        <v>104</v>
      </c>
      <c r="C13" s="18">
        <v>40</v>
      </c>
      <c r="D13" s="18">
        <v>90</v>
      </c>
      <c r="F13" s="195">
        <v>40</v>
      </c>
      <c r="G13" s="185">
        <v>95</v>
      </c>
      <c r="I13" s="186">
        <v>50</v>
      </c>
      <c r="J13" s="186">
        <v>75</v>
      </c>
      <c r="L13" s="196">
        <v>10</v>
      </c>
      <c r="M13" s="187">
        <v>154.4</v>
      </c>
      <c r="N13" s="187">
        <v>158</v>
      </c>
      <c r="O13" s="187">
        <v>3.6</v>
      </c>
      <c r="P13" s="187">
        <v>30</v>
      </c>
      <c r="Q13" s="187">
        <v>55</v>
      </c>
    </row>
    <row r="14" spans="1:17" ht="15" thickBot="1">
      <c r="A14">
        <v>104</v>
      </c>
      <c r="B14">
        <v>105</v>
      </c>
      <c r="C14" s="18">
        <v>40</v>
      </c>
      <c r="D14" s="18">
        <v>100</v>
      </c>
      <c r="F14" s="195">
        <v>40</v>
      </c>
      <c r="G14" s="185">
        <v>95</v>
      </c>
      <c r="I14" s="186">
        <v>30</v>
      </c>
      <c r="J14" s="186">
        <v>50</v>
      </c>
      <c r="L14" s="196">
        <v>11</v>
      </c>
      <c r="M14" s="187">
        <v>158</v>
      </c>
      <c r="N14" s="187">
        <v>161</v>
      </c>
      <c r="O14" s="187">
        <v>3</v>
      </c>
      <c r="P14" s="187">
        <v>40</v>
      </c>
      <c r="Q14" s="187">
        <v>70</v>
      </c>
    </row>
    <row r="15" spans="1:17" ht="15" thickBot="1">
      <c r="A15">
        <v>105</v>
      </c>
      <c r="B15">
        <v>106</v>
      </c>
      <c r="C15" s="18">
        <v>40</v>
      </c>
      <c r="D15" s="18">
        <v>70</v>
      </c>
      <c r="F15" s="195">
        <v>40</v>
      </c>
      <c r="G15" s="185">
        <v>95</v>
      </c>
      <c r="I15" s="186">
        <v>30</v>
      </c>
      <c r="J15" s="186">
        <v>50</v>
      </c>
      <c r="L15" s="196">
        <v>12</v>
      </c>
      <c r="M15" s="187">
        <v>161</v>
      </c>
      <c r="N15" s="187">
        <v>164.6</v>
      </c>
      <c r="O15" s="187">
        <v>3.6</v>
      </c>
      <c r="P15" s="187">
        <v>30</v>
      </c>
      <c r="Q15" s="187">
        <v>55</v>
      </c>
    </row>
    <row r="16" spans="1:17" ht="15" thickBot="1">
      <c r="A16">
        <v>106</v>
      </c>
      <c r="B16">
        <v>107</v>
      </c>
      <c r="C16" s="18">
        <v>40</v>
      </c>
      <c r="D16" s="18">
        <v>80</v>
      </c>
      <c r="F16" s="195">
        <v>40</v>
      </c>
      <c r="G16" s="185">
        <v>95</v>
      </c>
      <c r="I16" s="186">
        <v>50</v>
      </c>
      <c r="J16" s="186">
        <v>50</v>
      </c>
      <c r="L16" s="196">
        <v>13</v>
      </c>
      <c r="M16" s="187">
        <v>164.6</v>
      </c>
      <c r="N16" s="187">
        <v>167.6</v>
      </c>
      <c r="O16" s="187">
        <v>3</v>
      </c>
      <c r="P16" s="187">
        <v>30</v>
      </c>
      <c r="Q16" s="187">
        <v>50</v>
      </c>
    </row>
    <row r="17" spans="1:17" ht="15" thickBot="1">
      <c r="A17">
        <v>107</v>
      </c>
      <c r="B17">
        <v>108</v>
      </c>
      <c r="C17" s="18">
        <v>40</v>
      </c>
      <c r="D17" s="18">
        <v>85</v>
      </c>
      <c r="F17" s="195">
        <v>40</v>
      </c>
      <c r="G17" s="185">
        <v>95</v>
      </c>
      <c r="I17" s="186">
        <v>50</v>
      </c>
      <c r="J17" s="186">
        <v>50</v>
      </c>
      <c r="L17" s="196">
        <v>14</v>
      </c>
      <c r="M17" s="187">
        <v>167.6</v>
      </c>
      <c r="N17" s="187">
        <v>174.6</v>
      </c>
      <c r="O17" s="187">
        <v>7</v>
      </c>
      <c r="P17" s="187">
        <v>50</v>
      </c>
      <c r="Q17" s="187" t="s">
        <v>284</v>
      </c>
    </row>
    <row r="18" spans="1:17" ht="14.5">
      <c r="A18">
        <v>108</v>
      </c>
      <c r="B18">
        <v>109</v>
      </c>
      <c r="C18" s="18">
        <v>40</v>
      </c>
      <c r="D18" s="19">
        <v>80</v>
      </c>
      <c r="F18" s="195">
        <v>40</v>
      </c>
      <c r="G18" s="185">
        <v>100</v>
      </c>
      <c r="I18" s="186">
        <v>50</v>
      </c>
      <c r="J18" s="186">
        <v>75</v>
      </c>
    </row>
    <row r="19" spans="1:17" ht="14.5">
      <c r="A19">
        <v>109</v>
      </c>
      <c r="B19">
        <v>110</v>
      </c>
      <c r="C19" s="18">
        <v>40</v>
      </c>
      <c r="D19" s="19">
        <v>85</v>
      </c>
      <c r="F19" s="195">
        <v>40</v>
      </c>
      <c r="G19" s="185">
        <v>95</v>
      </c>
      <c r="I19" s="186">
        <v>50</v>
      </c>
      <c r="J19" s="186">
        <v>75</v>
      </c>
    </row>
    <row r="20" spans="1:17" ht="14.5">
      <c r="A20">
        <v>110</v>
      </c>
      <c r="B20">
        <v>111</v>
      </c>
      <c r="C20" s="18">
        <v>40</v>
      </c>
      <c r="D20" s="19">
        <v>70</v>
      </c>
      <c r="F20" s="195">
        <v>40</v>
      </c>
      <c r="G20" s="185">
        <v>95</v>
      </c>
      <c r="I20" s="186">
        <v>50</v>
      </c>
      <c r="J20" s="186">
        <v>60</v>
      </c>
    </row>
    <row r="21" spans="1:17" ht="14.5">
      <c r="A21">
        <v>111</v>
      </c>
      <c r="B21">
        <v>112</v>
      </c>
      <c r="C21" s="18">
        <v>40</v>
      </c>
      <c r="D21" s="19">
        <v>100</v>
      </c>
      <c r="F21" s="195">
        <v>40</v>
      </c>
      <c r="G21" s="185">
        <v>0</v>
      </c>
      <c r="I21" s="186">
        <v>50</v>
      </c>
      <c r="J21" s="186">
        <v>60</v>
      </c>
    </row>
    <row r="22" spans="1:17" ht="14.5">
      <c r="A22">
        <v>112</v>
      </c>
      <c r="B22">
        <v>113</v>
      </c>
      <c r="C22" s="18">
        <v>40</v>
      </c>
      <c r="D22" s="19">
        <v>70</v>
      </c>
      <c r="F22" s="195">
        <v>40</v>
      </c>
      <c r="G22" s="185">
        <v>0</v>
      </c>
      <c r="I22" s="186">
        <v>50</v>
      </c>
      <c r="J22" s="186">
        <v>60</v>
      </c>
    </row>
    <row r="23" spans="1:17" ht="14.5">
      <c r="A23">
        <v>113</v>
      </c>
      <c r="B23">
        <v>114</v>
      </c>
      <c r="C23" s="18">
        <v>40</v>
      </c>
      <c r="D23" s="19">
        <v>70</v>
      </c>
      <c r="F23" s="195">
        <v>40</v>
      </c>
      <c r="G23" s="185">
        <v>135</v>
      </c>
      <c r="I23" s="186">
        <v>30</v>
      </c>
      <c r="J23" s="186">
        <v>50</v>
      </c>
    </row>
    <row r="24" spans="1:17" ht="14.5">
      <c r="A24">
        <v>114</v>
      </c>
      <c r="B24">
        <v>115</v>
      </c>
      <c r="C24" s="18">
        <v>40</v>
      </c>
      <c r="D24" s="19">
        <v>80</v>
      </c>
      <c r="F24" s="195">
        <v>40</v>
      </c>
      <c r="G24" s="185">
        <v>160</v>
      </c>
      <c r="I24" s="186">
        <v>30</v>
      </c>
      <c r="J24" s="186">
        <v>50</v>
      </c>
    </row>
    <row r="25" spans="1:17" ht="14.5">
      <c r="A25">
        <v>115</v>
      </c>
      <c r="B25">
        <v>116</v>
      </c>
      <c r="C25" s="18">
        <v>40</v>
      </c>
      <c r="D25" s="19">
        <v>85</v>
      </c>
      <c r="F25" s="195">
        <v>40</v>
      </c>
      <c r="G25" s="185">
        <v>150</v>
      </c>
      <c r="I25" s="186">
        <v>40</v>
      </c>
      <c r="J25" s="186">
        <v>85</v>
      </c>
    </row>
    <row r="26" spans="1:17" ht="14.5">
      <c r="A26">
        <v>116</v>
      </c>
      <c r="B26">
        <v>117</v>
      </c>
      <c r="C26" s="18">
        <v>40</v>
      </c>
      <c r="D26" s="19">
        <v>90</v>
      </c>
      <c r="F26" s="195">
        <v>40</v>
      </c>
      <c r="G26" s="185">
        <v>160</v>
      </c>
      <c r="I26" s="186">
        <v>40</v>
      </c>
      <c r="J26" s="186">
        <v>85</v>
      </c>
    </row>
    <row r="27" spans="1:17" ht="14.5">
      <c r="A27">
        <v>117</v>
      </c>
      <c r="B27">
        <v>118</v>
      </c>
      <c r="C27" s="18">
        <v>40</v>
      </c>
      <c r="D27" s="19">
        <v>85</v>
      </c>
      <c r="F27" s="195">
        <v>40</v>
      </c>
      <c r="G27" s="185">
        <v>150</v>
      </c>
      <c r="I27" s="186">
        <v>40</v>
      </c>
      <c r="J27" s="186">
        <v>85</v>
      </c>
    </row>
    <row r="28" spans="1:17" ht="14.5">
      <c r="A28">
        <v>118</v>
      </c>
      <c r="B28">
        <v>119</v>
      </c>
      <c r="C28" s="18">
        <v>40</v>
      </c>
      <c r="D28" s="19">
        <v>95</v>
      </c>
      <c r="F28" s="195">
        <v>40</v>
      </c>
      <c r="G28" s="185">
        <v>150</v>
      </c>
      <c r="I28" s="186">
        <v>40</v>
      </c>
      <c r="J28" s="186">
        <v>85</v>
      </c>
    </row>
    <row r="29" spans="1:17" ht="14.5">
      <c r="A29">
        <v>119</v>
      </c>
      <c r="B29">
        <v>120</v>
      </c>
      <c r="C29" s="18">
        <v>40</v>
      </c>
      <c r="D29" s="19">
        <v>95</v>
      </c>
      <c r="F29" s="195">
        <v>40</v>
      </c>
      <c r="G29" s="185">
        <v>155</v>
      </c>
      <c r="I29" s="186">
        <v>40</v>
      </c>
      <c r="J29" s="186">
        <v>90</v>
      </c>
    </row>
    <row r="30" spans="1:17" ht="14.5">
      <c r="A30">
        <v>120</v>
      </c>
      <c r="B30">
        <v>121</v>
      </c>
      <c r="C30" s="18">
        <v>40</v>
      </c>
      <c r="D30" s="19">
        <v>100</v>
      </c>
      <c r="F30" s="195">
        <v>40</v>
      </c>
      <c r="G30" s="185">
        <v>160</v>
      </c>
      <c r="I30" s="186">
        <v>40</v>
      </c>
      <c r="J30" s="186">
        <v>90</v>
      </c>
    </row>
    <row r="31" spans="1:17" ht="14.5">
      <c r="A31">
        <v>121</v>
      </c>
      <c r="B31">
        <v>122</v>
      </c>
      <c r="C31" s="18">
        <v>40</v>
      </c>
      <c r="D31" s="19">
        <v>105</v>
      </c>
      <c r="F31" s="195">
        <v>40</v>
      </c>
      <c r="G31" s="185">
        <v>135</v>
      </c>
      <c r="I31" s="186">
        <v>40</v>
      </c>
      <c r="J31" s="186">
        <v>90</v>
      </c>
    </row>
    <row r="32" spans="1:17" ht="14.5">
      <c r="A32">
        <v>122</v>
      </c>
      <c r="B32">
        <v>123</v>
      </c>
      <c r="C32" s="18">
        <v>40</v>
      </c>
      <c r="D32" s="19">
        <v>90</v>
      </c>
      <c r="F32" s="195">
        <v>40</v>
      </c>
      <c r="G32" s="185">
        <v>135</v>
      </c>
      <c r="I32" s="186">
        <v>40</v>
      </c>
      <c r="J32" s="186">
        <v>90</v>
      </c>
    </row>
    <row r="33" spans="1:10" ht="14.5">
      <c r="A33">
        <v>153</v>
      </c>
      <c r="B33">
        <v>154</v>
      </c>
      <c r="C33" s="18">
        <v>40</v>
      </c>
      <c r="D33" s="19">
        <v>80</v>
      </c>
      <c r="F33" s="195">
        <v>40</v>
      </c>
      <c r="G33" s="185">
        <v>0</v>
      </c>
      <c r="I33" s="186">
        <v>30</v>
      </c>
      <c r="J33" s="186">
        <v>50</v>
      </c>
    </row>
    <row r="34" spans="1:10" ht="14.5">
      <c r="A34">
        <v>154</v>
      </c>
      <c r="B34">
        <v>155</v>
      </c>
      <c r="C34" s="18">
        <v>40</v>
      </c>
      <c r="D34" s="19">
        <v>75</v>
      </c>
      <c r="F34" s="195">
        <v>40</v>
      </c>
      <c r="G34" s="185">
        <v>0</v>
      </c>
      <c r="I34" s="186">
        <v>30</v>
      </c>
      <c r="J34" s="186">
        <v>55</v>
      </c>
    </row>
    <row r="35" spans="1:10" ht="14.5">
      <c r="A35">
        <v>155</v>
      </c>
      <c r="B35">
        <v>156</v>
      </c>
      <c r="C35" s="18">
        <v>40</v>
      </c>
      <c r="D35" s="19">
        <v>70</v>
      </c>
      <c r="F35" s="195">
        <v>40</v>
      </c>
      <c r="G35" s="185">
        <v>0</v>
      </c>
      <c r="I35" s="186">
        <v>30</v>
      </c>
      <c r="J35" s="186">
        <v>55</v>
      </c>
    </row>
    <row r="36" spans="1:10" ht="14.5">
      <c r="A36">
        <v>156</v>
      </c>
      <c r="B36">
        <v>157</v>
      </c>
      <c r="C36" s="18">
        <v>40</v>
      </c>
      <c r="D36" s="19">
        <v>75</v>
      </c>
      <c r="F36" s="195">
        <v>40</v>
      </c>
      <c r="G36" s="185">
        <v>0</v>
      </c>
      <c r="I36" s="186">
        <v>30</v>
      </c>
      <c r="J36" s="186">
        <v>55</v>
      </c>
    </row>
    <row r="37" spans="1:10" ht="14.5">
      <c r="A37">
        <v>157</v>
      </c>
      <c r="B37">
        <v>158</v>
      </c>
      <c r="C37" s="18">
        <v>40</v>
      </c>
      <c r="D37" s="19">
        <v>85</v>
      </c>
      <c r="F37" s="195">
        <v>40</v>
      </c>
      <c r="G37" s="185">
        <v>0</v>
      </c>
      <c r="I37" s="186">
        <v>30</v>
      </c>
      <c r="J37" s="186">
        <v>55</v>
      </c>
    </row>
    <row r="38" spans="1:10" ht="14.5">
      <c r="A38">
        <v>158</v>
      </c>
      <c r="B38">
        <v>159</v>
      </c>
      <c r="C38" s="18">
        <v>40</v>
      </c>
      <c r="D38" s="19">
        <v>95</v>
      </c>
      <c r="F38" s="195">
        <v>40</v>
      </c>
      <c r="G38" s="185">
        <v>0</v>
      </c>
      <c r="I38" s="186">
        <v>40</v>
      </c>
      <c r="J38" s="186">
        <v>70</v>
      </c>
    </row>
    <row r="39" spans="1:10" ht="14.5">
      <c r="A39">
        <v>159</v>
      </c>
      <c r="B39">
        <v>160</v>
      </c>
      <c r="C39" s="18">
        <v>40</v>
      </c>
      <c r="D39" s="19">
        <v>95</v>
      </c>
      <c r="F39" s="195">
        <v>40</v>
      </c>
      <c r="G39" s="185">
        <v>0</v>
      </c>
      <c r="I39" s="186">
        <v>40</v>
      </c>
      <c r="J39" s="186">
        <v>70</v>
      </c>
    </row>
    <row r="40" spans="1:10" ht="14.5">
      <c r="A40">
        <v>160</v>
      </c>
      <c r="B40">
        <v>161</v>
      </c>
      <c r="C40" s="18">
        <v>40</v>
      </c>
      <c r="D40" s="19">
        <v>70</v>
      </c>
      <c r="F40" s="195">
        <v>40</v>
      </c>
      <c r="G40" s="185">
        <v>160</v>
      </c>
      <c r="I40" s="186">
        <v>40</v>
      </c>
      <c r="J40" s="186">
        <v>70</v>
      </c>
    </row>
    <row r="41" spans="1:10" ht="14.5">
      <c r="A41">
        <v>161</v>
      </c>
      <c r="B41">
        <v>162</v>
      </c>
      <c r="C41" s="18">
        <v>40</v>
      </c>
      <c r="D41" s="19">
        <v>85</v>
      </c>
      <c r="F41" s="195">
        <v>40</v>
      </c>
      <c r="G41" s="185">
        <v>0</v>
      </c>
      <c r="I41" s="186">
        <v>30</v>
      </c>
      <c r="J41" s="186">
        <v>55</v>
      </c>
    </row>
    <row r="42" spans="1:10" ht="14.5">
      <c r="A42">
        <v>162</v>
      </c>
      <c r="B42">
        <v>163</v>
      </c>
      <c r="C42" s="18">
        <v>40</v>
      </c>
      <c r="D42" s="19">
        <v>70</v>
      </c>
      <c r="F42" s="195">
        <v>40</v>
      </c>
      <c r="G42" s="185">
        <v>0</v>
      </c>
      <c r="I42" s="186">
        <v>30</v>
      </c>
      <c r="J42" s="186">
        <v>55</v>
      </c>
    </row>
    <row r="43" spans="1:10" ht="14.5">
      <c r="A43">
        <v>163</v>
      </c>
      <c r="B43">
        <v>164</v>
      </c>
      <c r="C43" s="18">
        <v>40</v>
      </c>
      <c r="D43" s="19">
        <v>70</v>
      </c>
      <c r="F43" s="195">
        <v>40</v>
      </c>
      <c r="G43" s="185">
        <v>0</v>
      </c>
      <c r="I43" s="186">
        <v>30</v>
      </c>
      <c r="J43" s="186">
        <v>55</v>
      </c>
    </row>
    <row r="44" spans="1:10" ht="14.5">
      <c r="A44">
        <v>164</v>
      </c>
      <c r="B44">
        <v>165</v>
      </c>
      <c r="C44" s="18">
        <v>40</v>
      </c>
      <c r="D44" s="19">
        <v>70</v>
      </c>
      <c r="F44" s="195">
        <v>40</v>
      </c>
      <c r="G44" s="185">
        <v>0</v>
      </c>
      <c r="I44" s="186">
        <v>30</v>
      </c>
      <c r="J44" s="186">
        <v>50</v>
      </c>
    </row>
    <row r="45" spans="1:10" ht="14.5">
      <c r="A45">
        <v>165</v>
      </c>
      <c r="B45">
        <v>166</v>
      </c>
      <c r="C45" s="18">
        <v>40</v>
      </c>
      <c r="D45" s="19">
        <v>90</v>
      </c>
      <c r="F45" s="195">
        <v>40</v>
      </c>
      <c r="G45" s="185">
        <v>0</v>
      </c>
      <c r="I45" s="186">
        <v>30</v>
      </c>
      <c r="J45" s="186">
        <v>50</v>
      </c>
    </row>
    <row r="46" spans="1:10" ht="14.5">
      <c r="A46">
        <v>166</v>
      </c>
      <c r="B46">
        <v>167</v>
      </c>
      <c r="C46" s="18">
        <v>40</v>
      </c>
      <c r="D46" s="19">
        <v>70</v>
      </c>
      <c r="F46" s="195">
        <v>40</v>
      </c>
      <c r="G46" s="185">
        <v>0</v>
      </c>
      <c r="I46" s="186">
        <v>30</v>
      </c>
      <c r="J46" s="186">
        <v>50</v>
      </c>
    </row>
    <row r="47" spans="1:10" ht="14.5">
      <c r="A47">
        <v>167</v>
      </c>
      <c r="B47">
        <v>168</v>
      </c>
      <c r="C47" s="18">
        <v>40</v>
      </c>
      <c r="D47" s="19">
        <v>70</v>
      </c>
      <c r="F47" s="195">
        <v>40</v>
      </c>
      <c r="G47" s="185">
        <v>0</v>
      </c>
      <c r="I47" s="186">
        <v>30</v>
      </c>
      <c r="J47" s="186">
        <v>50</v>
      </c>
    </row>
    <row r="48" spans="1:10" ht="14.5">
      <c r="A48">
        <v>168</v>
      </c>
      <c r="B48">
        <v>169</v>
      </c>
      <c r="C48" s="18">
        <v>40</v>
      </c>
      <c r="D48" s="19">
        <v>70</v>
      </c>
      <c r="F48" s="195">
        <v>40</v>
      </c>
      <c r="G48" s="185">
        <v>0</v>
      </c>
      <c r="I48" s="186">
        <v>50</v>
      </c>
      <c r="J48" s="186">
        <v>0</v>
      </c>
    </row>
    <row r="49" spans="1:10" ht="14.5">
      <c r="A49">
        <v>169</v>
      </c>
      <c r="B49">
        <v>170</v>
      </c>
      <c r="C49" s="18">
        <v>40</v>
      </c>
      <c r="D49" s="19">
        <v>70</v>
      </c>
      <c r="F49" s="195">
        <v>40</v>
      </c>
      <c r="G49" s="185">
        <v>0</v>
      </c>
      <c r="I49" s="186">
        <v>50</v>
      </c>
      <c r="J49" s="186">
        <v>0</v>
      </c>
    </row>
    <row r="50" spans="1:10" ht="14.5">
      <c r="A50">
        <v>170</v>
      </c>
      <c r="B50">
        <v>171</v>
      </c>
      <c r="C50" s="18">
        <v>40</v>
      </c>
      <c r="D50" s="19">
        <v>70</v>
      </c>
      <c r="F50" s="195">
        <v>40</v>
      </c>
      <c r="G50" s="185">
        <v>0</v>
      </c>
      <c r="I50" s="186">
        <v>50</v>
      </c>
      <c r="J50" s="186">
        <v>0</v>
      </c>
    </row>
    <row r="51" spans="1:10" ht="14.5">
      <c r="A51">
        <v>171</v>
      </c>
      <c r="B51">
        <v>172</v>
      </c>
      <c r="C51" s="18">
        <v>40</v>
      </c>
      <c r="D51" s="19">
        <v>70</v>
      </c>
      <c r="F51" s="195">
        <v>40</v>
      </c>
      <c r="G51" s="185">
        <v>0</v>
      </c>
      <c r="I51" s="186">
        <v>50</v>
      </c>
      <c r="J51" s="186">
        <v>0</v>
      </c>
    </row>
    <row r="52" spans="1:10" ht="14.5">
      <c r="A52">
        <v>172</v>
      </c>
      <c r="B52">
        <v>173</v>
      </c>
      <c r="C52" s="18">
        <v>40</v>
      </c>
      <c r="D52" s="19">
        <v>70</v>
      </c>
      <c r="F52" s="195">
        <v>40</v>
      </c>
      <c r="G52" s="185">
        <v>0</v>
      </c>
      <c r="I52" s="186">
        <v>50</v>
      </c>
      <c r="J52" s="186">
        <v>0</v>
      </c>
    </row>
    <row r="53" spans="1:10" ht="14.5">
      <c r="A53">
        <v>173</v>
      </c>
      <c r="B53">
        <v>174</v>
      </c>
      <c r="C53" s="18">
        <v>40</v>
      </c>
      <c r="D53" s="19">
        <v>75</v>
      </c>
      <c r="F53" s="195">
        <v>40</v>
      </c>
      <c r="G53" s="185">
        <v>0</v>
      </c>
      <c r="I53" s="186">
        <v>50</v>
      </c>
      <c r="J53" s="186">
        <v>0</v>
      </c>
    </row>
    <row r="54" spans="1:10" ht="14.5">
      <c r="A54">
        <v>174</v>
      </c>
      <c r="B54">
        <v>175</v>
      </c>
      <c r="C54" s="18">
        <v>40</v>
      </c>
      <c r="D54" s="19">
        <v>70</v>
      </c>
      <c r="F54" s="195">
        <v>40</v>
      </c>
      <c r="G54" s="185">
        <v>0</v>
      </c>
      <c r="I54" s="186">
        <v>50</v>
      </c>
      <c r="J54" s="186">
        <v>0</v>
      </c>
    </row>
  </sheetData>
  <mergeCells count="5">
    <mergeCell ref="C1:K1"/>
    <mergeCell ref="A2:B2"/>
    <mergeCell ref="C2:D2"/>
    <mergeCell ref="F2:G2"/>
    <mergeCell ref="I2:J2"/>
  </mergeCells>
  <printOptions horizontalCentered="1"/>
  <pageMargins left="0.70866141732283472" right="0.70866141732283472" top="0.74803149606299213" bottom="0.74803149606299213" header="0.31496062992125984" footer="0.31496062992125984"/>
  <pageSetup scale="70" fitToHeight="4" orientation="landscape" r:id="rId1"/>
  <headerFooter>
    <oddHeader>&amp;A</oddHead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74706"/>
    <pageSetUpPr fitToPage="1"/>
  </sheetPr>
  <dimension ref="A1:I10"/>
  <sheetViews>
    <sheetView view="pageBreakPreview" zoomScaleNormal="100" zoomScaleSheetLayoutView="100" workbookViewId="0">
      <selection activeCell="G14" sqref="G14"/>
    </sheetView>
  </sheetViews>
  <sheetFormatPr defaultColWidth="8.78515625" defaultRowHeight="14.5"/>
  <cols>
    <col min="1" max="1" width="4.78515625" style="30" bestFit="1" customWidth="1"/>
    <col min="2" max="2" width="20.7109375" style="30" bestFit="1" customWidth="1"/>
    <col min="3" max="3" width="13.2109375" style="30" bestFit="1" customWidth="1"/>
    <col min="4" max="4" width="5.42578125" style="30" customWidth="1"/>
    <col min="5" max="5" width="7.42578125" style="31" customWidth="1"/>
    <col min="6" max="7" width="8" style="30" customWidth="1"/>
    <col min="8" max="8" width="23.28515625" style="30" customWidth="1"/>
    <col min="9" max="16384" width="8.78515625" style="32"/>
  </cols>
  <sheetData>
    <row r="1" spans="1:9" ht="55.5" customHeight="1">
      <c r="A1" s="362" t="e">
        <f>+#REF!</f>
        <v>#REF!</v>
      </c>
      <c r="B1" s="362"/>
      <c r="C1" s="362"/>
      <c r="D1" s="362"/>
      <c r="E1" s="362"/>
      <c r="F1" s="362"/>
      <c r="G1" s="362"/>
      <c r="H1" s="362"/>
    </row>
    <row r="2" spans="1:9" ht="28" customHeight="1">
      <c r="A2" s="363" t="s">
        <v>149</v>
      </c>
      <c r="B2" s="363"/>
      <c r="C2" s="363"/>
      <c r="D2" s="363"/>
      <c r="E2" s="363"/>
      <c r="F2" s="363"/>
      <c r="G2" s="363"/>
      <c r="H2" s="363"/>
    </row>
    <row r="3" spans="1:9" s="34" customFormat="1" ht="52.5" customHeight="1">
      <c r="A3" s="28" t="s">
        <v>7</v>
      </c>
      <c r="B3" s="35" t="s">
        <v>120</v>
      </c>
      <c r="C3" s="35" t="s">
        <v>47</v>
      </c>
      <c r="D3" s="35" t="s">
        <v>8</v>
      </c>
      <c r="E3" s="36" t="s">
        <v>142</v>
      </c>
      <c r="F3" s="36" t="s">
        <v>143</v>
      </c>
      <c r="G3" s="233" t="s">
        <v>307</v>
      </c>
      <c r="H3" s="233" t="s">
        <v>306</v>
      </c>
      <c r="I3" s="37"/>
    </row>
    <row r="4" spans="1:9" s="27" customFormat="1" ht="29.25" customHeight="1">
      <c r="A4" s="29">
        <v>1</v>
      </c>
      <c r="B4" s="38" t="s">
        <v>121</v>
      </c>
      <c r="C4" s="33" t="s">
        <v>126</v>
      </c>
      <c r="D4" s="29" t="s">
        <v>0</v>
      </c>
      <c r="E4" s="39">
        <v>45</v>
      </c>
      <c r="F4" s="40"/>
      <c r="G4" s="234"/>
      <c r="H4" s="235" t="s">
        <v>308</v>
      </c>
    </row>
    <row r="5" spans="1:9" s="27" customFormat="1" ht="23.25" customHeight="1">
      <c r="A5" s="29">
        <v>2</v>
      </c>
      <c r="B5" s="41" t="s">
        <v>48</v>
      </c>
      <c r="C5" s="240" t="s">
        <v>310</v>
      </c>
      <c r="D5" s="29" t="s">
        <v>6</v>
      </c>
      <c r="E5" s="39">
        <v>800</v>
      </c>
      <c r="F5" s="42"/>
      <c r="G5" s="236"/>
      <c r="H5" s="237" t="s">
        <v>309</v>
      </c>
      <c r="I5" s="43"/>
    </row>
    <row r="6" spans="1:9" s="27" customFormat="1" ht="41.25" customHeight="1">
      <c r="A6" s="29">
        <f t="shared" ref="A6" si="0">+A5+1</f>
        <v>3</v>
      </c>
      <c r="B6" s="41" t="s">
        <v>166</v>
      </c>
      <c r="C6" s="29"/>
      <c r="D6" s="29" t="s">
        <v>6</v>
      </c>
      <c r="E6" s="39">
        <v>0</v>
      </c>
      <c r="F6" s="42"/>
      <c r="G6" s="236"/>
      <c r="H6" s="238"/>
      <c r="I6" s="43"/>
    </row>
    <row r="7" spans="1:9" s="27" customFormat="1">
      <c r="A7" s="29">
        <v>4</v>
      </c>
      <c r="B7" s="178" t="s">
        <v>278</v>
      </c>
      <c r="C7" s="178" t="s">
        <v>300</v>
      </c>
      <c r="D7" s="29" t="s">
        <v>0</v>
      </c>
      <c r="E7" s="33">
        <v>40</v>
      </c>
      <c r="F7" s="29"/>
      <c r="G7" s="238"/>
      <c r="H7" s="238"/>
    </row>
    <row r="8" spans="1:9" s="44" customFormat="1">
      <c r="A8" s="179">
        <v>5</v>
      </c>
      <c r="B8" s="180" t="s">
        <v>279</v>
      </c>
      <c r="C8" s="180" t="s">
        <v>280</v>
      </c>
      <c r="D8" s="29" t="s">
        <v>0</v>
      </c>
      <c r="E8" s="181">
        <v>40</v>
      </c>
      <c r="F8" s="29"/>
      <c r="G8" s="238"/>
      <c r="H8" s="239"/>
    </row>
    <row r="9" spans="1:9" ht="15" hidden="1" customHeight="1">
      <c r="A9" s="224"/>
      <c r="B9" s="225" t="s">
        <v>28</v>
      </c>
      <c r="C9" s="226" t="s">
        <v>125</v>
      </c>
      <c r="D9" s="227" t="s">
        <v>123</v>
      </c>
      <c r="E9" s="228">
        <f>40+(293-249)+5</f>
        <v>89</v>
      </c>
      <c r="F9" s="229" t="e">
        <f>+#REF!-#REF!</f>
        <v>#REF!</v>
      </c>
      <c r="G9" s="230"/>
    </row>
    <row r="10" spans="1:9" ht="23.25" hidden="1" customHeight="1">
      <c r="A10" s="182"/>
      <c r="B10" s="38" t="s">
        <v>122</v>
      </c>
      <c r="C10" s="38" t="s">
        <v>124</v>
      </c>
      <c r="D10" s="29" t="s">
        <v>123</v>
      </c>
      <c r="E10" s="45">
        <f>264+(297-249)</f>
        <v>312</v>
      </c>
      <c r="F10" s="42" t="e">
        <f>+#REF!-#REF!</f>
        <v>#REF!</v>
      </c>
      <c r="G10" s="231"/>
      <c r="I10" s="43"/>
    </row>
  </sheetData>
  <mergeCells count="2">
    <mergeCell ref="A1:H1"/>
    <mergeCell ref="A2:H2"/>
  </mergeCells>
  <printOptions horizontalCentered="1"/>
  <pageMargins left="0.70866141732283472" right="0.70866141732283472" top="0.74803149606299213" bottom="0.74803149606299213" header="0.31496062992125984" footer="0.31496062992125984"/>
  <pageSetup paperSize="9" scale="77" fitToHeight="0" orientation="portrait" blackAndWhite="1" r:id="rId1"/>
  <headerFooter>
    <oddHeader>&amp;A</oddHeader>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4E164-E539-4AA4-86AC-C3ECDC3278ED}">
  <sheetPr>
    <pageSetUpPr fitToPage="1"/>
  </sheetPr>
  <dimension ref="A1:F4"/>
  <sheetViews>
    <sheetView view="pageBreakPreview" zoomScaleNormal="100" zoomScaleSheetLayoutView="100" workbookViewId="0">
      <selection activeCell="F10" sqref="F10"/>
    </sheetView>
  </sheetViews>
  <sheetFormatPr defaultColWidth="8.7109375" defaultRowHeight="13.5"/>
  <cols>
    <col min="1" max="1" width="8.7109375" style="208"/>
    <col min="2" max="2" width="51.78515625" customWidth="1"/>
    <col min="5" max="5" width="10.28515625" bestFit="1" customWidth="1"/>
    <col min="6" max="6" width="16.78515625" customWidth="1"/>
  </cols>
  <sheetData>
    <row r="1" spans="1:6" ht="25.5" customHeight="1">
      <c r="A1" s="242" t="s">
        <v>312</v>
      </c>
      <c r="B1" s="242" t="s">
        <v>313</v>
      </c>
      <c r="C1" s="242" t="s">
        <v>286</v>
      </c>
      <c r="D1" s="242" t="s">
        <v>316</v>
      </c>
      <c r="E1" s="242" t="s">
        <v>315</v>
      </c>
      <c r="F1" s="242" t="s">
        <v>317</v>
      </c>
    </row>
    <row r="2" spans="1:6" ht="98.25" customHeight="1">
      <c r="A2" s="294">
        <v>1</v>
      </c>
      <c r="B2" s="241" t="s">
        <v>311</v>
      </c>
      <c r="C2" s="296"/>
      <c r="D2" s="296"/>
      <c r="E2" s="296"/>
      <c r="F2" s="296"/>
    </row>
    <row r="3" spans="1:6" ht="40" customHeight="1">
      <c r="A3" s="294" t="s">
        <v>34</v>
      </c>
      <c r="B3" s="241" t="s">
        <v>314</v>
      </c>
      <c r="C3" s="296" t="s">
        <v>318</v>
      </c>
      <c r="D3" s="297">
        <f>RHS!E31+LHS!E19</f>
        <v>1158.4999999999609</v>
      </c>
      <c r="E3" s="297"/>
      <c r="F3" s="296"/>
    </row>
    <row r="4" spans="1:6">
      <c r="A4" s="295"/>
      <c r="B4" s="298"/>
      <c r="C4" s="298"/>
      <c r="D4" s="298"/>
      <c r="E4" s="299"/>
      <c r="F4" s="298"/>
    </row>
  </sheetData>
  <printOptions horizontalCentered="1"/>
  <pageMargins left="0.70866141732283472" right="0.70866141732283472" top="0.74803149606299213" bottom="0.74803149606299213" header="0.31496062992125984" footer="0.31496062992125984"/>
  <pageSetup scale="94" orientation="landscape" r:id="rId1"/>
  <headerFooter>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D1B10"/>
    <pageSetUpPr fitToPage="1"/>
  </sheetPr>
  <dimension ref="A2:X33"/>
  <sheetViews>
    <sheetView view="pageBreakPreview" zoomScale="90" zoomScaleNormal="89" zoomScaleSheetLayoutView="90" workbookViewId="0">
      <selection activeCell="B4" sqref="B4:B5"/>
    </sheetView>
  </sheetViews>
  <sheetFormatPr defaultColWidth="6.42578125" defaultRowHeight="13"/>
  <cols>
    <col min="1" max="1" width="4.92578125" style="15" customWidth="1"/>
    <col min="2" max="2" width="3.2109375" style="15" bestFit="1" customWidth="1"/>
    <col min="3" max="4" width="5.85546875" style="15" bestFit="1" customWidth="1"/>
    <col min="5" max="5" width="8.5703125" style="15" bestFit="1" customWidth="1"/>
    <col min="6" max="6" width="6.28515625" style="15" bestFit="1" customWidth="1"/>
    <col min="7" max="7" width="5" style="15" bestFit="1" customWidth="1"/>
    <col min="8" max="8" width="4.35546875" style="15" bestFit="1" customWidth="1"/>
    <col min="9" max="9" width="3.5" style="15" bestFit="1" customWidth="1"/>
    <col min="10" max="10" width="4.78515625" style="15" bestFit="1" customWidth="1"/>
    <col min="11" max="11" width="6.35546875" style="15" bestFit="1" customWidth="1"/>
    <col min="12" max="13" width="8.7109375" style="15" bestFit="1" customWidth="1"/>
    <col min="14" max="14" width="9.85546875" style="15" bestFit="1" customWidth="1"/>
    <col min="15" max="15" width="8" style="218" bestFit="1" customWidth="1"/>
    <col min="16" max="16" width="5.0703125" style="15" bestFit="1" customWidth="1"/>
    <col min="17" max="18" width="3.5703125" style="15" bestFit="1" customWidth="1"/>
    <col min="19" max="19" width="6.42578125" style="15"/>
    <col min="20" max="20" width="2.92578125" style="15" bestFit="1" customWidth="1"/>
    <col min="21" max="22" width="7.640625" style="15" bestFit="1" customWidth="1"/>
    <col min="23" max="23" width="4.28515625" style="15" bestFit="1" customWidth="1"/>
    <col min="24" max="24" width="3.92578125" style="15" bestFit="1" customWidth="1"/>
    <col min="25" max="16384" width="6.42578125" style="15"/>
  </cols>
  <sheetData>
    <row r="2" spans="1:24" ht="38.25" customHeight="1">
      <c r="A2" s="313" t="e">
        <f>LHS!$A$1</f>
        <v>#REF!</v>
      </c>
      <c r="B2" s="313"/>
      <c r="C2" s="313"/>
      <c r="D2" s="313"/>
      <c r="E2" s="313"/>
      <c r="F2" s="313"/>
      <c r="G2" s="313"/>
      <c r="H2" s="313"/>
      <c r="I2" s="313"/>
      <c r="J2" s="313"/>
      <c r="K2" s="313"/>
      <c r="L2" s="313"/>
      <c r="M2" s="313"/>
      <c r="N2" s="313"/>
      <c r="O2" s="313"/>
    </row>
    <row r="3" spans="1:24" ht="23.25" customHeight="1">
      <c r="A3" s="312" t="s">
        <v>168</v>
      </c>
      <c r="B3" s="312"/>
      <c r="C3" s="312"/>
      <c r="D3" s="312"/>
      <c r="E3" s="312"/>
      <c r="F3" s="312"/>
      <c r="G3" s="312"/>
      <c r="H3" s="312"/>
      <c r="I3" s="312"/>
      <c r="J3" s="312"/>
      <c r="K3" s="312"/>
      <c r="L3" s="312"/>
      <c r="M3" s="312"/>
      <c r="N3" s="312"/>
      <c r="O3" s="312"/>
    </row>
    <row r="4" spans="1:24" ht="30" customHeight="1">
      <c r="A4" s="311" t="s">
        <v>156</v>
      </c>
      <c r="B4" s="311" t="s">
        <v>134</v>
      </c>
      <c r="C4" s="311" t="s">
        <v>88</v>
      </c>
      <c r="D4" s="311" t="s">
        <v>89</v>
      </c>
      <c r="E4" s="311" t="s">
        <v>157</v>
      </c>
      <c r="F4" s="311" t="s">
        <v>164</v>
      </c>
      <c r="G4" s="311" t="s">
        <v>293</v>
      </c>
      <c r="H4" s="311" t="s">
        <v>165</v>
      </c>
      <c r="I4" s="311" t="s">
        <v>158</v>
      </c>
      <c r="J4" s="311"/>
      <c r="K4" s="311" t="s">
        <v>4</v>
      </c>
      <c r="L4" s="311"/>
      <c r="M4" s="311"/>
      <c r="N4" s="311"/>
      <c r="O4" s="311" t="s">
        <v>301</v>
      </c>
    </row>
    <row r="5" spans="1:24" ht="35.25" customHeight="1">
      <c r="A5" s="311"/>
      <c r="B5" s="311"/>
      <c r="C5" s="311"/>
      <c r="D5" s="311"/>
      <c r="E5" s="311"/>
      <c r="F5" s="311"/>
      <c r="G5" s="311"/>
      <c r="H5" s="311"/>
      <c r="I5" s="210" t="s">
        <v>104</v>
      </c>
      <c r="J5" s="210" t="s">
        <v>287</v>
      </c>
      <c r="K5" s="210" t="s">
        <v>288</v>
      </c>
      <c r="L5" s="210" t="s">
        <v>291</v>
      </c>
      <c r="M5" s="210" t="s">
        <v>320</v>
      </c>
      <c r="N5" s="209" t="s">
        <v>161</v>
      </c>
      <c r="O5" s="311"/>
    </row>
    <row r="6" spans="1:24" ht="14.5">
      <c r="A6" s="197">
        <v>1</v>
      </c>
      <c r="B6" s="197" t="s">
        <v>138</v>
      </c>
      <c r="C6" s="201">
        <v>626.5</v>
      </c>
      <c r="D6" s="201">
        <v>626.6</v>
      </c>
      <c r="E6" s="199">
        <f t="shared" ref="E6:E23" si="0">D6-C6</f>
        <v>0.10000000000002274</v>
      </c>
      <c r="F6" s="199">
        <f t="shared" ref="F6:F23" si="1">+E6*1000</f>
        <v>100.00000000002274</v>
      </c>
      <c r="G6" s="199" t="s">
        <v>294</v>
      </c>
      <c r="H6" s="199">
        <v>7</v>
      </c>
      <c r="I6" s="202">
        <v>50</v>
      </c>
      <c r="J6" s="202">
        <v>50</v>
      </c>
      <c r="K6" s="200">
        <f>+F6*H6*($I6/1000)</f>
        <v>35.000000000007958</v>
      </c>
      <c r="L6" s="200">
        <f>F6*H6</f>
        <v>700.00000000015916</v>
      </c>
      <c r="M6" s="200">
        <f>F6*H6</f>
        <v>700.00000000015916</v>
      </c>
      <c r="N6" s="200">
        <f>+(F6*H6)</f>
        <v>700.00000000015916</v>
      </c>
      <c r="O6" s="216">
        <f>E6*2</f>
        <v>0.20000000000004547</v>
      </c>
      <c r="P6" s="15">
        <f>F6*H6*0.05</f>
        <v>35.000000000007958</v>
      </c>
      <c r="Q6" s="15">
        <f>F6*H6</f>
        <v>700.00000000015916</v>
      </c>
      <c r="R6" s="15">
        <f>F6*H6</f>
        <v>700.00000000015916</v>
      </c>
      <c r="T6" s="243">
        <v>1</v>
      </c>
      <c r="U6" s="244">
        <v>631.82000000000005</v>
      </c>
      <c r="V6" s="244">
        <v>631.85</v>
      </c>
      <c r="W6" s="206" t="s">
        <v>321</v>
      </c>
      <c r="X6" s="245">
        <v>30</v>
      </c>
    </row>
    <row r="7" spans="1:24" ht="14.5">
      <c r="A7" s="197">
        <v>2</v>
      </c>
      <c r="B7" s="197" t="s">
        <v>138</v>
      </c>
      <c r="C7" s="201">
        <v>626.73</v>
      </c>
      <c r="D7" s="201">
        <v>626.85</v>
      </c>
      <c r="E7" s="199">
        <f t="shared" si="0"/>
        <v>0.12000000000000455</v>
      </c>
      <c r="F7" s="199">
        <f t="shared" si="1"/>
        <v>120.00000000000455</v>
      </c>
      <c r="G7" s="199" t="s">
        <v>294</v>
      </c>
      <c r="H7" s="199">
        <f t="shared" ref="H7:H23" si="2">+H6</f>
        <v>7</v>
      </c>
      <c r="I7" s="202">
        <v>50</v>
      </c>
      <c r="J7" s="202">
        <v>50</v>
      </c>
      <c r="K7" s="200">
        <f t="shared" ref="K7:K28" si="3">+F7*H7*($I7/1000)</f>
        <v>42.000000000001592</v>
      </c>
      <c r="L7" s="200">
        <f t="shared" ref="L7:L28" si="4">F7*H7</f>
        <v>840.00000000003183</v>
      </c>
      <c r="M7" s="200">
        <f>F7*H7</f>
        <v>840.00000000003183</v>
      </c>
      <c r="N7" s="200">
        <f t="shared" ref="N7:N28" si="5">+(F7*H7)</f>
        <v>840.00000000003183</v>
      </c>
      <c r="O7" s="216">
        <f t="shared" ref="O7:O9" si="6">E7*2</f>
        <v>0.24000000000000909</v>
      </c>
      <c r="P7" s="15">
        <f t="shared" ref="P7:P28" si="7">F7*H7*0.05</f>
        <v>42.000000000001592</v>
      </c>
      <c r="Q7" s="15">
        <f t="shared" ref="Q7:Q28" si="8">F7*H7</f>
        <v>840.00000000003183</v>
      </c>
      <c r="R7" s="15">
        <f t="shared" ref="R7:R28" si="9">F7*H7</f>
        <v>840.00000000003183</v>
      </c>
      <c r="T7" s="243">
        <v>2</v>
      </c>
      <c r="U7" s="244">
        <v>631.91999999999996</v>
      </c>
      <c r="V7" s="244">
        <v>632.14499999999998</v>
      </c>
      <c r="W7" s="244" t="s">
        <v>321</v>
      </c>
      <c r="X7" s="246">
        <v>225</v>
      </c>
    </row>
    <row r="8" spans="1:24" ht="14.5">
      <c r="A8" s="197">
        <v>3</v>
      </c>
      <c r="B8" s="197" t="s">
        <v>138</v>
      </c>
      <c r="C8" s="201">
        <v>626.99</v>
      </c>
      <c r="D8" s="201">
        <v>627.04999999999995</v>
      </c>
      <c r="E8" s="199">
        <f t="shared" si="0"/>
        <v>5.999999999994543E-2</v>
      </c>
      <c r="F8" s="199">
        <f t="shared" si="1"/>
        <v>59.99999999994543</v>
      </c>
      <c r="G8" s="199" t="s">
        <v>294</v>
      </c>
      <c r="H8" s="199">
        <f t="shared" si="2"/>
        <v>7</v>
      </c>
      <c r="I8" s="202">
        <v>50</v>
      </c>
      <c r="J8" s="202">
        <v>50</v>
      </c>
      <c r="K8" s="200">
        <f t="shared" si="3"/>
        <v>20.999999999980901</v>
      </c>
      <c r="L8" s="200">
        <f t="shared" si="4"/>
        <v>419.99999999961801</v>
      </c>
      <c r="M8" s="200">
        <f>(F8-50)*H8</f>
        <v>69.999999999618012</v>
      </c>
      <c r="N8" s="200">
        <f t="shared" si="5"/>
        <v>419.99999999961801</v>
      </c>
      <c r="O8" s="216">
        <f t="shared" si="6"/>
        <v>0.11999999999989086</v>
      </c>
      <c r="P8" s="15">
        <f t="shared" si="7"/>
        <v>20.999999999980901</v>
      </c>
      <c r="Q8" s="15">
        <f t="shared" si="8"/>
        <v>419.99999999961801</v>
      </c>
      <c r="R8" s="15">
        <f t="shared" si="9"/>
        <v>419.99999999961801</v>
      </c>
      <c r="T8" s="243">
        <v>3</v>
      </c>
      <c r="U8" s="244">
        <v>632.22199999999998</v>
      </c>
      <c r="V8" s="244">
        <v>632.4</v>
      </c>
      <c r="W8" s="244" t="s">
        <v>321</v>
      </c>
      <c r="X8" s="246">
        <v>190</v>
      </c>
    </row>
    <row r="9" spans="1:24" ht="14.5">
      <c r="A9" s="197">
        <v>4</v>
      </c>
      <c r="B9" s="197" t="s">
        <v>138</v>
      </c>
      <c r="C9" s="201">
        <v>628.95000000000005</v>
      </c>
      <c r="D9" s="201">
        <v>629</v>
      </c>
      <c r="E9" s="199">
        <f t="shared" si="0"/>
        <v>4.9999999999954525E-2</v>
      </c>
      <c r="F9" s="199">
        <f t="shared" si="1"/>
        <v>49.999999999954525</v>
      </c>
      <c r="G9" s="199" t="s">
        <v>294</v>
      </c>
      <c r="H9" s="199">
        <f t="shared" si="2"/>
        <v>7</v>
      </c>
      <c r="I9" s="202">
        <v>50</v>
      </c>
      <c r="J9" s="202">
        <v>50</v>
      </c>
      <c r="K9" s="200">
        <f t="shared" si="3"/>
        <v>17.499999999984084</v>
      </c>
      <c r="L9" s="200">
        <f t="shared" si="4"/>
        <v>349.99999999968168</v>
      </c>
      <c r="M9" s="200"/>
      <c r="N9" s="200">
        <f t="shared" si="5"/>
        <v>349.99999999968168</v>
      </c>
      <c r="O9" s="216">
        <f t="shared" si="6"/>
        <v>9.9999999999909051E-2</v>
      </c>
      <c r="P9" s="15">
        <f t="shared" si="7"/>
        <v>17.499999999984084</v>
      </c>
      <c r="Q9" s="15">
        <f t="shared" si="8"/>
        <v>349.99999999968168</v>
      </c>
      <c r="R9" s="15">
        <f t="shared" si="9"/>
        <v>349.99999999968168</v>
      </c>
      <c r="T9" s="243">
        <v>4</v>
      </c>
      <c r="U9" s="244">
        <v>632.49</v>
      </c>
      <c r="V9" s="244">
        <v>632.56500000000005</v>
      </c>
      <c r="W9" s="244" t="s">
        <v>321</v>
      </c>
      <c r="X9" s="246">
        <v>80</v>
      </c>
    </row>
    <row r="10" spans="1:24" ht="14.5">
      <c r="A10" s="197">
        <v>5</v>
      </c>
      <c r="B10" s="197" t="s">
        <v>138</v>
      </c>
      <c r="C10" s="201">
        <v>629.87</v>
      </c>
      <c r="D10" s="201">
        <v>629.9</v>
      </c>
      <c r="E10" s="199">
        <f t="shared" si="0"/>
        <v>2.9999999999972715E-2</v>
      </c>
      <c r="F10" s="199">
        <f t="shared" si="1"/>
        <v>29.999999999972715</v>
      </c>
      <c r="G10" s="199" t="s">
        <v>155</v>
      </c>
      <c r="H10" s="199">
        <v>3.5</v>
      </c>
      <c r="I10" s="202">
        <v>50</v>
      </c>
      <c r="J10" s="202">
        <v>50</v>
      </c>
      <c r="K10" s="200">
        <f t="shared" si="3"/>
        <v>5.2499999999952252</v>
      </c>
      <c r="L10" s="200">
        <f t="shared" si="4"/>
        <v>104.9999999999045</v>
      </c>
      <c r="M10" s="200"/>
      <c r="N10" s="200">
        <f t="shared" si="5"/>
        <v>104.9999999999045</v>
      </c>
      <c r="O10" s="217">
        <f>E10</f>
        <v>2.9999999999972715E-2</v>
      </c>
      <c r="P10" s="15">
        <f t="shared" si="7"/>
        <v>5.2499999999952252</v>
      </c>
      <c r="Q10" s="15">
        <f t="shared" si="8"/>
        <v>104.9999999999045</v>
      </c>
      <c r="R10" s="15">
        <f t="shared" si="9"/>
        <v>104.9999999999045</v>
      </c>
      <c r="T10" s="243">
        <v>5</v>
      </c>
      <c r="U10" s="244">
        <v>632.65499999999997</v>
      </c>
      <c r="V10" s="244">
        <v>632.85</v>
      </c>
      <c r="W10" s="244" t="s">
        <v>321</v>
      </c>
      <c r="X10" s="246">
        <v>195</v>
      </c>
    </row>
    <row r="11" spans="1:24" ht="14.5">
      <c r="A11" s="197">
        <v>6</v>
      </c>
      <c r="B11" s="197" t="s">
        <v>138</v>
      </c>
      <c r="C11" s="201">
        <f>+D10</f>
        <v>629.9</v>
      </c>
      <c r="D11" s="201">
        <v>630</v>
      </c>
      <c r="E11" s="199">
        <f t="shared" si="0"/>
        <v>0.10000000000002274</v>
      </c>
      <c r="F11" s="199">
        <f t="shared" si="1"/>
        <v>100.00000000002274</v>
      </c>
      <c r="G11" s="199" t="s">
        <v>295</v>
      </c>
      <c r="H11" s="199">
        <f t="shared" si="2"/>
        <v>3.5</v>
      </c>
      <c r="I11" s="202">
        <v>50</v>
      </c>
      <c r="J11" s="202">
        <v>50</v>
      </c>
      <c r="K11" s="200">
        <f t="shared" si="3"/>
        <v>17.500000000003979</v>
      </c>
      <c r="L11" s="200">
        <f t="shared" si="4"/>
        <v>350.00000000007958</v>
      </c>
      <c r="M11" s="200"/>
      <c r="N11" s="200">
        <f t="shared" si="5"/>
        <v>350.00000000007958</v>
      </c>
      <c r="O11" s="217">
        <f t="shared" ref="O11:O12" si="10">E11</f>
        <v>0.10000000000002274</v>
      </c>
      <c r="P11" s="15">
        <f t="shared" si="7"/>
        <v>17.500000000003979</v>
      </c>
      <c r="Q11" s="15">
        <f t="shared" si="8"/>
        <v>350.00000000007958</v>
      </c>
      <c r="R11" s="15">
        <f t="shared" si="9"/>
        <v>350.00000000007958</v>
      </c>
      <c r="T11" s="243">
        <v>6</v>
      </c>
      <c r="U11" s="244">
        <v>633.21500000000003</v>
      </c>
      <c r="V11" s="244">
        <v>633.25</v>
      </c>
      <c r="W11" s="244" t="s">
        <v>321</v>
      </c>
      <c r="X11" s="246">
        <v>35</v>
      </c>
    </row>
    <row r="12" spans="1:24" ht="14.5">
      <c r="A12" s="197">
        <v>7</v>
      </c>
      <c r="B12" s="197" t="s">
        <v>138</v>
      </c>
      <c r="C12" s="201">
        <v>630.21</v>
      </c>
      <c r="D12" s="201">
        <v>630.24</v>
      </c>
      <c r="E12" s="199">
        <f t="shared" ref="E12:E13" si="11">D12-C12</f>
        <v>2.9999999999972715E-2</v>
      </c>
      <c r="F12" s="199">
        <f t="shared" ref="F12:F13" si="12">+E12*1000</f>
        <v>29.999999999972715</v>
      </c>
      <c r="G12" s="199" t="s">
        <v>295</v>
      </c>
      <c r="H12" s="199">
        <f t="shared" si="2"/>
        <v>3.5</v>
      </c>
      <c r="I12" s="202">
        <v>50</v>
      </c>
      <c r="J12" s="202">
        <v>50</v>
      </c>
      <c r="K12" s="200">
        <f t="shared" si="3"/>
        <v>5.2499999999952252</v>
      </c>
      <c r="L12" s="200">
        <f t="shared" si="4"/>
        <v>104.9999999999045</v>
      </c>
      <c r="M12" s="200"/>
      <c r="N12" s="200">
        <f t="shared" si="5"/>
        <v>104.9999999999045</v>
      </c>
      <c r="O12" s="217">
        <f t="shared" si="10"/>
        <v>2.9999999999972715E-2</v>
      </c>
      <c r="P12" s="15">
        <f t="shared" si="7"/>
        <v>5.2499999999952252</v>
      </c>
      <c r="Q12" s="15">
        <f t="shared" si="8"/>
        <v>104.9999999999045</v>
      </c>
      <c r="R12" s="15">
        <f t="shared" si="9"/>
        <v>104.9999999999045</v>
      </c>
      <c r="T12" s="243">
        <v>7</v>
      </c>
      <c r="U12" s="244">
        <v>633.30999999999995</v>
      </c>
      <c r="V12" s="244">
        <v>633.34</v>
      </c>
      <c r="W12" s="244" t="s">
        <v>321</v>
      </c>
      <c r="X12" s="246">
        <v>30</v>
      </c>
    </row>
    <row r="13" spans="1:24" ht="14.5">
      <c r="A13" s="197">
        <v>8</v>
      </c>
      <c r="B13" s="197" t="s">
        <v>138</v>
      </c>
      <c r="C13" s="201">
        <v>630.39</v>
      </c>
      <c r="D13" s="201">
        <v>630.45000000000005</v>
      </c>
      <c r="E13" s="199">
        <f t="shared" si="11"/>
        <v>6.0000000000059117E-2</v>
      </c>
      <c r="F13" s="199">
        <f t="shared" si="12"/>
        <v>60.000000000059117</v>
      </c>
      <c r="G13" s="199" t="s">
        <v>294</v>
      </c>
      <c r="H13" s="199">
        <v>7</v>
      </c>
      <c r="I13" s="202">
        <v>50</v>
      </c>
      <c r="J13" s="202">
        <v>50</v>
      </c>
      <c r="K13" s="200">
        <f t="shared" si="3"/>
        <v>21.000000000020691</v>
      </c>
      <c r="L13" s="200">
        <f t="shared" si="4"/>
        <v>420.00000000041382</v>
      </c>
      <c r="M13" s="200">
        <f t="shared" ref="M13:M28" si="13">F13*H13</f>
        <v>420.00000000041382</v>
      </c>
      <c r="N13" s="200">
        <f t="shared" si="5"/>
        <v>420.00000000041382</v>
      </c>
      <c r="O13" s="216">
        <f>E13*2</f>
        <v>0.12000000000011823</v>
      </c>
      <c r="P13" s="15">
        <f t="shared" si="7"/>
        <v>21.000000000020691</v>
      </c>
      <c r="Q13" s="15">
        <f t="shared" si="8"/>
        <v>420.00000000041382</v>
      </c>
      <c r="R13" s="15">
        <f t="shared" si="9"/>
        <v>420.00000000041382</v>
      </c>
      <c r="T13" s="243">
        <v>8</v>
      </c>
      <c r="U13" s="244">
        <v>633.16</v>
      </c>
      <c r="V13" s="244">
        <v>633.19000000000005</v>
      </c>
      <c r="W13" s="206" t="s">
        <v>321</v>
      </c>
      <c r="X13" s="245">
        <v>30</v>
      </c>
    </row>
    <row r="14" spans="1:24" ht="14.5">
      <c r="A14" s="197">
        <v>9</v>
      </c>
      <c r="B14" s="197" t="s">
        <v>138</v>
      </c>
      <c r="C14" s="201">
        <v>630.54999999999995</v>
      </c>
      <c r="D14" s="201">
        <v>630.61</v>
      </c>
      <c r="E14" s="199">
        <f t="shared" ref="E14" si="14">D14-C14</f>
        <v>6.0000000000059117E-2</v>
      </c>
      <c r="F14" s="199">
        <f t="shared" ref="F14" si="15">+E14*1000</f>
        <v>60.000000000059117</v>
      </c>
      <c r="G14" s="199" t="s">
        <v>294</v>
      </c>
      <c r="H14" s="199">
        <f t="shared" si="2"/>
        <v>7</v>
      </c>
      <c r="I14" s="202">
        <v>50</v>
      </c>
      <c r="J14" s="202">
        <v>50</v>
      </c>
      <c r="K14" s="200">
        <f t="shared" si="3"/>
        <v>21.000000000020691</v>
      </c>
      <c r="L14" s="200">
        <f t="shared" si="4"/>
        <v>420.00000000041382</v>
      </c>
      <c r="M14" s="200">
        <f t="shared" si="13"/>
        <v>420.00000000041382</v>
      </c>
      <c r="N14" s="200">
        <f t="shared" si="5"/>
        <v>420.00000000041382</v>
      </c>
      <c r="O14" s="217">
        <f>E14*2</f>
        <v>0.12000000000011823</v>
      </c>
      <c r="P14" s="15">
        <f t="shared" si="7"/>
        <v>21.000000000020691</v>
      </c>
      <c r="Q14" s="15">
        <f t="shared" si="8"/>
        <v>420.00000000041382</v>
      </c>
      <c r="R14" s="15">
        <f t="shared" si="9"/>
        <v>420.00000000041382</v>
      </c>
      <c r="T14" s="243">
        <v>9</v>
      </c>
      <c r="U14" s="244">
        <v>633.28</v>
      </c>
      <c r="V14" s="244">
        <v>633.30999999999995</v>
      </c>
      <c r="W14" s="206" t="s">
        <v>321</v>
      </c>
      <c r="X14" s="245">
        <v>30</v>
      </c>
    </row>
    <row r="15" spans="1:24" ht="14.5">
      <c r="A15" s="197">
        <v>10</v>
      </c>
      <c r="B15" s="197" t="s">
        <v>138</v>
      </c>
      <c r="C15" s="201">
        <v>630.84</v>
      </c>
      <c r="D15" s="201">
        <v>630.9</v>
      </c>
      <c r="E15" s="199">
        <f t="shared" si="0"/>
        <v>5.999999999994543E-2</v>
      </c>
      <c r="F15" s="199">
        <f t="shared" si="1"/>
        <v>59.99999999994543</v>
      </c>
      <c r="G15" s="199" t="s">
        <v>295</v>
      </c>
      <c r="H15" s="199">
        <v>3.5</v>
      </c>
      <c r="I15" s="202">
        <v>50</v>
      </c>
      <c r="J15" s="202">
        <v>50</v>
      </c>
      <c r="K15" s="200">
        <f t="shared" si="3"/>
        <v>10.49999999999045</v>
      </c>
      <c r="L15" s="200">
        <f t="shared" si="4"/>
        <v>209.99999999980901</v>
      </c>
      <c r="M15" s="200">
        <f t="shared" si="13"/>
        <v>209.99999999980901</v>
      </c>
      <c r="N15" s="200">
        <f t="shared" si="5"/>
        <v>209.99999999980901</v>
      </c>
      <c r="O15" s="217">
        <f>E15</f>
        <v>5.999999999994543E-2</v>
      </c>
      <c r="P15" s="15">
        <f t="shared" si="7"/>
        <v>10.49999999999045</v>
      </c>
      <c r="Q15" s="15">
        <f t="shared" si="8"/>
        <v>209.99999999980901</v>
      </c>
      <c r="R15" s="15">
        <f t="shared" si="9"/>
        <v>209.99999999980901</v>
      </c>
      <c r="T15" s="243">
        <v>10</v>
      </c>
      <c r="U15" s="244">
        <v>634.09</v>
      </c>
      <c r="V15" s="244">
        <v>634.12</v>
      </c>
      <c r="W15" s="206" t="s">
        <v>321</v>
      </c>
      <c r="X15" s="245">
        <v>30</v>
      </c>
    </row>
    <row r="16" spans="1:24" ht="14.5">
      <c r="A16" s="197">
        <v>11</v>
      </c>
      <c r="B16" s="197" t="s">
        <v>138</v>
      </c>
      <c r="C16" s="201">
        <v>631.16</v>
      </c>
      <c r="D16" s="201">
        <v>631.22</v>
      </c>
      <c r="E16" s="199">
        <f t="shared" si="0"/>
        <v>6.0000000000059117E-2</v>
      </c>
      <c r="F16" s="199">
        <f t="shared" si="1"/>
        <v>60.000000000059117</v>
      </c>
      <c r="G16" s="199" t="s">
        <v>295</v>
      </c>
      <c r="H16" s="199">
        <f t="shared" si="2"/>
        <v>3.5</v>
      </c>
      <c r="I16" s="202">
        <v>50</v>
      </c>
      <c r="J16" s="202">
        <v>50</v>
      </c>
      <c r="K16" s="200">
        <f t="shared" si="3"/>
        <v>10.500000000010346</v>
      </c>
      <c r="L16" s="200">
        <f t="shared" si="4"/>
        <v>210.00000000020691</v>
      </c>
      <c r="M16" s="200">
        <f t="shared" si="13"/>
        <v>210.00000000020691</v>
      </c>
      <c r="N16" s="200">
        <f t="shared" si="5"/>
        <v>210.00000000020691</v>
      </c>
      <c r="O16" s="217">
        <f t="shared" ref="O16" si="16">E16</f>
        <v>6.0000000000059117E-2</v>
      </c>
      <c r="P16" s="15">
        <f t="shared" si="7"/>
        <v>10.500000000010346</v>
      </c>
      <c r="Q16" s="15">
        <f t="shared" si="8"/>
        <v>210.00000000020691</v>
      </c>
      <c r="R16" s="15">
        <f t="shared" si="9"/>
        <v>210.00000000020691</v>
      </c>
      <c r="T16" s="243">
        <v>11</v>
      </c>
      <c r="U16" s="247">
        <v>634.17999999999995</v>
      </c>
      <c r="V16" s="244">
        <v>634.21</v>
      </c>
      <c r="W16" s="206" t="s">
        <v>321</v>
      </c>
      <c r="X16" s="245">
        <v>30</v>
      </c>
    </row>
    <row r="17" spans="1:24" ht="14.5">
      <c r="A17" s="197">
        <v>12</v>
      </c>
      <c r="B17" s="197" t="s">
        <v>138</v>
      </c>
      <c r="C17" s="201">
        <v>631.85</v>
      </c>
      <c r="D17" s="201">
        <v>632.85</v>
      </c>
      <c r="E17" s="199">
        <f t="shared" si="0"/>
        <v>1</v>
      </c>
      <c r="F17" s="199">
        <f t="shared" si="1"/>
        <v>1000</v>
      </c>
      <c r="G17" s="199" t="s">
        <v>294</v>
      </c>
      <c r="H17" s="199">
        <v>7</v>
      </c>
      <c r="I17" s="202">
        <v>50</v>
      </c>
      <c r="J17" s="202">
        <v>50</v>
      </c>
      <c r="K17" s="200">
        <f t="shared" si="3"/>
        <v>350</v>
      </c>
      <c r="L17" s="200">
        <f t="shared" si="4"/>
        <v>7000</v>
      </c>
      <c r="M17" s="200"/>
      <c r="N17" s="200">
        <f t="shared" si="5"/>
        <v>7000</v>
      </c>
      <c r="O17" s="217">
        <f>E17*2</f>
        <v>2</v>
      </c>
      <c r="P17" s="15">
        <f t="shared" si="7"/>
        <v>350</v>
      </c>
      <c r="Q17" s="15">
        <f t="shared" si="8"/>
        <v>7000</v>
      </c>
      <c r="R17" s="15">
        <f t="shared" si="9"/>
        <v>7000</v>
      </c>
      <c r="T17" s="243">
        <v>12</v>
      </c>
      <c r="U17" s="248">
        <v>635.85</v>
      </c>
      <c r="V17" s="249">
        <v>635.88</v>
      </c>
      <c r="W17" s="208" t="s">
        <v>321</v>
      </c>
      <c r="X17" s="250">
        <v>30</v>
      </c>
    </row>
    <row r="18" spans="1:24" ht="14.5">
      <c r="A18" s="197">
        <v>13</v>
      </c>
      <c r="B18" s="197" t="s">
        <v>138</v>
      </c>
      <c r="C18" s="201">
        <v>633.22</v>
      </c>
      <c r="D18" s="201">
        <v>633.30999999999995</v>
      </c>
      <c r="E18" s="199">
        <f t="shared" si="0"/>
        <v>8.9999999999918145E-2</v>
      </c>
      <c r="F18" s="199">
        <f t="shared" si="1"/>
        <v>89.999999999918145</v>
      </c>
      <c r="G18" s="199" t="s">
        <v>294</v>
      </c>
      <c r="H18" s="199">
        <v>7</v>
      </c>
      <c r="I18" s="202">
        <v>50</v>
      </c>
      <c r="J18" s="202">
        <v>50</v>
      </c>
      <c r="K18" s="200">
        <f t="shared" si="3"/>
        <v>31.499999999971351</v>
      </c>
      <c r="L18" s="200">
        <f t="shared" si="4"/>
        <v>629.99999999942702</v>
      </c>
      <c r="M18" s="200">
        <f>(F18-65)*H18</f>
        <v>174.99999999942702</v>
      </c>
      <c r="N18" s="200">
        <f t="shared" si="5"/>
        <v>629.99999999942702</v>
      </c>
      <c r="O18" s="217">
        <f t="shared" ref="O18" si="17">E18*2</f>
        <v>0.17999999999983629</v>
      </c>
      <c r="P18" s="15">
        <f t="shared" si="7"/>
        <v>31.499999999971351</v>
      </c>
      <c r="Q18" s="15">
        <f t="shared" si="8"/>
        <v>629.99999999942702</v>
      </c>
      <c r="R18" s="15">
        <f t="shared" si="9"/>
        <v>629.99999999942702</v>
      </c>
      <c r="T18" s="243">
        <v>13</v>
      </c>
      <c r="U18" s="244">
        <v>636</v>
      </c>
      <c r="V18" s="244">
        <v>636.03</v>
      </c>
      <c r="W18" s="206" t="s">
        <v>321</v>
      </c>
      <c r="X18" s="245">
        <v>30</v>
      </c>
    </row>
    <row r="19" spans="1:24" ht="14.5">
      <c r="A19" s="197">
        <v>14</v>
      </c>
      <c r="B19" s="197" t="s">
        <v>138</v>
      </c>
      <c r="C19" s="201">
        <v>634.12</v>
      </c>
      <c r="D19" s="201">
        <v>634.21</v>
      </c>
      <c r="E19" s="199">
        <f>D19-C19</f>
        <v>9.0000000000031832E-2</v>
      </c>
      <c r="F19" s="199">
        <f t="shared" si="1"/>
        <v>90.000000000031832</v>
      </c>
      <c r="G19" s="199" t="s">
        <v>155</v>
      </c>
      <c r="H19" s="199">
        <v>3.5</v>
      </c>
      <c r="I19" s="202">
        <v>50</v>
      </c>
      <c r="J19" s="202">
        <v>50</v>
      </c>
      <c r="K19" s="200">
        <f t="shared" si="3"/>
        <v>15.750000000005571</v>
      </c>
      <c r="L19" s="200">
        <f t="shared" si="4"/>
        <v>315.00000000011141</v>
      </c>
      <c r="M19" s="200">
        <f>(F19-30)*H19</f>
        <v>210.00000000011141</v>
      </c>
      <c r="N19" s="200">
        <f t="shared" si="5"/>
        <v>315.00000000011141</v>
      </c>
      <c r="O19" s="217">
        <f>E19</f>
        <v>9.0000000000031832E-2</v>
      </c>
      <c r="P19" s="15">
        <f t="shared" si="7"/>
        <v>15.750000000005571</v>
      </c>
      <c r="Q19" s="15">
        <f t="shared" si="8"/>
        <v>315.00000000011141</v>
      </c>
      <c r="R19" s="15">
        <f t="shared" si="9"/>
        <v>315.00000000011141</v>
      </c>
      <c r="T19" s="243">
        <v>14</v>
      </c>
      <c r="U19" s="244">
        <v>638.5</v>
      </c>
      <c r="V19" s="244">
        <v>638.52</v>
      </c>
      <c r="W19" s="206" t="s">
        <v>321</v>
      </c>
      <c r="X19" s="245">
        <v>20</v>
      </c>
    </row>
    <row r="20" spans="1:24" ht="14.5">
      <c r="A20" s="197">
        <v>15</v>
      </c>
      <c r="B20" s="197" t="s">
        <v>138</v>
      </c>
      <c r="C20" s="201">
        <v>634.45000000000005</v>
      </c>
      <c r="D20" s="201">
        <v>634.48</v>
      </c>
      <c r="E20" s="199">
        <f t="shared" si="0"/>
        <v>2.9999999999972715E-2</v>
      </c>
      <c r="F20" s="199">
        <f t="shared" si="1"/>
        <v>29.999999999972715</v>
      </c>
      <c r="G20" s="199" t="s">
        <v>296</v>
      </c>
      <c r="H20" s="199">
        <f t="shared" si="2"/>
        <v>3.5</v>
      </c>
      <c r="I20" s="202">
        <v>50</v>
      </c>
      <c r="J20" s="202">
        <v>50</v>
      </c>
      <c r="K20" s="200">
        <f t="shared" si="3"/>
        <v>5.2499999999952252</v>
      </c>
      <c r="L20" s="200">
        <f t="shared" si="4"/>
        <v>104.9999999999045</v>
      </c>
      <c r="M20" s="200">
        <f t="shared" si="13"/>
        <v>104.9999999999045</v>
      </c>
      <c r="N20" s="200">
        <f t="shared" si="5"/>
        <v>104.9999999999045</v>
      </c>
      <c r="O20" s="217">
        <f>E20</f>
        <v>2.9999999999972715E-2</v>
      </c>
      <c r="P20" s="15">
        <f t="shared" si="7"/>
        <v>5.2499999999952252</v>
      </c>
      <c r="Q20" s="15">
        <f t="shared" si="8"/>
        <v>104.9999999999045</v>
      </c>
      <c r="R20" s="15">
        <f t="shared" si="9"/>
        <v>104.9999999999045</v>
      </c>
      <c r="T20" s="243">
        <v>15</v>
      </c>
      <c r="U20" s="244">
        <v>638.56600000000003</v>
      </c>
      <c r="V20" s="244">
        <v>638.58600000000001</v>
      </c>
      <c r="W20" s="206" t="s">
        <v>321</v>
      </c>
      <c r="X20" s="245">
        <v>20</v>
      </c>
    </row>
    <row r="21" spans="1:24" ht="14.5">
      <c r="A21" s="197">
        <v>16</v>
      </c>
      <c r="B21" s="197" t="s">
        <v>138</v>
      </c>
      <c r="C21" s="201">
        <v>634.48</v>
      </c>
      <c r="D21" s="201">
        <v>634.51</v>
      </c>
      <c r="E21" s="199">
        <f t="shared" si="0"/>
        <v>2.9999999999972715E-2</v>
      </c>
      <c r="F21" s="199">
        <f t="shared" si="1"/>
        <v>29.999999999972715</v>
      </c>
      <c r="G21" s="199" t="s">
        <v>297</v>
      </c>
      <c r="H21" s="199">
        <v>7</v>
      </c>
      <c r="I21" s="202">
        <v>50</v>
      </c>
      <c r="J21" s="202">
        <v>50</v>
      </c>
      <c r="K21" s="200">
        <f t="shared" si="3"/>
        <v>10.49999999999045</v>
      </c>
      <c r="L21" s="200">
        <f t="shared" si="4"/>
        <v>209.99999999980901</v>
      </c>
      <c r="M21" s="200">
        <f t="shared" si="13"/>
        <v>209.99999999980901</v>
      </c>
      <c r="N21" s="200">
        <f t="shared" si="5"/>
        <v>209.99999999980901</v>
      </c>
      <c r="O21" s="217">
        <f>E21*2</f>
        <v>5.999999999994543E-2</v>
      </c>
      <c r="P21" s="15">
        <f t="shared" si="7"/>
        <v>10.49999999999045</v>
      </c>
      <c r="Q21" s="15">
        <f t="shared" si="8"/>
        <v>209.99999999980901</v>
      </c>
      <c r="R21" s="15">
        <f t="shared" si="9"/>
        <v>209.99999999980901</v>
      </c>
      <c r="T21" s="243">
        <v>16</v>
      </c>
      <c r="U21" s="244">
        <v>641.79999999999995</v>
      </c>
      <c r="V21" s="244">
        <v>641.85</v>
      </c>
      <c r="W21" s="206" t="s">
        <v>321</v>
      </c>
      <c r="X21" s="245">
        <v>50</v>
      </c>
    </row>
    <row r="22" spans="1:24" ht="14.5">
      <c r="A22" s="197">
        <v>17</v>
      </c>
      <c r="B22" s="197" t="s">
        <v>138</v>
      </c>
      <c r="C22" s="201">
        <v>635.48</v>
      </c>
      <c r="D22" s="201">
        <v>635.53499999999997</v>
      </c>
      <c r="E22" s="199">
        <f t="shared" si="0"/>
        <v>5.4999999999949978E-2</v>
      </c>
      <c r="F22" s="199">
        <f t="shared" si="1"/>
        <v>54.999999999949978</v>
      </c>
      <c r="G22" s="199" t="s">
        <v>294</v>
      </c>
      <c r="H22" s="199">
        <v>7</v>
      </c>
      <c r="I22" s="202">
        <v>50</v>
      </c>
      <c r="J22" s="202">
        <v>50</v>
      </c>
      <c r="K22" s="200">
        <f t="shared" si="3"/>
        <v>19.249999999982492</v>
      </c>
      <c r="L22" s="200">
        <f t="shared" si="4"/>
        <v>384.99999999964984</v>
      </c>
      <c r="M22" s="200">
        <f t="shared" si="13"/>
        <v>384.99999999964984</v>
      </c>
      <c r="N22" s="200">
        <f t="shared" si="5"/>
        <v>384.99999999964984</v>
      </c>
      <c r="O22" s="217">
        <f t="shared" ref="O22:O23" si="18">E22*2</f>
        <v>0.10999999999989996</v>
      </c>
      <c r="P22" s="15">
        <f t="shared" si="7"/>
        <v>19.249999999982492</v>
      </c>
      <c r="Q22" s="15">
        <f t="shared" si="8"/>
        <v>384.99999999964984</v>
      </c>
      <c r="R22" s="15">
        <f t="shared" si="9"/>
        <v>384.99999999964984</v>
      </c>
      <c r="T22" s="251">
        <v>17</v>
      </c>
      <c r="U22" s="252">
        <v>643.79999999999995</v>
      </c>
      <c r="V22" s="252">
        <v>643.85</v>
      </c>
      <c r="W22" s="253" t="s">
        <v>321</v>
      </c>
      <c r="X22" s="254">
        <v>50</v>
      </c>
    </row>
    <row r="23" spans="1:24" ht="14.5">
      <c r="A23" s="197">
        <v>18</v>
      </c>
      <c r="B23" s="197" t="s">
        <v>138</v>
      </c>
      <c r="C23" s="201">
        <v>635.85</v>
      </c>
      <c r="D23" s="201">
        <v>636</v>
      </c>
      <c r="E23" s="199">
        <f t="shared" si="0"/>
        <v>0.14999999999997726</v>
      </c>
      <c r="F23" s="199">
        <f t="shared" si="1"/>
        <v>149.99999999997726</v>
      </c>
      <c r="G23" s="199" t="s">
        <v>294</v>
      </c>
      <c r="H23" s="199">
        <f t="shared" si="2"/>
        <v>7</v>
      </c>
      <c r="I23" s="202">
        <v>50</v>
      </c>
      <c r="J23" s="202">
        <v>50</v>
      </c>
      <c r="K23" s="200">
        <f t="shared" si="3"/>
        <v>52.499999999992042</v>
      </c>
      <c r="L23" s="200">
        <f t="shared" si="4"/>
        <v>1049.9999999998408</v>
      </c>
      <c r="M23" s="200"/>
      <c r="N23" s="200">
        <f t="shared" si="5"/>
        <v>1049.9999999998408</v>
      </c>
      <c r="O23" s="217">
        <f t="shared" si="18"/>
        <v>0.29999999999995453</v>
      </c>
      <c r="P23" s="15">
        <f t="shared" si="7"/>
        <v>52.499999999992042</v>
      </c>
      <c r="Q23" s="15">
        <f t="shared" si="8"/>
        <v>1049.9999999998408</v>
      </c>
      <c r="R23" s="15">
        <f t="shared" si="9"/>
        <v>1049.9999999998408</v>
      </c>
    </row>
    <row r="24" spans="1:24" ht="14.5">
      <c r="A24" s="197">
        <v>19</v>
      </c>
      <c r="B24" s="197" t="s">
        <v>138</v>
      </c>
      <c r="C24" s="201">
        <v>638.5</v>
      </c>
      <c r="D24" s="201">
        <v>638.58600000000001</v>
      </c>
      <c r="E24" s="199">
        <f t="shared" ref="E24:E28" si="19">D24-C24</f>
        <v>8.6000000000012733E-2</v>
      </c>
      <c r="F24" s="199">
        <f t="shared" ref="F24:F28" si="20">+E24*1000</f>
        <v>86.000000000012733</v>
      </c>
      <c r="G24" s="199" t="s">
        <v>155</v>
      </c>
      <c r="H24" s="199">
        <v>3.5</v>
      </c>
      <c r="I24" s="202">
        <v>50</v>
      </c>
      <c r="J24" s="202">
        <v>50</v>
      </c>
      <c r="K24" s="200">
        <f t="shared" si="3"/>
        <v>15.050000000002228</v>
      </c>
      <c r="L24" s="200">
        <f t="shared" si="4"/>
        <v>301.00000000004457</v>
      </c>
      <c r="M24" s="200">
        <f>(F24-40)*H24</f>
        <v>161.00000000004457</v>
      </c>
      <c r="N24" s="200">
        <f t="shared" si="5"/>
        <v>301.00000000004457</v>
      </c>
      <c r="O24" s="217">
        <f>E24</f>
        <v>8.6000000000012733E-2</v>
      </c>
      <c r="P24" s="15">
        <f t="shared" si="7"/>
        <v>15.050000000002228</v>
      </c>
      <c r="Q24" s="15">
        <f t="shared" si="8"/>
        <v>301.00000000004457</v>
      </c>
      <c r="R24" s="15">
        <f t="shared" si="9"/>
        <v>301.00000000004457</v>
      </c>
    </row>
    <row r="25" spans="1:24" ht="14.5">
      <c r="A25" s="197">
        <v>20</v>
      </c>
      <c r="B25" s="197" t="s">
        <v>138</v>
      </c>
      <c r="C25" s="201">
        <v>641.85</v>
      </c>
      <c r="D25" s="201">
        <v>641.87</v>
      </c>
      <c r="E25" s="199">
        <f t="shared" si="19"/>
        <v>1.999999999998181E-2</v>
      </c>
      <c r="F25" s="199">
        <f t="shared" si="20"/>
        <v>19.99999999998181</v>
      </c>
      <c r="G25" s="199" t="s">
        <v>155</v>
      </c>
      <c r="H25" s="199">
        <v>3.5</v>
      </c>
      <c r="I25" s="202">
        <v>50</v>
      </c>
      <c r="J25" s="202">
        <v>50</v>
      </c>
      <c r="K25" s="200">
        <f t="shared" si="3"/>
        <v>3.4999999999968168</v>
      </c>
      <c r="L25" s="200">
        <f t="shared" si="4"/>
        <v>69.999999999936335</v>
      </c>
      <c r="M25" s="200">
        <f t="shared" si="13"/>
        <v>69.999999999936335</v>
      </c>
      <c r="N25" s="200">
        <f t="shared" si="5"/>
        <v>69.999999999936335</v>
      </c>
      <c r="O25" s="217">
        <f t="shared" ref="O25:O27" si="21">E25</f>
        <v>1.999999999998181E-2</v>
      </c>
      <c r="P25" s="15">
        <f t="shared" si="7"/>
        <v>3.4999999999968168</v>
      </c>
      <c r="Q25" s="15">
        <f t="shared" si="8"/>
        <v>69.999999999936335</v>
      </c>
      <c r="R25" s="15">
        <f t="shared" si="9"/>
        <v>69.999999999936335</v>
      </c>
    </row>
    <row r="26" spans="1:24" ht="14.5">
      <c r="A26" s="197">
        <v>21</v>
      </c>
      <c r="B26" s="197" t="s">
        <v>138</v>
      </c>
      <c r="C26" s="201">
        <v>643.29999999999995</v>
      </c>
      <c r="D26" s="201">
        <v>643.33000000000004</v>
      </c>
      <c r="E26" s="199">
        <f t="shared" si="19"/>
        <v>3.0000000000086402E-2</v>
      </c>
      <c r="F26" s="199">
        <f t="shared" si="20"/>
        <v>30.000000000086402</v>
      </c>
      <c r="G26" s="199" t="s">
        <v>155</v>
      </c>
      <c r="H26" s="199">
        <v>3.5</v>
      </c>
      <c r="I26" s="202">
        <v>50</v>
      </c>
      <c r="J26" s="202">
        <v>50</v>
      </c>
      <c r="K26" s="200">
        <f t="shared" si="3"/>
        <v>5.2500000000151203</v>
      </c>
      <c r="L26" s="200">
        <f t="shared" si="4"/>
        <v>105.00000000030241</v>
      </c>
      <c r="M26" s="200">
        <f t="shared" si="13"/>
        <v>105.00000000030241</v>
      </c>
      <c r="N26" s="200">
        <f t="shared" si="5"/>
        <v>105.00000000030241</v>
      </c>
      <c r="O26" s="217">
        <f t="shared" si="21"/>
        <v>3.0000000000086402E-2</v>
      </c>
      <c r="P26" s="15">
        <f t="shared" si="7"/>
        <v>5.2500000000151203</v>
      </c>
      <c r="Q26" s="15">
        <f t="shared" si="8"/>
        <v>105.00000000030241</v>
      </c>
      <c r="R26" s="15">
        <f t="shared" si="9"/>
        <v>105.00000000030241</v>
      </c>
    </row>
    <row r="27" spans="1:24" ht="14.5">
      <c r="A27" s="197">
        <v>22</v>
      </c>
      <c r="B27" s="197" t="s">
        <v>138</v>
      </c>
      <c r="C27" s="201">
        <v>643.79999999999995</v>
      </c>
      <c r="D27" s="201">
        <v>643.83000000000004</v>
      </c>
      <c r="E27" s="199">
        <f t="shared" si="19"/>
        <v>3.0000000000086402E-2</v>
      </c>
      <c r="F27" s="199">
        <f t="shared" si="20"/>
        <v>30.000000000086402</v>
      </c>
      <c r="G27" s="199" t="s">
        <v>295</v>
      </c>
      <c r="H27" s="199">
        <v>3.5</v>
      </c>
      <c r="I27" s="202">
        <v>50</v>
      </c>
      <c r="J27" s="202">
        <v>50</v>
      </c>
      <c r="K27" s="200">
        <f t="shared" si="3"/>
        <v>5.2500000000151203</v>
      </c>
      <c r="L27" s="200">
        <f t="shared" si="4"/>
        <v>105.00000000030241</v>
      </c>
      <c r="M27" s="200">
        <f t="shared" si="13"/>
        <v>105.00000000030241</v>
      </c>
      <c r="N27" s="200">
        <f t="shared" si="5"/>
        <v>105.00000000030241</v>
      </c>
      <c r="O27" s="217">
        <f t="shared" si="21"/>
        <v>3.0000000000086402E-2</v>
      </c>
      <c r="P27" s="15">
        <f t="shared" si="7"/>
        <v>5.2500000000151203</v>
      </c>
      <c r="Q27" s="15">
        <f t="shared" si="8"/>
        <v>105.00000000030241</v>
      </c>
      <c r="R27" s="15">
        <f t="shared" si="9"/>
        <v>105.00000000030241</v>
      </c>
    </row>
    <row r="28" spans="1:24" ht="14.5">
      <c r="A28" s="197">
        <v>23</v>
      </c>
      <c r="B28" s="197" t="s">
        <v>138</v>
      </c>
      <c r="C28" s="201">
        <v>652.24</v>
      </c>
      <c r="D28" s="201">
        <v>652.5</v>
      </c>
      <c r="E28" s="199">
        <f t="shared" si="19"/>
        <v>0.25999999999999091</v>
      </c>
      <c r="F28" s="199">
        <f t="shared" si="20"/>
        <v>259.99999999999091</v>
      </c>
      <c r="G28" s="199" t="s">
        <v>294</v>
      </c>
      <c r="H28" s="199">
        <v>7</v>
      </c>
      <c r="I28" s="202">
        <v>50</v>
      </c>
      <c r="J28" s="202">
        <v>50</v>
      </c>
      <c r="K28" s="200">
        <f t="shared" si="3"/>
        <v>90.999999999996817</v>
      </c>
      <c r="L28" s="200">
        <f t="shared" si="4"/>
        <v>1819.9999999999363</v>
      </c>
      <c r="M28" s="200">
        <f t="shared" si="13"/>
        <v>1819.9999999999363</v>
      </c>
      <c r="N28" s="200">
        <f t="shared" si="5"/>
        <v>1819.9999999999363</v>
      </c>
      <c r="O28" s="217">
        <f>E28*2</f>
        <v>0.51999999999998181</v>
      </c>
      <c r="P28" s="15">
        <f t="shared" si="7"/>
        <v>90.999999999996817</v>
      </c>
      <c r="Q28" s="15">
        <f t="shared" si="8"/>
        <v>1819.9999999999363</v>
      </c>
      <c r="R28" s="15">
        <f t="shared" si="9"/>
        <v>1819.9999999999363</v>
      </c>
    </row>
    <row r="29" spans="1:24" s="221" customFormat="1" ht="15.5">
      <c r="A29" s="314" t="s">
        <v>145</v>
      </c>
      <c r="B29" s="314"/>
      <c r="C29" s="314"/>
      <c r="D29" s="314"/>
      <c r="E29" s="219">
        <f>SUM(E6:E28)</f>
        <v>2.6009999999999991</v>
      </c>
      <c r="F29" s="219">
        <f>+E29*1000</f>
        <v>2600.9999999999991</v>
      </c>
      <c r="G29" s="219"/>
      <c r="H29" s="219"/>
      <c r="I29" s="219"/>
      <c r="J29" s="219"/>
      <c r="K29" s="219">
        <f t="shared" ref="K29:P29" si="22">SUM(K6:K28)</f>
        <v>811.29999999997437</v>
      </c>
      <c r="L29" s="219">
        <f t="shared" si="22"/>
        <v>16225.999999999483</v>
      </c>
      <c r="M29" s="219">
        <f t="shared" si="22"/>
        <v>6216.0000000000764</v>
      </c>
      <c r="N29" s="219">
        <f t="shared" si="22"/>
        <v>16225.999999999483</v>
      </c>
      <c r="O29" s="220">
        <f t="shared" si="22"/>
        <v>4.6359999999998536</v>
      </c>
      <c r="P29" s="220">
        <f t="shared" si="22"/>
        <v>811.29999999997437</v>
      </c>
    </row>
    <row r="31" spans="1:24" ht="14.5">
      <c r="A31" s="20" t="s">
        <v>162</v>
      </c>
      <c r="B31" s="21"/>
      <c r="C31" s="21"/>
      <c r="D31" s="21"/>
      <c r="E31" s="22">
        <f>+K29</f>
        <v>811.29999999997437</v>
      </c>
      <c r="F31" s="20" t="s">
        <v>0</v>
      </c>
      <c r="G31" s="20"/>
    </row>
    <row r="32" spans="1:24" ht="14.5">
      <c r="A32" s="20" t="s">
        <v>292</v>
      </c>
      <c r="B32" s="21"/>
      <c r="C32" s="21"/>
      <c r="D32" s="21"/>
      <c r="E32" s="22">
        <f>+L29</f>
        <v>16225.999999999483</v>
      </c>
      <c r="F32" s="20" t="s">
        <v>1</v>
      </c>
      <c r="G32" s="20"/>
    </row>
    <row r="33" spans="1:7" ht="14.5">
      <c r="A33" s="20" t="s">
        <v>163</v>
      </c>
      <c r="B33" s="21"/>
      <c r="C33" s="21"/>
      <c r="D33" s="21"/>
      <c r="E33" s="22">
        <f>+N29</f>
        <v>16225.999999999483</v>
      </c>
      <c r="F33" s="20" t="s">
        <v>1</v>
      </c>
      <c r="G33" s="20"/>
    </row>
  </sheetData>
  <mergeCells count="14">
    <mergeCell ref="A29:D29"/>
    <mergeCell ref="F4:F5"/>
    <mergeCell ref="K4:N4"/>
    <mergeCell ref="A4:A5"/>
    <mergeCell ref="I4:J4"/>
    <mergeCell ref="B4:B5"/>
    <mergeCell ref="C4:C5"/>
    <mergeCell ref="D4:D5"/>
    <mergeCell ref="G4:G5"/>
    <mergeCell ref="O4:O5"/>
    <mergeCell ref="A3:O3"/>
    <mergeCell ref="A2:O2"/>
    <mergeCell ref="H4:H5"/>
    <mergeCell ref="E4:E5"/>
  </mergeCells>
  <phoneticPr fontId="51" type="noConversion"/>
  <printOptions horizontalCentered="1"/>
  <pageMargins left="0.47244094488188981" right="0.51181102362204722" top="0.74803149606299213" bottom="0.74803149606299213" header="0.31496062992125984" footer="0.31496062992125984"/>
  <pageSetup paperSize="9" scale="75" orientation="landscape" r:id="rId1"/>
  <headerFooter>
    <oddHeader>&amp;A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D1B10"/>
    <pageSetUpPr fitToPage="1"/>
  </sheetPr>
  <dimension ref="A1:O21"/>
  <sheetViews>
    <sheetView view="pageBreakPreview" zoomScaleNormal="90" zoomScaleSheetLayoutView="100" workbookViewId="0">
      <selection sqref="A1:O1"/>
    </sheetView>
  </sheetViews>
  <sheetFormatPr defaultColWidth="6.42578125" defaultRowHeight="14.5"/>
  <cols>
    <col min="1" max="2" width="6.42578125" style="23"/>
    <col min="3" max="4" width="8.42578125" style="23" customWidth="1"/>
    <col min="5" max="5" width="8.78515625" style="23" customWidth="1"/>
    <col min="6" max="7" width="8" style="23" customWidth="1"/>
    <col min="8" max="8" width="7" style="23" customWidth="1"/>
    <col min="9" max="9" width="7.2109375" style="23" customWidth="1"/>
    <col min="10" max="10" width="6" style="23" customWidth="1"/>
    <col min="11" max="11" width="7.78515625" style="23" customWidth="1"/>
    <col min="12" max="14" width="12.42578125" style="23" customWidth="1"/>
    <col min="15" max="15" width="6.42578125" style="215"/>
    <col min="16" max="16384" width="6.42578125" style="23"/>
  </cols>
  <sheetData>
    <row r="1" spans="1:15" ht="41.25" customHeight="1">
      <c r="A1" s="317" t="e">
        <f>+#REF!</f>
        <v>#REF!</v>
      </c>
      <c r="B1" s="317"/>
      <c r="C1" s="317"/>
      <c r="D1" s="317"/>
      <c r="E1" s="317"/>
      <c r="F1" s="317"/>
      <c r="G1" s="317"/>
      <c r="H1" s="317"/>
      <c r="I1" s="317"/>
      <c r="J1" s="317"/>
      <c r="K1" s="317"/>
      <c r="L1" s="317"/>
      <c r="M1" s="317"/>
      <c r="N1" s="317"/>
      <c r="O1" s="317"/>
    </row>
    <row r="2" spans="1:15" ht="21.75" customHeight="1">
      <c r="A2" s="316" t="s">
        <v>167</v>
      </c>
      <c r="B2" s="316"/>
      <c r="C2" s="316"/>
      <c r="D2" s="316"/>
      <c r="E2" s="316"/>
      <c r="F2" s="316"/>
      <c r="G2" s="316"/>
      <c r="H2" s="316"/>
      <c r="I2" s="316"/>
      <c r="J2" s="316"/>
      <c r="K2" s="316"/>
      <c r="L2" s="316"/>
      <c r="M2" s="316"/>
      <c r="N2" s="316"/>
      <c r="O2" s="316"/>
    </row>
    <row r="3" spans="1:15" ht="30" customHeight="1">
      <c r="A3" s="315" t="s">
        <v>156</v>
      </c>
      <c r="B3" s="315" t="s">
        <v>134</v>
      </c>
      <c r="C3" s="315" t="s">
        <v>88</v>
      </c>
      <c r="D3" s="315" t="s">
        <v>89</v>
      </c>
      <c r="E3" s="315" t="s">
        <v>157</v>
      </c>
      <c r="F3" s="315" t="s">
        <v>164</v>
      </c>
      <c r="G3" s="315" t="s">
        <v>290</v>
      </c>
      <c r="H3" s="315" t="s">
        <v>165</v>
      </c>
      <c r="I3" s="315" t="s">
        <v>158</v>
      </c>
      <c r="J3" s="315"/>
      <c r="K3" s="315" t="s">
        <v>4</v>
      </c>
      <c r="L3" s="315"/>
      <c r="M3" s="315"/>
      <c r="N3" s="315"/>
      <c r="O3" s="315" t="s">
        <v>302</v>
      </c>
    </row>
    <row r="4" spans="1:15" ht="47.25" customHeight="1">
      <c r="A4" s="315"/>
      <c r="B4" s="315"/>
      <c r="C4" s="315"/>
      <c r="D4" s="315"/>
      <c r="E4" s="315"/>
      <c r="F4" s="315"/>
      <c r="G4" s="315"/>
      <c r="H4" s="315"/>
      <c r="I4" s="212" t="s">
        <v>104</v>
      </c>
      <c r="J4" s="212" t="s">
        <v>287</v>
      </c>
      <c r="K4" s="212" t="s">
        <v>159</v>
      </c>
      <c r="L4" s="212" t="s">
        <v>291</v>
      </c>
      <c r="M4" s="212" t="s">
        <v>322</v>
      </c>
      <c r="N4" s="211" t="s">
        <v>161</v>
      </c>
      <c r="O4" s="315"/>
    </row>
    <row r="5" spans="1:15">
      <c r="A5" s="203">
        <v>1</v>
      </c>
      <c r="B5" s="203" t="s">
        <v>136</v>
      </c>
      <c r="C5" s="201">
        <v>626.5</v>
      </c>
      <c r="D5" s="201">
        <v>626.53</v>
      </c>
      <c r="E5" s="204">
        <f>D5-C5</f>
        <v>2.9999999999972715E-2</v>
      </c>
      <c r="F5" s="204">
        <f t="shared" ref="F5:F6" si="0">+E5*1000</f>
        <v>29.999999999972715</v>
      </c>
      <c r="G5" s="204" t="s">
        <v>155</v>
      </c>
      <c r="H5" s="204">
        <v>3.5</v>
      </c>
      <c r="I5" s="198">
        <v>50</v>
      </c>
      <c r="J5" s="198">
        <v>50</v>
      </c>
      <c r="K5" s="200">
        <f>+F5*H5*($I5/1000)</f>
        <v>5.2499999999952252</v>
      </c>
      <c r="L5" s="200">
        <f>F5*H5</f>
        <v>104.9999999999045</v>
      </c>
      <c r="M5" s="200">
        <f>F5*H5</f>
        <v>104.9999999999045</v>
      </c>
      <c r="N5" s="200">
        <f>+(F5*H5)*1</f>
        <v>104.9999999999045</v>
      </c>
      <c r="O5" s="213">
        <f>E5</f>
        <v>2.9999999999972715E-2</v>
      </c>
    </row>
    <row r="6" spans="1:15">
      <c r="A6" s="203">
        <f t="shared" ref="A6:A16" si="1">A5+1</f>
        <v>2</v>
      </c>
      <c r="B6" s="203" t="s">
        <v>136</v>
      </c>
      <c r="C6" s="201">
        <v>630.37</v>
      </c>
      <c r="D6" s="201">
        <v>630.42999999999995</v>
      </c>
      <c r="E6" s="204">
        <f t="shared" ref="E6:E16" si="2">D6-C6</f>
        <v>5.999999999994543E-2</v>
      </c>
      <c r="F6" s="204">
        <f t="shared" si="0"/>
        <v>59.99999999994543</v>
      </c>
      <c r="G6" s="204" t="s">
        <v>298</v>
      </c>
      <c r="H6" s="204">
        <v>7</v>
      </c>
      <c r="I6" s="198">
        <v>50</v>
      </c>
      <c r="J6" s="198">
        <v>50</v>
      </c>
      <c r="K6" s="200">
        <f t="shared" ref="K6:K16" si="3">+F6*H6*($I6/1000)</f>
        <v>20.999999999980901</v>
      </c>
      <c r="L6" s="200">
        <f>F6*H6</f>
        <v>419.99999999961801</v>
      </c>
      <c r="M6" s="200">
        <f t="shared" ref="M6:M16" si="4">F6*H6</f>
        <v>419.99999999961801</v>
      </c>
      <c r="N6" s="200">
        <f t="shared" ref="N6:N16" si="5">+(F6*H6)*1</f>
        <v>419.99999999961801</v>
      </c>
      <c r="O6" s="213">
        <f>E6*2</f>
        <v>0.11999999999989086</v>
      </c>
    </row>
    <row r="7" spans="1:15">
      <c r="A7" s="203">
        <f t="shared" si="1"/>
        <v>3</v>
      </c>
      <c r="B7" s="203" t="s">
        <v>136</v>
      </c>
      <c r="C7" s="201">
        <v>631.85</v>
      </c>
      <c r="D7" s="201">
        <v>632.04999999999995</v>
      </c>
      <c r="E7" s="204">
        <f t="shared" ref="E7:E13" si="6">D7-C7</f>
        <v>0.19999999999993179</v>
      </c>
      <c r="F7" s="204">
        <f t="shared" ref="F7:F13" si="7">+E7*1000</f>
        <v>199.99999999993179</v>
      </c>
      <c r="G7" s="204" t="s">
        <v>155</v>
      </c>
      <c r="H7" s="204">
        <v>3.5</v>
      </c>
      <c r="I7" s="198">
        <v>50</v>
      </c>
      <c r="J7" s="198">
        <v>50</v>
      </c>
      <c r="K7" s="200">
        <f t="shared" si="3"/>
        <v>34.999999999988063</v>
      </c>
      <c r="L7" s="200">
        <f t="shared" ref="L7:L15" si="8">F7*H7</f>
        <v>699.99999999976126</v>
      </c>
      <c r="M7" s="200">
        <f>70*H7</f>
        <v>245</v>
      </c>
      <c r="N7" s="200">
        <f t="shared" si="5"/>
        <v>699.99999999976126</v>
      </c>
      <c r="O7" s="213">
        <f t="shared" ref="O7:O14" si="9">E7</f>
        <v>0.19999999999993179</v>
      </c>
    </row>
    <row r="8" spans="1:15">
      <c r="A8" s="203">
        <f t="shared" si="1"/>
        <v>4</v>
      </c>
      <c r="B8" s="203" t="s">
        <v>136</v>
      </c>
      <c r="C8" s="201">
        <v>632.04999999999995</v>
      </c>
      <c r="D8" s="201">
        <v>632.4</v>
      </c>
      <c r="E8" s="204">
        <f t="shared" si="6"/>
        <v>0.35000000000002274</v>
      </c>
      <c r="F8" s="204">
        <f t="shared" si="7"/>
        <v>350.00000000002274</v>
      </c>
      <c r="G8" s="204" t="s">
        <v>298</v>
      </c>
      <c r="H8" s="204">
        <v>7</v>
      </c>
      <c r="I8" s="198">
        <v>50</v>
      </c>
      <c r="J8" s="198">
        <v>50</v>
      </c>
      <c r="K8" s="200">
        <f t="shared" si="3"/>
        <v>122.50000000000796</v>
      </c>
      <c r="L8" s="200">
        <f t="shared" si="8"/>
        <v>2450.0000000001592</v>
      </c>
      <c r="M8" s="200">
        <f>90*H8</f>
        <v>630</v>
      </c>
      <c r="N8" s="200">
        <f t="shared" si="5"/>
        <v>2450.0000000001592</v>
      </c>
      <c r="O8" s="213">
        <f>E8*2</f>
        <v>0.70000000000004547</v>
      </c>
    </row>
    <row r="9" spans="1:15">
      <c r="A9" s="203">
        <f t="shared" si="1"/>
        <v>5</v>
      </c>
      <c r="B9" s="203" t="s">
        <v>136</v>
      </c>
      <c r="C9" s="201">
        <v>632.5</v>
      </c>
      <c r="D9" s="201">
        <v>632.65</v>
      </c>
      <c r="E9" s="204">
        <f t="shared" si="6"/>
        <v>0.14999999999997726</v>
      </c>
      <c r="F9" s="204">
        <f t="shared" si="7"/>
        <v>149.99999999997726</v>
      </c>
      <c r="G9" s="204" t="s">
        <v>299</v>
      </c>
      <c r="H9" s="204">
        <v>10.5</v>
      </c>
      <c r="I9" s="198">
        <v>50</v>
      </c>
      <c r="J9" s="198">
        <v>50</v>
      </c>
      <c r="K9" s="200">
        <f t="shared" si="3"/>
        <v>78.749999999988063</v>
      </c>
      <c r="L9" s="200">
        <f t="shared" si="8"/>
        <v>1574.9999999997613</v>
      </c>
      <c r="M9" s="200">
        <f>60*H9</f>
        <v>630</v>
      </c>
      <c r="N9" s="200">
        <f t="shared" si="5"/>
        <v>1574.9999999997613</v>
      </c>
      <c r="O9" s="213">
        <f>E9*3</f>
        <v>0.44999999999993179</v>
      </c>
    </row>
    <row r="10" spans="1:15">
      <c r="A10" s="203">
        <f t="shared" si="1"/>
        <v>6</v>
      </c>
      <c r="B10" s="203" t="s">
        <v>136</v>
      </c>
      <c r="C10" s="201">
        <v>634.12</v>
      </c>
      <c r="D10" s="201">
        <v>634.15</v>
      </c>
      <c r="E10" s="204">
        <f t="shared" si="6"/>
        <v>2.9999999999972715E-2</v>
      </c>
      <c r="F10" s="204">
        <f t="shared" si="7"/>
        <v>29.999999999972715</v>
      </c>
      <c r="G10" s="204" t="s">
        <v>155</v>
      </c>
      <c r="H10" s="204">
        <v>3.5</v>
      </c>
      <c r="I10" s="198">
        <v>50</v>
      </c>
      <c r="J10" s="198">
        <v>50</v>
      </c>
      <c r="K10" s="200">
        <f t="shared" si="3"/>
        <v>5.2499999999952252</v>
      </c>
      <c r="L10" s="200">
        <f t="shared" si="8"/>
        <v>104.9999999999045</v>
      </c>
      <c r="M10" s="200">
        <f t="shared" si="4"/>
        <v>104.9999999999045</v>
      </c>
      <c r="N10" s="200">
        <f t="shared" si="5"/>
        <v>104.9999999999045</v>
      </c>
      <c r="O10" s="213">
        <f t="shared" si="9"/>
        <v>2.9999999999972715E-2</v>
      </c>
    </row>
    <row r="11" spans="1:15">
      <c r="A11" s="203">
        <f t="shared" si="1"/>
        <v>7</v>
      </c>
      <c r="B11" s="203" t="s">
        <v>136</v>
      </c>
      <c r="C11" s="201">
        <v>638.5</v>
      </c>
      <c r="D11" s="201">
        <v>638.58399999999995</v>
      </c>
      <c r="E11" s="204">
        <f t="shared" si="6"/>
        <v>8.399999999994634E-2</v>
      </c>
      <c r="F11" s="204">
        <f t="shared" si="7"/>
        <v>83.99999999994634</v>
      </c>
      <c r="G11" s="204" t="s">
        <v>155</v>
      </c>
      <c r="H11" s="204">
        <f t="shared" ref="H11:H12" si="10">+H10</f>
        <v>3.5</v>
      </c>
      <c r="I11" s="198">
        <v>50</v>
      </c>
      <c r="J11" s="198">
        <v>50</v>
      </c>
      <c r="K11" s="200">
        <f t="shared" si="3"/>
        <v>14.699999999990609</v>
      </c>
      <c r="L11" s="200">
        <f t="shared" si="8"/>
        <v>293.99999999981219</v>
      </c>
      <c r="M11" s="200">
        <f>46*H11</f>
        <v>161</v>
      </c>
      <c r="N11" s="200">
        <f t="shared" si="5"/>
        <v>293.99999999981219</v>
      </c>
      <c r="O11" s="213">
        <f t="shared" si="9"/>
        <v>8.399999999994634E-2</v>
      </c>
    </row>
    <row r="12" spans="1:15">
      <c r="A12" s="203">
        <f t="shared" si="1"/>
        <v>8</v>
      </c>
      <c r="B12" s="203" t="s">
        <v>136</v>
      </c>
      <c r="C12" s="201">
        <v>641.79999999999995</v>
      </c>
      <c r="D12" s="201">
        <v>641.83000000000004</v>
      </c>
      <c r="E12" s="204">
        <f t="shared" si="6"/>
        <v>3.0000000000086402E-2</v>
      </c>
      <c r="F12" s="204">
        <f t="shared" si="7"/>
        <v>30.000000000086402</v>
      </c>
      <c r="G12" s="204" t="s">
        <v>155</v>
      </c>
      <c r="H12" s="204">
        <f t="shared" si="10"/>
        <v>3.5</v>
      </c>
      <c r="I12" s="198">
        <v>50</v>
      </c>
      <c r="J12" s="198">
        <v>50</v>
      </c>
      <c r="K12" s="200">
        <f t="shared" si="3"/>
        <v>5.2500000000151203</v>
      </c>
      <c r="L12" s="200">
        <f t="shared" si="8"/>
        <v>105.00000000030241</v>
      </c>
      <c r="M12" s="200"/>
      <c r="N12" s="200">
        <f t="shared" si="5"/>
        <v>105.00000000030241</v>
      </c>
      <c r="O12" s="213">
        <f t="shared" si="9"/>
        <v>3.0000000000086402E-2</v>
      </c>
    </row>
    <row r="13" spans="1:15">
      <c r="A13" s="203">
        <f t="shared" si="1"/>
        <v>9</v>
      </c>
      <c r="B13" s="203" t="s">
        <v>136</v>
      </c>
      <c r="C13" s="201">
        <v>643.29999999999995</v>
      </c>
      <c r="D13" s="201">
        <v>643.36</v>
      </c>
      <c r="E13" s="204">
        <f t="shared" si="6"/>
        <v>6.0000000000059117E-2</v>
      </c>
      <c r="F13" s="204">
        <f t="shared" si="7"/>
        <v>60.000000000059117</v>
      </c>
      <c r="G13" s="204" t="s">
        <v>298</v>
      </c>
      <c r="H13" s="204">
        <v>7</v>
      </c>
      <c r="I13" s="198">
        <v>50</v>
      </c>
      <c r="J13" s="198">
        <v>50</v>
      </c>
      <c r="K13" s="200">
        <f t="shared" si="3"/>
        <v>21.000000000020691</v>
      </c>
      <c r="L13" s="200">
        <f t="shared" si="8"/>
        <v>420.00000000041382</v>
      </c>
      <c r="M13" s="200">
        <f t="shared" si="4"/>
        <v>420.00000000041382</v>
      </c>
      <c r="N13" s="200">
        <f t="shared" si="5"/>
        <v>420.00000000041382</v>
      </c>
      <c r="O13" s="213">
        <f>E13*2</f>
        <v>0.12000000000011823</v>
      </c>
    </row>
    <row r="14" spans="1:15">
      <c r="A14" s="203">
        <f t="shared" si="1"/>
        <v>10</v>
      </c>
      <c r="B14" s="203" t="s">
        <v>136</v>
      </c>
      <c r="C14" s="201">
        <v>643.62</v>
      </c>
      <c r="D14" s="201">
        <v>643.67999999999995</v>
      </c>
      <c r="E14" s="204">
        <f t="shared" si="2"/>
        <v>5.999999999994543E-2</v>
      </c>
      <c r="F14" s="204">
        <f t="shared" ref="F14:F16" si="11">+E14*1000</f>
        <v>59.99999999994543</v>
      </c>
      <c r="G14" s="204" t="s">
        <v>296</v>
      </c>
      <c r="H14" s="204">
        <v>3.5</v>
      </c>
      <c r="I14" s="198">
        <v>50</v>
      </c>
      <c r="J14" s="198">
        <v>50</v>
      </c>
      <c r="K14" s="200">
        <f t="shared" si="3"/>
        <v>10.49999999999045</v>
      </c>
      <c r="L14" s="200">
        <f t="shared" si="8"/>
        <v>209.99999999980901</v>
      </c>
      <c r="M14" s="200">
        <f t="shared" si="4"/>
        <v>209.99999999980901</v>
      </c>
      <c r="N14" s="200">
        <f t="shared" si="5"/>
        <v>209.99999999980901</v>
      </c>
      <c r="O14" s="213">
        <f t="shared" si="9"/>
        <v>5.999999999994543E-2</v>
      </c>
    </row>
    <row r="15" spans="1:15">
      <c r="A15" s="203">
        <f t="shared" si="1"/>
        <v>11</v>
      </c>
      <c r="B15" s="203" t="s">
        <v>136</v>
      </c>
      <c r="C15" s="201">
        <v>643.79999999999995</v>
      </c>
      <c r="D15" s="201">
        <v>643.85</v>
      </c>
      <c r="E15" s="204">
        <f t="shared" si="2"/>
        <v>5.0000000000068212E-2</v>
      </c>
      <c r="F15" s="204">
        <f t="shared" si="11"/>
        <v>50.000000000068212</v>
      </c>
      <c r="G15" s="204" t="s">
        <v>298</v>
      </c>
      <c r="H15" s="204">
        <v>7</v>
      </c>
      <c r="I15" s="198">
        <v>50</v>
      </c>
      <c r="J15" s="198">
        <v>50</v>
      </c>
      <c r="K15" s="200">
        <f t="shared" si="3"/>
        <v>17.500000000023874</v>
      </c>
      <c r="L15" s="200">
        <f t="shared" si="8"/>
        <v>350.00000000047748</v>
      </c>
      <c r="M15" s="200"/>
      <c r="N15" s="200">
        <f t="shared" si="5"/>
        <v>350.00000000047748</v>
      </c>
      <c r="O15" s="213">
        <f>E15*2</f>
        <v>0.10000000000013642</v>
      </c>
    </row>
    <row r="16" spans="1:15">
      <c r="A16" s="203">
        <f t="shared" si="1"/>
        <v>12</v>
      </c>
      <c r="B16" s="203" t="s">
        <v>136</v>
      </c>
      <c r="C16" s="201">
        <v>652.20000000000005</v>
      </c>
      <c r="D16" s="201">
        <v>652.23</v>
      </c>
      <c r="E16" s="204">
        <f t="shared" si="2"/>
        <v>2.9999999999972715E-2</v>
      </c>
      <c r="F16" s="204">
        <f t="shared" si="11"/>
        <v>29.999999999972715</v>
      </c>
      <c r="G16" s="204" t="s">
        <v>298</v>
      </c>
      <c r="H16" s="204">
        <v>7</v>
      </c>
      <c r="I16" s="198">
        <v>50</v>
      </c>
      <c r="J16" s="198">
        <v>50</v>
      </c>
      <c r="K16" s="200">
        <f t="shared" si="3"/>
        <v>10.49999999999045</v>
      </c>
      <c r="L16" s="200">
        <f>F16*H16</f>
        <v>209.99999999980901</v>
      </c>
      <c r="M16" s="200">
        <f t="shared" si="4"/>
        <v>209.99999999980901</v>
      </c>
      <c r="N16" s="200">
        <f t="shared" si="5"/>
        <v>209.99999999980901</v>
      </c>
      <c r="O16" s="213">
        <f>E16*2</f>
        <v>5.999999999994543E-2</v>
      </c>
    </row>
    <row r="17" spans="1:15">
      <c r="A17" s="318" t="s">
        <v>160</v>
      </c>
      <c r="B17" s="318"/>
      <c r="C17" s="318"/>
      <c r="D17" s="318"/>
      <c r="E17" s="205">
        <f>SUM(E5:E16)</f>
        <v>1.1339999999999009</v>
      </c>
      <c r="F17" s="205">
        <f>SUM(F5:F16)</f>
        <v>1133.9999999999009</v>
      </c>
      <c r="G17" s="205"/>
      <c r="H17" s="205"/>
      <c r="I17" s="24"/>
      <c r="J17" s="24"/>
      <c r="K17" s="25">
        <f>SUM(K5:K16)</f>
        <v>347.19999999998663</v>
      </c>
      <c r="L17" s="25">
        <f>SUM(L5:L16)</f>
        <v>6943.9999999997326</v>
      </c>
      <c r="M17" s="25">
        <f>SUM(M5:M16)</f>
        <v>3135.9999999994589</v>
      </c>
      <c r="N17" s="25">
        <f>SUM(N5:N16)</f>
        <v>6943.9999999997326</v>
      </c>
      <c r="O17" s="214">
        <f>SUM(O5:O16)</f>
        <v>1.9839999999999236</v>
      </c>
    </row>
    <row r="18" spans="1:15">
      <c r="E18" s="207"/>
    </row>
    <row r="19" spans="1:15" ht="21.75" customHeight="1">
      <c r="A19" s="20" t="s">
        <v>162</v>
      </c>
      <c r="B19" s="21"/>
      <c r="C19" s="21"/>
      <c r="D19" s="21"/>
      <c r="E19" s="22">
        <f>+K17</f>
        <v>347.19999999998663</v>
      </c>
      <c r="F19" s="20" t="s">
        <v>0</v>
      </c>
      <c r="G19" s="20"/>
    </row>
    <row r="20" spans="1:15" ht="21.75" customHeight="1">
      <c r="A20" s="20" t="s">
        <v>292</v>
      </c>
      <c r="B20" s="21"/>
      <c r="C20" s="21"/>
      <c r="D20" s="21"/>
      <c r="E20" s="22">
        <f>+L17</f>
        <v>6943.9999999997326</v>
      </c>
      <c r="F20" s="20" t="s">
        <v>1</v>
      </c>
      <c r="G20" s="20"/>
      <c r="H20" s="232"/>
    </row>
    <row r="21" spans="1:15" ht="21.75" customHeight="1">
      <c r="A21" s="20" t="s">
        <v>163</v>
      </c>
      <c r="B21" s="21"/>
      <c r="C21" s="21"/>
      <c r="D21" s="21"/>
      <c r="E21" s="22">
        <f>+N17</f>
        <v>6943.9999999997326</v>
      </c>
      <c r="F21" s="20" t="s">
        <v>1</v>
      </c>
      <c r="G21" s="20"/>
    </row>
  </sheetData>
  <mergeCells count="14">
    <mergeCell ref="O3:O4"/>
    <mergeCell ref="A2:O2"/>
    <mergeCell ref="A1:O1"/>
    <mergeCell ref="A17:D17"/>
    <mergeCell ref="D3:D4"/>
    <mergeCell ref="F3:F4"/>
    <mergeCell ref="H3:H4"/>
    <mergeCell ref="A3:A4"/>
    <mergeCell ref="K3:N3"/>
    <mergeCell ref="E3:E4"/>
    <mergeCell ref="I3:J3"/>
    <mergeCell ref="B3:B4"/>
    <mergeCell ref="C3:C4"/>
    <mergeCell ref="G3:G4"/>
  </mergeCells>
  <printOptions horizontalCentered="1"/>
  <pageMargins left="0.70866141732283472" right="0.70866141732283472" top="0.74803149606299213" bottom="0.74803149606299213" header="0.31496062992125984" footer="0.31496062992125984"/>
  <pageSetup paperSize="9" scale="84" orientation="landscape" r:id="rId1"/>
  <headerFooter>
    <oddHeader>&amp;A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pageSetUpPr fitToPage="1"/>
  </sheetPr>
  <dimension ref="A1:R62"/>
  <sheetViews>
    <sheetView view="pageBreakPreview" zoomScaleNormal="100" zoomScaleSheetLayoutView="100" workbookViewId="0">
      <pane xSplit="8" ySplit="4" topLeftCell="I59" activePane="bottomRight" state="frozen"/>
      <selection pane="topRight" activeCell="I1" sqref="I1"/>
      <selection pane="bottomLeft" activeCell="A5" sqref="A5"/>
      <selection pane="bottomRight" activeCell="I5" sqref="I5"/>
    </sheetView>
  </sheetViews>
  <sheetFormatPr defaultColWidth="6.42578125" defaultRowHeight="15.5"/>
  <cols>
    <col min="1" max="1" width="4.2109375" style="46" customWidth="1"/>
    <col min="2" max="2" width="4.78515625" style="47" bestFit="1" customWidth="1"/>
    <col min="3" max="3" width="4.78515625" style="47" customWidth="1"/>
    <col min="4" max="4" width="33.78515625" style="48" customWidth="1"/>
    <col min="5" max="5" width="6.2109375" style="46" bestFit="1" customWidth="1"/>
    <col min="6" max="6" width="9.2109375" style="49" customWidth="1"/>
    <col min="7" max="7" width="8.78515625" style="50" hidden="1" customWidth="1"/>
    <col min="8" max="8" width="9" style="51" hidden="1" customWidth="1"/>
    <col min="9" max="9" width="5.78515625" style="52" customWidth="1"/>
    <col min="10" max="10" width="7.7109375" style="53" bestFit="1" customWidth="1"/>
    <col min="11" max="11" width="7.7109375" style="53" hidden="1" customWidth="1"/>
    <col min="12" max="12" width="4.2109375" style="53" customWidth="1"/>
    <col min="13" max="13" width="10.2109375" style="53" customWidth="1"/>
    <col min="14" max="14" width="10.42578125" style="53" customWidth="1"/>
    <col min="15" max="18" width="6.42578125" style="54"/>
    <col min="19" max="16384" width="6.42578125" style="55"/>
  </cols>
  <sheetData>
    <row r="1" spans="1:18">
      <c r="A1" s="319" t="s">
        <v>171</v>
      </c>
      <c r="B1" s="320"/>
      <c r="C1" s="320"/>
      <c r="D1" s="320"/>
      <c r="E1" s="320"/>
      <c r="F1" s="320"/>
      <c r="G1" s="320"/>
      <c r="H1" s="320"/>
      <c r="I1" s="320"/>
      <c r="J1" s="320"/>
      <c r="K1" s="320"/>
      <c r="L1" s="320"/>
      <c r="M1" s="320"/>
      <c r="N1" s="56"/>
      <c r="O1" s="55"/>
      <c r="P1" s="55"/>
      <c r="Q1" s="55"/>
      <c r="R1" s="55"/>
    </row>
    <row r="2" spans="1:18">
      <c r="A2" s="321" t="s">
        <v>172</v>
      </c>
      <c r="B2" s="322"/>
      <c r="C2" s="322"/>
      <c r="D2" s="322"/>
      <c r="E2" s="322"/>
      <c r="F2" s="322"/>
      <c r="G2" s="322"/>
      <c r="H2" s="322"/>
      <c r="I2" s="322"/>
      <c r="J2" s="322"/>
      <c r="K2" s="322"/>
      <c r="L2" s="322"/>
      <c r="M2" s="322"/>
      <c r="N2" s="56"/>
      <c r="O2" s="55"/>
      <c r="P2" s="55"/>
      <c r="Q2" s="55"/>
      <c r="R2" s="55"/>
    </row>
    <row r="3" spans="1:18" s="57" customFormat="1" ht="15.75" customHeight="1">
      <c r="A3" s="323" t="s">
        <v>21</v>
      </c>
      <c r="B3" s="324" t="s">
        <v>173</v>
      </c>
      <c r="C3" s="325"/>
      <c r="D3" s="323" t="s">
        <v>5</v>
      </c>
      <c r="E3" s="323" t="s">
        <v>8</v>
      </c>
      <c r="F3" s="328" t="s">
        <v>4</v>
      </c>
      <c r="G3" s="328"/>
      <c r="H3" s="328"/>
      <c r="I3" s="329" t="s">
        <v>174</v>
      </c>
      <c r="J3" s="329" t="s">
        <v>175</v>
      </c>
      <c r="K3" s="329"/>
      <c r="L3" s="329"/>
      <c r="M3" s="329" t="s">
        <v>176</v>
      </c>
      <c r="N3" s="59"/>
    </row>
    <row r="4" spans="1:18" s="60" customFormat="1" ht="62">
      <c r="A4" s="323"/>
      <c r="B4" s="326"/>
      <c r="C4" s="327"/>
      <c r="D4" s="323"/>
      <c r="E4" s="323"/>
      <c r="F4" s="61" t="s">
        <v>177</v>
      </c>
      <c r="G4" s="61" t="s">
        <v>178</v>
      </c>
      <c r="H4" s="61" t="s">
        <v>179</v>
      </c>
      <c r="I4" s="328"/>
      <c r="J4" s="58" t="s">
        <v>180</v>
      </c>
      <c r="K4" s="58" t="s">
        <v>181</v>
      </c>
      <c r="L4" s="58" t="s">
        <v>182</v>
      </c>
      <c r="M4" s="328"/>
      <c r="N4" s="56"/>
      <c r="O4" s="55"/>
      <c r="P4" s="55"/>
      <c r="Q4" s="55"/>
      <c r="R4" s="55"/>
    </row>
    <row r="5" spans="1:18" s="53" customFormat="1" ht="31">
      <c r="A5" s="62">
        <v>11.8</v>
      </c>
      <c r="B5" s="62">
        <v>307</v>
      </c>
      <c r="C5" s="62"/>
      <c r="D5" s="63" t="s">
        <v>188</v>
      </c>
      <c r="E5" s="64"/>
      <c r="F5" s="65"/>
      <c r="G5" s="65"/>
      <c r="H5" s="65"/>
      <c r="I5" s="66"/>
      <c r="J5" s="67"/>
      <c r="K5" s="67"/>
      <c r="L5" s="67"/>
      <c r="M5" s="68"/>
      <c r="O5" s="54"/>
      <c r="P5" s="54"/>
      <c r="Q5" s="54"/>
      <c r="R5" s="54"/>
    </row>
    <row r="6" spans="1:18" s="53" customFormat="1" ht="31">
      <c r="A6" s="62"/>
      <c r="B6" s="47"/>
      <c r="C6" s="62" t="s">
        <v>185</v>
      </c>
      <c r="D6" s="63" t="s">
        <v>170</v>
      </c>
      <c r="E6" s="64"/>
      <c r="F6" s="65"/>
      <c r="G6" s="65"/>
      <c r="H6" s="65"/>
      <c r="I6" s="66"/>
      <c r="J6" s="67"/>
      <c r="K6" s="67"/>
      <c r="L6" s="67"/>
      <c r="M6" s="68"/>
      <c r="O6" s="54"/>
      <c r="P6" s="54"/>
      <c r="Q6" s="54"/>
      <c r="R6" s="54"/>
    </row>
    <row r="7" spans="1:18" s="53" customFormat="1" ht="46.5">
      <c r="A7" s="62"/>
      <c r="B7" s="69"/>
      <c r="C7" s="69"/>
      <c r="D7" s="70" t="s">
        <v>189</v>
      </c>
      <c r="E7" s="64"/>
      <c r="F7" s="65"/>
      <c r="G7" s="65"/>
      <c r="H7" s="65"/>
      <c r="I7" s="66"/>
      <c r="J7" s="67"/>
      <c r="K7" s="67"/>
      <c r="L7" s="67"/>
      <c r="M7" s="68"/>
      <c r="O7" s="54"/>
      <c r="P7" s="54"/>
      <c r="Q7" s="54"/>
      <c r="R7" s="54"/>
    </row>
    <row r="8" spans="1:18" s="53" customFormat="1">
      <c r="A8" s="62"/>
      <c r="B8" s="69"/>
      <c r="C8" s="69"/>
      <c r="D8" s="71" t="s">
        <v>190</v>
      </c>
      <c r="E8" s="64"/>
      <c r="F8" s="65"/>
      <c r="G8" s="65"/>
      <c r="H8" s="65"/>
      <c r="I8" s="66"/>
      <c r="J8" s="67"/>
      <c r="K8" s="67"/>
      <c r="L8" s="67"/>
      <c r="M8" s="68"/>
      <c r="O8" s="54"/>
      <c r="P8" s="54"/>
      <c r="Q8" s="54"/>
      <c r="R8" s="54"/>
    </row>
    <row r="9" spans="1:18" s="53" customFormat="1">
      <c r="A9" s="62"/>
      <c r="B9" s="69"/>
      <c r="C9" s="69"/>
      <c r="D9" s="72" t="s">
        <v>22</v>
      </c>
      <c r="E9" s="64"/>
      <c r="F9" s="65"/>
      <c r="G9" s="65"/>
      <c r="H9" s="65"/>
      <c r="I9" s="66"/>
      <c r="J9" s="67"/>
      <c r="K9" s="67"/>
      <c r="L9" s="67"/>
      <c r="M9" s="68"/>
      <c r="O9" s="54"/>
      <c r="P9" s="54"/>
      <c r="Q9" s="54"/>
      <c r="R9" s="54"/>
    </row>
    <row r="10" spans="1:18" s="53" customFormat="1">
      <c r="A10" s="62"/>
      <c r="B10" s="69"/>
      <c r="C10" s="69"/>
      <c r="D10" s="73" t="s">
        <v>23</v>
      </c>
      <c r="E10" s="74" t="s">
        <v>24</v>
      </c>
      <c r="F10" s="75">
        <v>1.2</v>
      </c>
      <c r="G10" s="75">
        <v>1.2</v>
      </c>
      <c r="H10" s="75">
        <v>1.2</v>
      </c>
      <c r="I10" s="66"/>
      <c r="J10" s="76">
        <f t="shared" ref="J10:L11" si="0">$I10*F10</f>
        <v>0</v>
      </c>
      <c r="K10" s="76">
        <f t="shared" si="0"/>
        <v>0</v>
      </c>
      <c r="L10" s="76">
        <f t="shared" si="0"/>
        <v>0</v>
      </c>
      <c r="M10" s="68"/>
      <c r="O10" s="54"/>
      <c r="P10" s="54"/>
      <c r="Q10" s="54"/>
      <c r="R10" s="54"/>
    </row>
    <row r="11" spans="1:18" s="53" customFormat="1">
      <c r="A11" s="62"/>
      <c r="B11" s="69"/>
      <c r="C11" s="69"/>
      <c r="D11" s="73" t="s">
        <v>27</v>
      </c>
      <c r="E11" s="74" t="s">
        <v>24</v>
      </c>
      <c r="F11" s="75">
        <v>12</v>
      </c>
      <c r="G11" s="75">
        <v>12</v>
      </c>
      <c r="H11" s="75">
        <v>12</v>
      </c>
      <c r="I11" s="66"/>
      <c r="J11" s="76">
        <f t="shared" si="0"/>
        <v>0</v>
      </c>
      <c r="K11" s="76">
        <f t="shared" si="0"/>
        <v>0</v>
      </c>
      <c r="L11" s="76">
        <f t="shared" si="0"/>
        <v>0</v>
      </c>
      <c r="M11" s="68"/>
      <c r="O11" s="54"/>
      <c r="P11" s="54"/>
      <c r="Q11" s="54"/>
      <c r="R11" s="54"/>
    </row>
    <row r="12" spans="1:18" s="53" customFormat="1">
      <c r="A12" s="62"/>
      <c r="B12" s="69"/>
      <c r="C12" s="69"/>
      <c r="D12" s="72" t="s">
        <v>33</v>
      </c>
      <c r="E12" s="64"/>
      <c r="F12" s="65"/>
      <c r="G12" s="65"/>
      <c r="H12" s="65"/>
      <c r="I12" s="66"/>
      <c r="J12" s="67"/>
      <c r="K12" s="67"/>
      <c r="L12" s="67"/>
      <c r="M12" s="68"/>
      <c r="O12" s="54"/>
      <c r="P12" s="54"/>
      <c r="Q12" s="54"/>
      <c r="R12" s="54"/>
    </row>
    <row r="13" spans="1:18" s="53" customFormat="1">
      <c r="A13" s="62"/>
      <c r="B13" s="69"/>
      <c r="C13" s="69"/>
      <c r="D13" s="73" t="s">
        <v>39</v>
      </c>
      <c r="E13" s="74" t="s">
        <v>30</v>
      </c>
      <c r="F13" s="75">
        <v>6</v>
      </c>
      <c r="G13" s="75">
        <v>6</v>
      </c>
      <c r="H13" s="75">
        <v>6</v>
      </c>
      <c r="I13" s="66"/>
      <c r="J13" s="76">
        <f>$I13*F13</f>
        <v>0</v>
      </c>
      <c r="K13" s="76">
        <f t="shared" ref="K13:L13" si="1">$I13*G13</f>
        <v>0</v>
      </c>
      <c r="L13" s="76">
        <f t="shared" si="1"/>
        <v>0</v>
      </c>
      <c r="M13" s="68"/>
      <c r="O13" s="54"/>
      <c r="P13" s="54"/>
      <c r="Q13" s="54"/>
      <c r="R13" s="54"/>
    </row>
    <row r="14" spans="1:18" s="53" customFormat="1">
      <c r="A14" s="62"/>
      <c r="B14" s="77"/>
      <c r="C14" s="77"/>
      <c r="D14" s="72" t="s">
        <v>32</v>
      </c>
      <c r="E14" s="64"/>
      <c r="F14" s="65"/>
      <c r="G14" s="65"/>
      <c r="H14" s="65"/>
      <c r="I14" s="66"/>
      <c r="J14" s="67"/>
      <c r="K14" s="67"/>
      <c r="L14" s="67"/>
      <c r="M14" s="68"/>
      <c r="O14" s="54"/>
      <c r="P14" s="54"/>
      <c r="Q14" s="54"/>
      <c r="R14" s="54"/>
    </row>
    <row r="15" spans="1:18" s="53" customFormat="1">
      <c r="A15" s="62"/>
      <c r="B15" s="69"/>
      <c r="C15" s="69"/>
      <c r="D15" s="73" t="s">
        <v>191</v>
      </c>
      <c r="E15" s="74" t="s">
        <v>31</v>
      </c>
      <c r="F15" s="75">
        <v>200</v>
      </c>
      <c r="G15" s="75">
        <v>200</v>
      </c>
      <c r="H15" s="75">
        <v>200</v>
      </c>
      <c r="I15" s="66"/>
      <c r="J15" s="76">
        <f t="shared" ref="J15:L19" si="2">$I15*F15</f>
        <v>0</v>
      </c>
      <c r="K15" s="76">
        <f t="shared" si="2"/>
        <v>0</v>
      </c>
      <c r="L15" s="76">
        <f t="shared" si="2"/>
        <v>0</v>
      </c>
      <c r="M15" s="68"/>
      <c r="O15" s="54"/>
      <c r="P15" s="54"/>
      <c r="Q15" s="54"/>
      <c r="R15" s="54"/>
    </row>
    <row r="16" spans="1:18" s="53" customFormat="1">
      <c r="A16" s="62"/>
      <c r="B16" s="69"/>
      <c r="C16" s="69"/>
      <c r="D16" s="73" t="s">
        <v>192</v>
      </c>
      <c r="E16" s="74" t="s">
        <v>31</v>
      </c>
      <c r="F16" s="75">
        <v>800</v>
      </c>
      <c r="G16" s="75">
        <v>800</v>
      </c>
      <c r="H16" s="75">
        <v>800</v>
      </c>
      <c r="I16" s="66"/>
      <c r="J16" s="76">
        <f t="shared" si="2"/>
        <v>0</v>
      </c>
      <c r="K16" s="76">
        <f t="shared" si="2"/>
        <v>0</v>
      </c>
      <c r="L16" s="76">
        <f t="shared" si="2"/>
        <v>0</v>
      </c>
      <c r="M16" s="68"/>
      <c r="O16" s="54"/>
      <c r="P16" s="54"/>
      <c r="Q16" s="54"/>
      <c r="R16" s="54"/>
    </row>
    <row r="17" spans="1:18" s="53" customFormat="1">
      <c r="A17" s="62"/>
      <c r="B17" s="69"/>
      <c r="C17" s="69"/>
      <c r="D17" s="73" t="s">
        <v>187</v>
      </c>
      <c r="E17" s="74" t="s">
        <v>29</v>
      </c>
      <c r="F17" s="75">
        <v>63.64</v>
      </c>
      <c r="G17" s="75">
        <v>63.64</v>
      </c>
      <c r="H17" s="75">
        <v>63.64</v>
      </c>
      <c r="I17" s="66"/>
      <c r="J17" s="76">
        <f t="shared" si="2"/>
        <v>0</v>
      </c>
      <c r="K17" s="76">
        <f t="shared" si="2"/>
        <v>0</v>
      </c>
      <c r="L17" s="76">
        <f t="shared" si="2"/>
        <v>0</v>
      </c>
      <c r="M17" s="68"/>
      <c r="O17" s="54"/>
      <c r="P17" s="54"/>
      <c r="Q17" s="54"/>
      <c r="R17" s="54"/>
    </row>
    <row r="18" spans="1:18" s="53" customFormat="1">
      <c r="A18" s="62"/>
      <c r="B18" s="78"/>
      <c r="C18" s="78"/>
      <c r="D18" s="73" t="s">
        <v>186</v>
      </c>
      <c r="E18" s="74" t="s">
        <v>38</v>
      </c>
      <c r="F18" s="75">
        <v>0.5</v>
      </c>
      <c r="G18" s="75">
        <v>0.5</v>
      </c>
      <c r="H18" s="75">
        <v>0.5</v>
      </c>
      <c r="I18" s="66"/>
      <c r="J18" s="76">
        <f t="shared" si="2"/>
        <v>0</v>
      </c>
      <c r="K18" s="76">
        <f t="shared" si="2"/>
        <v>0</v>
      </c>
      <c r="L18" s="76">
        <f t="shared" si="2"/>
        <v>0</v>
      </c>
      <c r="M18" s="68"/>
      <c r="O18" s="54"/>
      <c r="P18" s="54"/>
      <c r="Q18" s="54"/>
      <c r="R18" s="54"/>
    </row>
    <row r="19" spans="1:18" s="53" customFormat="1">
      <c r="A19" s="62"/>
      <c r="B19" s="69"/>
      <c r="C19" s="69"/>
      <c r="D19" s="73" t="s">
        <v>35</v>
      </c>
      <c r="E19" s="74" t="s">
        <v>36</v>
      </c>
      <c r="F19" s="75">
        <v>36</v>
      </c>
      <c r="G19" s="75">
        <v>36</v>
      </c>
      <c r="H19" s="75">
        <v>36</v>
      </c>
      <c r="I19" s="66"/>
      <c r="J19" s="76">
        <f t="shared" si="2"/>
        <v>0</v>
      </c>
      <c r="K19" s="76">
        <f t="shared" si="2"/>
        <v>0</v>
      </c>
      <c r="L19" s="76">
        <f t="shared" si="2"/>
        <v>0</v>
      </c>
      <c r="M19" s="68"/>
      <c r="O19" s="54"/>
      <c r="P19" s="54"/>
      <c r="Q19" s="54"/>
      <c r="R19" s="54"/>
    </row>
    <row r="20" spans="1:18" s="53" customFormat="1" ht="31">
      <c r="A20" s="62"/>
      <c r="B20" s="69"/>
      <c r="C20" s="69"/>
      <c r="D20" s="72" t="s">
        <v>183</v>
      </c>
      <c r="E20" s="69"/>
      <c r="F20" s="62" t="str">
        <f>" @"&amp;" "&amp;[97]INPUT!$C$485&amp;""&amp;" on (a+b+c) "</f>
        <v xml:space="preserve"> @ 8% on (a+b+c) </v>
      </c>
      <c r="G20" s="62" t="str">
        <f>" @"&amp;" "&amp;[97]INPUT!$D$485&amp;""&amp;" on (a+b+c) "</f>
        <v xml:space="preserve"> @ 10% on (a+b+c) </v>
      </c>
      <c r="H20" s="62" t="str">
        <f>" @"&amp;" "&amp;[97]INPUT!$E$485&amp;""&amp;" on (a+b+c) "</f>
        <v xml:space="preserve"> @ 12% on (a+b+c) </v>
      </c>
      <c r="I20" s="66"/>
      <c r="J20" s="67">
        <f>SUM(J10:J19)*8%</f>
        <v>0</v>
      </c>
      <c r="K20" s="67">
        <f>SUM(K10:K19)*[97]INPUT!$D$485</f>
        <v>0</v>
      </c>
      <c r="L20" s="67">
        <f>SUM(L10:L19)*[97]INPUT!$E$485</f>
        <v>0</v>
      </c>
      <c r="M20" s="68"/>
      <c r="O20" s="54"/>
      <c r="P20" s="54"/>
      <c r="Q20" s="54"/>
      <c r="R20" s="54"/>
    </row>
    <row r="21" spans="1:18" s="53" customFormat="1" ht="31">
      <c r="A21" s="62"/>
      <c r="B21" s="69"/>
      <c r="C21" s="69"/>
      <c r="D21" s="72" t="s">
        <v>184</v>
      </c>
      <c r="E21" s="69"/>
      <c r="F21" s="62" t="str">
        <f>" @"&amp;" "&amp;[97]INPUT!$C$486&amp;""&amp;" on (a+b+c+d) "</f>
        <v xml:space="preserve"> @ 10% on (a+b+c+d) </v>
      </c>
      <c r="G21" s="62" t="str">
        <f>" @"&amp;" "&amp;[97]INPUT!$D$486&amp;""&amp;" on (a+b+c+d) "</f>
        <v xml:space="preserve"> @ 10% on (a+b+c+d) </v>
      </c>
      <c r="H21" s="62" t="str">
        <f>" @"&amp;" "&amp;[97]INPUT!$E$486&amp;""&amp;" on (a+b+c+d) "</f>
        <v xml:space="preserve"> @ 10% on (a+b+c+d) </v>
      </c>
      <c r="I21" s="66"/>
      <c r="J21" s="67">
        <f>SUM(J10:J20)*10%</f>
        <v>0</v>
      </c>
      <c r="K21" s="67">
        <f>SUM(K10:K20)*[97]INPUT!$D$486</f>
        <v>0</v>
      </c>
      <c r="L21" s="67">
        <f>SUM(L10:L20)*[97]INPUT!$E$486</f>
        <v>0</v>
      </c>
      <c r="M21" s="68"/>
      <c r="O21" s="54"/>
      <c r="P21" s="54"/>
      <c r="Q21" s="54"/>
      <c r="R21" s="54"/>
    </row>
    <row r="22" spans="1:18" s="53" customFormat="1">
      <c r="A22" s="62"/>
      <c r="B22" s="69"/>
      <c r="C22" s="69"/>
      <c r="D22" s="72" t="s">
        <v>193</v>
      </c>
      <c r="E22" s="64"/>
      <c r="F22" s="65"/>
      <c r="G22" s="65"/>
      <c r="H22" s="65"/>
      <c r="I22" s="66"/>
      <c r="J22" s="67">
        <f>SUM(J10:J21)</f>
        <v>0</v>
      </c>
      <c r="K22" s="67">
        <f t="shared" ref="K22:L22" si="3">SUM(K10:K21)</f>
        <v>0</v>
      </c>
      <c r="L22" s="67">
        <f t="shared" si="3"/>
        <v>0</v>
      </c>
      <c r="M22" s="68"/>
      <c r="O22" s="54"/>
      <c r="P22" s="54"/>
      <c r="Q22" s="54"/>
      <c r="R22" s="54"/>
    </row>
    <row r="23" spans="1:18" s="53" customFormat="1">
      <c r="A23" s="62"/>
      <c r="B23" s="69"/>
      <c r="C23" s="69"/>
      <c r="D23" s="72"/>
      <c r="E23" s="64"/>
      <c r="F23" s="65"/>
      <c r="G23" s="65"/>
      <c r="H23" s="65"/>
      <c r="I23" s="79" t="s">
        <v>26</v>
      </c>
      <c r="J23" s="80">
        <f>ROUND(J22,0)</f>
        <v>0</v>
      </c>
      <c r="K23" s="80">
        <f t="shared" ref="K23:L23" si="4">ROUND(K22,0)</f>
        <v>0</v>
      </c>
      <c r="L23" s="80">
        <f t="shared" si="4"/>
        <v>0</v>
      </c>
      <c r="M23" s="81"/>
      <c r="O23" s="54"/>
      <c r="P23" s="54"/>
      <c r="Q23" s="54"/>
      <c r="R23" s="54"/>
    </row>
    <row r="24" spans="1:18" s="53" customFormat="1" ht="31">
      <c r="A24" s="62">
        <v>11.8</v>
      </c>
      <c r="B24" s="47"/>
      <c r="C24" s="62" t="s">
        <v>194</v>
      </c>
      <c r="D24" s="63" t="s">
        <v>195</v>
      </c>
      <c r="E24" s="64"/>
      <c r="F24" s="65"/>
      <c r="G24" s="65"/>
      <c r="H24" s="65"/>
      <c r="I24" s="66"/>
      <c r="J24" s="67"/>
      <c r="K24" s="67"/>
      <c r="L24" s="67"/>
      <c r="M24" s="68"/>
      <c r="O24" s="54"/>
      <c r="P24" s="54"/>
      <c r="Q24" s="54"/>
      <c r="R24" s="54"/>
    </row>
    <row r="25" spans="1:18" s="53" customFormat="1">
      <c r="A25" s="62"/>
      <c r="B25" s="62"/>
      <c r="C25" s="62"/>
      <c r="D25" s="82" t="s">
        <v>196</v>
      </c>
      <c r="E25" s="64"/>
      <c r="F25" s="65"/>
      <c r="G25" s="65"/>
      <c r="H25" s="65"/>
      <c r="I25" s="66"/>
      <c r="J25" s="67"/>
      <c r="K25" s="67"/>
      <c r="L25" s="67"/>
      <c r="M25" s="68"/>
      <c r="O25" s="54"/>
      <c r="P25" s="54"/>
      <c r="Q25" s="54"/>
      <c r="R25" s="54"/>
    </row>
    <row r="26" spans="1:18" s="53" customFormat="1">
      <c r="A26" s="62"/>
      <c r="B26" s="62"/>
      <c r="C26" s="62"/>
      <c r="D26" s="71" t="s">
        <v>197</v>
      </c>
      <c r="E26" s="64"/>
      <c r="F26" s="65"/>
      <c r="G26" s="65"/>
      <c r="H26" s="65"/>
      <c r="I26" s="66"/>
      <c r="J26" s="67"/>
      <c r="K26" s="67"/>
      <c r="L26" s="67"/>
      <c r="M26" s="68"/>
      <c r="O26" s="54"/>
      <c r="P26" s="54"/>
      <c r="Q26" s="54"/>
      <c r="R26" s="54"/>
    </row>
    <row r="27" spans="1:18" s="53" customFormat="1">
      <c r="A27" s="62"/>
      <c r="B27" s="69"/>
      <c r="C27" s="69"/>
      <c r="D27" s="72" t="s">
        <v>22</v>
      </c>
      <c r="E27" s="64"/>
      <c r="F27" s="65"/>
      <c r="G27" s="65"/>
      <c r="H27" s="65"/>
      <c r="I27" s="66"/>
      <c r="J27" s="67"/>
      <c r="K27" s="67"/>
      <c r="L27" s="67"/>
      <c r="M27" s="68"/>
      <c r="O27" s="54"/>
      <c r="P27" s="54"/>
      <c r="Q27" s="54"/>
      <c r="R27" s="54"/>
    </row>
    <row r="28" spans="1:18" s="53" customFormat="1">
      <c r="A28" s="62"/>
      <c r="B28" s="69"/>
      <c r="C28" s="69"/>
      <c r="D28" s="73" t="s">
        <v>23</v>
      </c>
      <c r="E28" s="74" t="s">
        <v>24</v>
      </c>
      <c r="F28" s="75">
        <v>36</v>
      </c>
      <c r="G28" s="75">
        <v>36</v>
      </c>
      <c r="H28" s="75">
        <v>36</v>
      </c>
      <c r="I28" s="66"/>
      <c r="J28" s="76">
        <f t="shared" ref="J28:L29" si="5">$I28*F28</f>
        <v>0</v>
      </c>
      <c r="K28" s="76">
        <f t="shared" si="5"/>
        <v>0</v>
      </c>
      <c r="L28" s="76">
        <f t="shared" si="5"/>
        <v>0</v>
      </c>
      <c r="M28" s="68" t="str">
        <f>[97]INPUT!$A$154</f>
        <v>L-12</v>
      </c>
      <c r="O28" s="54"/>
      <c r="P28" s="54"/>
      <c r="Q28" s="54"/>
      <c r="R28" s="54"/>
    </row>
    <row r="29" spans="1:18" s="53" customFormat="1">
      <c r="A29" s="62"/>
      <c r="B29" s="69"/>
      <c r="C29" s="69"/>
      <c r="D29" s="73" t="s">
        <v>25</v>
      </c>
      <c r="E29" s="74" t="s">
        <v>24</v>
      </c>
      <c r="F29" s="75">
        <v>365</v>
      </c>
      <c r="G29" s="75">
        <v>365</v>
      </c>
      <c r="H29" s="75">
        <v>365</v>
      </c>
      <c r="I29" s="66"/>
      <c r="J29" s="76">
        <f t="shared" si="5"/>
        <v>0</v>
      </c>
      <c r="K29" s="76">
        <f t="shared" si="5"/>
        <v>0</v>
      </c>
      <c r="L29" s="76">
        <f t="shared" si="5"/>
        <v>0</v>
      </c>
      <c r="M29" s="68" t="str">
        <f>[97]INPUT!$A$155</f>
        <v>L-13</v>
      </c>
      <c r="O29" s="54"/>
      <c r="P29" s="54"/>
      <c r="Q29" s="54"/>
      <c r="R29" s="54"/>
    </row>
    <row r="30" spans="1:18" s="53" customFormat="1">
      <c r="A30" s="62"/>
      <c r="B30" s="69"/>
      <c r="C30" s="69"/>
      <c r="D30" s="72" t="s">
        <v>33</v>
      </c>
      <c r="E30" s="64"/>
      <c r="F30" s="65"/>
      <c r="G30" s="65"/>
      <c r="H30" s="65"/>
      <c r="I30" s="66"/>
      <c r="J30" s="67"/>
      <c r="K30" s="67"/>
      <c r="L30" s="67"/>
      <c r="M30" s="68"/>
      <c r="O30" s="54"/>
      <c r="P30" s="54"/>
      <c r="Q30" s="54"/>
      <c r="R30" s="54"/>
    </row>
    <row r="31" spans="1:18" s="53" customFormat="1">
      <c r="A31" s="62"/>
      <c r="B31" s="69"/>
      <c r="C31" s="69"/>
      <c r="D31" s="73" t="s">
        <v>39</v>
      </c>
      <c r="E31" s="74" t="s">
        <v>30</v>
      </c>
      <c r="F31" s="75">
        <v>90</v>
      </c>
      <c r="G31" s="75">
        <v>90</v>
      </c>
      <c r="H31" s="75">
        <v>90</v>
      </c>
      <c r="I31" s="66"/>
      <c r="J31" s="76">
        <f>$I31*F31</f>
        <v>0</v>
      </c>
      <c r="K31" s="76">
        <f t="shared" ref="K31:L31" si="6">$I31*G31</f>
        <v>0</v>
      </c>
      <c r="L31" s="76">
        <f t="shared" si="6"/>
        <v>0</v>
      </c>
      <c r="M31" s="68" t="str">
        <f>[97]INPUT!$A$29</f>
        <v>P&amp;M-11003</v>
      </c>
      <c r="O31" s="54"/>
      <c r="P31" s="54"/>
      <c r="Q31" s="54"/>
      <c r="R31" s="54"/>
    </row>
    <row r="32" spans="1:18" s="53" customFormat="1">
      <c r="A32" s="62"/>
      <c r="B32" s="69"/>
      <c r="C32" s="69"/>
      <c r="D32" s="72" t="s">
        <v>32</v>
      </c>
      <c r="E32" s="64"/>
      <c r="F32" s="65"/>
      <c r="G32" s="65"/>
      <c r="H32" s="65"/>
      <c r="I32" s="66"/>
      <c r="J32" s="67"/>
      <c r="K32" s="67"/>
      <c r="L32" s="67"/>
      <c r="M32" s="68"/>
      <c r="O32" s="54"/>
      <c r="P32" s="54"/>
      <c r="Q32" s="54"/>
      <c r="R32" s="54"/>
    </row>
    <row r="33" spans="1:18" s="53" customFormat="1">
      <c r="A33" s="62"/>
      <c r="B33" s="69"/>
      <c r="C33" s="69"/>
      <c r="D33" s="73" t="s">
        <v>198</v>
      </c>
      <c r="E33" s="74" t="s">
        <v>29</v>
      </c>
      <c r="F33" s="75">
        <v>10</v>
      </c>
      <c r="G33" s="75">
        <v>10</v>
      </c>
      <c r="H33" s="75">
        <v>10</v>
      </c>
      <c r="I33" s="66"/>
      <c r="J33" s="76">
        <f>$I33*F33</f>
        <v>0</v>
      </c>
      <c r="K33" s="76">
        <f t="shared" ref="J33:L34" si="7">$I33*G33</f>
        <v>0</v>
      </c>
      <c r="L33" s="76">
        <f t="shared" si="7"/>
        <v>0</v>
      </c>
      <c r="M33" s="68" t="str">
        <f>[97]INPUT!$A$340</f>
        <v>M-168</v>
      </c>
      <c r="O33" s="54"/>
      <c r="P33" s="54"/>
      <c r="Q33" s="54"/>
      <c r="R33" s="54"/>
    </row>
    <row r="34" spans="1:18" s="53" customFormat="1">
      <c r="A34" s="62"/>
      <c r="B34" s="69"/>
      <c r="C34" s="69"/>
      <c r="D34" s="73" t="s">
        <v>35</v>
      </c>
      <c r="E34" s="74" t="s">
        <v>36</v>
      </c>
      <c r="F34" s="75">
        <v>180</v>
      </c>
      <c r="G34" s="75">
        <v>180</v>
      </c>
      <c r="H34" s="75">
        <v>180</v>
      </c>
      <c r="I34" s="66"/>
      <c r="J34" s="76">
        <f t="shared" si="7"/>
        <v>0</v>
      </c>
      <c r="K34" s="76">
        <f t="shared" si="7"/>
        <v>0</v>
      </c>
      <c r="L34" s="76">
        <f t="shared" si="7"/>
        <v>0</v>
      </c>
      <c r="M34" s="68" t="str">
        <f>[97]INPUT!$A$363</f>
        <v>M-191</v>
      </c>
      <c r="O34" s="54"/>
      <c r="P34" s="54"/>
      <c r="Q34" s="54"/>
      <c r="R34" s="54"/>
    </row>
    <row r="35" spans="1:18" s="53" customFormat="1">
      <c r="A35" s="62"/>
      <c r="B35" s="69"/>
      <c r="C35" s="69"/>
      <c r="D35" s="83" t="s">
        <v>199</v>
      </c>
      <c r="E35" s="64"/>
      <c r="F35" s="65"/>
      <c r="G35" s="65"/>
      <c r="H35" s="65"/>
      <c r="I35" s="66"/>
      <c r="J35" s="67"/>
      <c r="K35" s="67"/>
      <c r="L35" s="67"/>
      <c r="M35" s="68"/>
      <c r="O35" s="54"/>
      <c r="P35" s="54"/>
      <c r="Q35" s="54"/>
      <c r="R35" s="54"/>
    </row>
    <row r="36" spans="1:18" s="53" customFormat="1">
      <c r="A36" s="62"/>
      <c r="B36" s="69"/>
      <c r="C36" s="69"/>
      <c r="D36" s="73" t="s">
        <v>191</v>
      </c>
      <c r="E36" s="74" t="s">
        <v>31</v>
      </c>
      <c r="F36" s="75">
        <v>20</v>
      </c>
      <c r="G36" s="75">
        <v>20</v>
      </c>
      <c r="H36" s="75">
        <v>20</v>
      </c>
      <c r="I36" s="66"/>
      <c r="J36" s="76">
        <f t="shared" ref="J36:L38" si="8">$I36*F36</f>
        <v>0</v>
      </c>
      <c r="K36" s="76">
        <f t="shared" si="8"/>
        <v>0</v>
      </c>
      <c r="L36" s="76">
        <f t="shared" si="8"/>
        <v>0</v>
      </c>
      <c r="M36" s="68" t="str">
        <f>[97]INPUT!$A$272</f>
        <v>M-100</v>
      </c>
      <c r="O36" s="54"/>
      <c r="P36" s="54"/>
      <c r="Q36" s="54"/>
      <c r="R36" s="54"/>
    </row>
    <row r="37" spans="1:18" s="53" customFormat="1">
      <c r="A37" s="62"/>
      <c r="B37" s="69"/>
      <c r="C37" s="69"/>
      <c r="D37" s="73" t="s">
        <v>192</v>
      </c>
      <c r="E37" s="74" t="s">
        <v>31</v>
      </c>
      <c r="F37" s="75">
        <v>80</v>
      </c>
      <c r="G37" s="75">
        <v>80</v>
      </c>
      <c r="H37" s="75">
        <v>80</v>
      </c>
      <c r="I37" s="66"/>
      <c r="J37" s="76">
        <f t="shared" si="8"/>
        <v>0</v>
      </c>
      <c r="K37" s="76">
        <f t="shared" si="8"/>
        <v>0</v>
      </c>
      <c r="L37" s="76">
        <f t="shared" si="8"/>
        <v>0</v>
      </c>
      <c r="M37" s="68" t="str">
        <f>[97]INPUT!$A$339</f>
        <v>M-167</v>
      </c>
      <c r="O37" s="54"/>
      <c r="P37" s="54"/>
      <c r="Q37" s="54"/>
      <c r="R37" s="54"/>
    </row>
    <row r="38" spans="1:18" s="53" customFormat="1">
      <c r="A38" s="62"/>
      <c r="B38" s="69"/>
      <c r="C38" s="69"/>
      <c r="D38" s="73" t="s">
        <v>200</v>
      </c>
      <c r="E38" s="74" t="s">
        <v>38</v>
      </c>
      <c r="F38" s="75">
        <v>1.5</v>
      </c>
      <c r="G38" s="75">
        <v>1.5</v>
      </c>
      <c r="H38" s="75">
        <v>1.5</v>
      </c>
      <c r="I38" s="66"/>
      <c r="J38" s="76">
        <f t="shared" si="8"/>
        <v>0</v>
      </c>
      <c r="K38" s="76">
        <f t="shared" si="8"/>
        <v>0</v>
      </c>
      <c r="L38" s="76">
        <f t="shared" si="8"/>
        <v>0</v>
      </c>
      <c r="M38" s="68" t="str">
        <f>[97]INPUT!$A$307</f>
        <v>M-135</v>
      </c>
      <c r="O38" s="54"/>
      <c r="P38" s="54"/>
      <c r="Q38" s="54"/>
      <c r="R38" s="54"/>
    </row>
    <row r="39" spans="1:18" s="53" customFormat="1" ht="31">
      <c r="A39" s="62"/>
      <c r="B39" s="69"/>
      <c r="C39" s="69"/>
      <c r="D39" s="72" t="s">
        <v>183</v>
      </c>
      <c r="E39" s="69"/>
      <c r="F39" s="62" t="str">
        <f>" @"&amp;" "&amp;[97]INPUT!$C$485&amp;""&amp;" on (a+b+c) "</f>
        <v xml:space="preserve"> @ 8% on (a+b+c) </v>
      </c>
      <c r="G39" s="62" t="str">
        <f>" @"&amp;" "&amp;[97]INPUT!$D$485&amp;""&amp;" on (a+b+c) "</f>
        <v xml:space="preserve"> @ 10% on (a+b+c) </v>
      </c>
      <c r="H39" s="62" t="str">
        <f>" @"&amp;" "&amp;[97]INPUT!$E$485&amp;""&amp;" on (a+b+c) "</f>
        <v xml:space="preserve"> @ 12% on (a+b+c) </v>
      </c>
      <c r="I39" s="66"/>
      <c r="J39" s="67">
        <f>SUM(J28:J38)*8%</f>
        <v>0</v>
      </c>
      <c r="K39" s="67">
        <f>SUM(K28:K38)*[97]INPUT!$D$485</f>
        <v>0</v>
      </c>
      <c r="L39" s="67">
        <f>SUM(L28:L38)*[97]INPUT!$E$485</f>
        <v>0</v>
      </c>
      <c r="M39" s="68"/>
      <c r="O39" s="54"/>
      <c r="P39" s="54"/>
      <c r="Q39" s="54"/>
      <c r="R39" s="54"/>
    </row>
    <row r="40" spans="1:18" s="53" customFormat="1" ht="31">
      <c r="A40" s="62"/>
      <c r="B40" s="69"/>
      <c r="C40" s="69"/>
      <c r="D40" s="72" t="s">
        <v>184</v>
      </c>
      <c r="E40" s="69"/>
      <c r="F40" s="62" t="str">
        <f>" @"&amp;" "&amp;[97]INPUT!$C$486&amp;""&amp;" on (a+b+c+d) "</f>
        <v xml:space="preserve"> @ 10% on (a+b+c+d) </v>
      </c>
      <c r="G40" s="62" t="str">
        <f>" @"&amp;" "&amp;[97]INPUT!$D$486&amp;""&amp;" on (a+b+c+d) "</f>
        <v xml:space="preserve"> @ 10% on (a+b+c+d) </v>
      </c>
      <c r="H40" s="62" t="str">
        <f>" @"&amp;" "&amp;[97]INPUT!$E$486&amp;""&amp;" on (a+b+c+d) "</f>
        <v xml:space="preserve"> @ 10% on (a+b+c+d) </v>
      </c>
      <c r="I40" s="66"/>
      <c r="J40" s="67">
        <f>SUM(J28:J39)*10%</f>
        <v>0</v>
      </c>
      <c r="K40" s="67">
        <f>SUM(K28:K39)*[97]INPUT!$D$486</f>
        <v>0</v>
      </c>
      <c r="L40" s="67">
        <f>SUM(L28:L39)*[97]INPUT!$E$486</f>
        <v>0</v>
      </c>
      <c r="M40" s="68"/>
      <c r="O40" s="54"/>
      <c r="P40" s="54"/>
      <c r="Q40" s="54"/>
      <c r="R40" s="54"/>
    </row>
    <row r="41" spans="1:18" s="53" customFormat="1">
      <c r="A41" s="62"/>
      <c r="B41" s="69"/>
      <c r="C41" s="69"/>
      <c r="D41" s="72" t="s">
        <v>201</v>
      </c>
      <c r="E41" s="64"/>
      <c r="F41" s="65"/>
      <c r="G41" s="65"/>
      <c r="H41" s="65"/>
      <c r="I41" s="66"/>
      <c r="J41" s="67">
        <f>SUM(J28:J40)</f>
        <v>0</v>
      </c>
      <c r="K41" s="67">
        <f t="shared" ref="K41:L41" si="9">SUM(K28:K40)</f>
        <v>0</v>
      </c>
      <c r="L41" s="67">
        <f t="shared" si="9"/>
        <v>0</v>
      </c>
      <c r="M41" s="68"/>
      <c r="O41" s="54"/>
      <c r="P41" s="54"/>
      <c r="Q41" s="54"/>
      <c r="R41" s="54"/>
    </row>
    <row r="42" spans="1:18" s="53" customFormat="1">
      <c r="A42" s="62"/>
      <c r="B42" s="69"/>
      <c r="C42" s="69"/>
      <c r="D42" s="72"/>
      <c r="E42" s="64"/>
      <c r="F42" s="65"/>
      <c r="G42" s="65"/>
      <c r="H42" s="65"/>
      <c r="I42" s="79" t="s">
        <v>26</v>
      </c>
      <c r="J42" s="80">
        <f>ROUND(J41,0)</f>
        <v>0</v>
      </c>
      <c r="K42" s="80">
        <f t="shared" ref="K42:L42" si="10">ROUND(K41,0)</f>
        <v>0</v>
      </c>
      <c r="L42" s="80">
        <f t="shared" si="10"/>
        <v>0</v>
      </c>
      <c r="M42" s="81"/>
      <c r="O42" s="54"/>
      <c r="P42" s="54"/>
      <c r="Q42" s="54"/>
      <c r="R42" s="54"/>
    </row>
    <row r="43" spans="1:18" s="53" customFormat="1" ht="31">
      <c r="A43" s="62">
        <v>11.9</v>
      </c>
      <c r="B43" s="62">
        <v>307</v>
      </c>
      <c r="C43" s="62"/>
      <c r="D43" s="63" t="s">
        <v>202</v>
      </c>
      <c r="E43" s="64"/>
      <c r="F43" s="65"/>
      <c r="G43" s="65"/>
      <c r="H43" s="65"/>
      <c r="I43" s="66"/>
      <c r="J43" s="67"/>
      <c r="K43" s="67"/>
      <c r="L43" s="67"/>
      <c r="M43" s="68"/>
      <c r="O43" s="54"/>
      <c r="P43" s="54"/>
      <c r="Q43" s="54"/>
      <c r="R43" s="54"/>
    </row>
    <row r="44" spans="1:18" s="53" customFormat="1" ht="112.65" customHeight="1">
      <c r="A44" s="62"/>
      <c r="B44" s="69"/>
      <c r="C44" s="69"/>
      <c r="D44" s="84" t="s">
        <v>203</v>
      </c>
      <c r="E44" s="64"/>
      <c r="F44" s="65"/>
      <c r="G44" s="65"/>
      <c r="H44" s="65"/>
      <c r="I44" s="66"/>
      <c r="J44" s="67"/>
      <c r="K44" s="67"/>
      <c r="L44" s="67"/>
      <c r="M44" s="68"/>
      <c r="O44" s="54"/>
      <c r="P44" s="54"/>
      <c r="Q44" s="54"/>
      <c r="R44" s="54"/>
    </row>
    <row r="45" spans="1:18" s="53" customFormat="1">
      <c r="A45" s="62"/>
      <c r="B45" s="69"/>
      <c r="C45" s="69"/>
      <c r="D45" s="82" t="s">
        <v>37</v>
      </c>
      <c r="E45" s="64"/>
      <c r="F45" s="65"/>
      <c r="G45" s="65"/>
      <c r="H45" s="65"/>
      <c r="I45" s="66"/>
      <c r="J45" s="67"/>
      <c r="K45" s="67"/>
      <c r="L45" s="67"/>
      <c r="M45" s="68"/>
      <c r="O45" s="54"/>
      <c r="P45" s="54"/>
      <c r="Q45" s="54"/>
      <c r="R45" s="54"/>
    </row>
    <row r="46" spans="1:18" s="53" customFormat="1">
      <c r="A46" s="62"/>
      <c r="B46" s="69"/>
      <c r="C46" s="69"/>
      <c r="D46" s="71" t="s">
        <v>204</v>
      </c>
      <c r="E46" s="64"/>
      <c r="F46" s="65"/>
      <c r="G46" s="65"/>
      <c r="H46" s="65"/>
      <c r="I46" s="66"/>
      <c r="J46" s="67"/>
      <c r="K46" s="67"/>
      <c r="L46" s="67"/>
      <c r="M46" s="68"/>
      <c r="O46" s="54"/>
      <c r="P46" s="54"/>
      <c r="Q46" s="54"/>
      <c r="R46" s="54"/>
    </row>
    <row r="47" spans="1:18" s="53" customFormat="1">
      <c r="A47" s="62"/>
      <c r="B47" s="69"/>
      <c r="C47" s="69"/>
      <c r="D47" s="72" t="s">
        <v>22</v>
      </c>
      <c r="E47" s="64"/>
      <c r="F47" s="65"/>
      <c r="G47" s="65"/>
      <c r="H47" s="65"/>
      <c r="I47" s="66"/>
      <c r="J47" s="67"/>
      <c r="K47" s="67"/>
      <c r="L47" s="67"/>
      <c r="M47" s="68"/>
      <c r="O47" s="54"/>
      <c r="P47" s="54"/>
      <c r="Q47" s="54"/>
      <c r="R47" s="54"/>
    </row>
    <row r="48" spans="1:18" s="53" customFormat="1">
      <c r="A48" s="62"/>
      <c r="B48" s="69"/>
      <c r="C48" s="69"/>
      <c r="D48" s="73" t="s">
        <v>23</v>
      </c>
      <c r="E48" s="74" t="s">
        <v>24</v>
      </c>
      <c r="F48" s="75">
        <v>1.7</v>
      </c>
      <c r="G48" s="75">
        <v>1.7</v>
      </c>
      <c r="H48" s="75">
        <v>1.7</v>
      </c>
      <c r="I48" s="66"/>
      <c r="J48" s="76">
        <f t="shared" ref="J48:L50" si="11">$I48*F48</f>
        <v>0</v>
      </c>
      <c r="K48" s="76">
        <f t="shared" si="11"/>
        <v>0</v>
      </c>
      <c r="L48" s="76">
        <f t="shared" si="11"/>
        <v>0</v>
      </c>
      <c r="M48" s="68" t="str">
        <f>[97]INPUT!$A$154</f>
        <v>L-12</v>
      </c>
      <c r="O48" s="54"/>
      <c r="P48" s="54"/>
      <c r="Q48" s="54"/>
      <c r="R48" s="54"/>
    </row>
    <row r="49" spans="1:18" s="53" customFormat="1">
      <c r="A49" s="62"/>
      <c r="B49" s="69"/>
      <c r="C49" s="69"/>
      <c r="D49" s="73" t="s">
        <v>205</v>
      </c>
      <c r="E49" s="74" t="s">
        <v>24</v>
      </c>
      <c r="F49" s="75">
        <v>2</v>
      </c>
      <c r="G49" s="75">
        <v>2</v>
      </c>
      <c r="H49" s="75">
        <v>2</v>
      </c>
      <c r="I49" s="66"/>
      <c r="J49" s="76">
        <f t="shared" si="11"/>
        <v>0</v>
      </c>
      <c r="K49" s="76">
        <f t="shared" si="11"/>
        <v>0</v>
      </c>
      <c r="L49" s="76">
        <f t="shared" si="11"/>
        <v>0</v>
      </c>
      <c r="M49" s="68" t="str">
        <f>[97]INPUT!$A$155</f>
        <v>L-13</v>
      </c>
      <c r="O49" s="54"/>
      <c r="P49" s="54"/>
      <c r="Q49" s="54"/>
      <c r="R49" s="54"/>
    </row>
    <row r="50" spans="1:18" s="53" customFormat="1">
      <c r="A50" s="62"/>
      <c r="B50" s="69"/>
      <c r="C50" s="69"/>
      <c r="D50" s="73" t="s">
        <v>206</v>
      </c>
      <c r="E50" s="74" t="s">
        <v>24</v>
      </c>
      <c r="F50" s="75">
        <v>15</v>
      </c>
      <c r="G50" s="75">
        <v>15</v>
      </c>
      <c r="H50" s="75">
        <v>15</v>
      </c>
      <c r="I50" s="66"/>
      <c r="J50" s="76">
        <f t="shared" si="11"/>
        <v>0</v>
      </c>
      <c r="K50" s="76">
        <f t="shared" si="11"/>
        <v>0</v>
      </c>
      <c r="L50" s="76">
        <f t="shared" si="11"/>
        <v>0</v>
      </c>
      <c r="M50" s="68" t="str">
        <f>[97]INPUT!$A$155</f>
        <v>L-13</v>
      </c>
      <c r="O50" s="54"/>
      <c r="P50" s="54"/>
      <c r="Q50" s="54"/>
      <c r="R50" s="54"/>
    </row>
    <row r="51" spans="1:18" s="53" customFormat="1">
      <c r="A51" s="62"/>
      <c r="B51" s="69"/>
      <c r="C51" s="69"/>
      <c r="D51" s="72" t="s">
        <v>33</v>
      </c>
      <c r="E51" s="64"/>
      <c r="F51" s="65"/>
      <c r="G51" s="65"/>
      <c r="H51" s="65"/>
      <c r="I51" s="66"/>
      <c r="J51" s="67"/>
      <c r="K51" s="67"/>
      <c r="L51" s="67"/>
      <c r="M51" s="68"/>
      <c r="O51" s="54"/>
      <c r="P51" s="54"/>
      <c r="Q51" s="54"/>
      <c r="R51" s="54"/>
    </row>
    <row r="52" spans="1:18" s="53" customFormat="1">
      <c r="A52" s="62"/>
      <c r="B52" s="69"/>
      <c r="C52" s="69"/>
      <c r="D52" s="73" t="s">
        <v>39</v>
      </c>
      <c r="E52" s="74" t="s">
        <v>30</v>
      </c>
      <c r="F52" s="75">
        <v>2</v>
      </c>
      <c r="G52" s="75">
        <v>2</v>
      </c>
      <c r="H52" s="75">
        <v>2</v>
      </c>
      <c r="I52" s="66"/>
      <c r="J52" s="76">
        <f>$I52*F52</f>
        <v>0</v>
      </c>
      <c r="K52" s="76">
        <f t="shared" ref="K52:L52" si="12">$I52*G52</f>
        <v>0</v>
      </c>
      <c r="L52" s="76">
        <f t="shared" si="12"/>
        <v>0</v>
      </c>
      <c r="M52" s="68" t="str">
        <f>[97]INPUT!$A$29</f>
        <v>P&amp;M-11003</v>
      </c>
      <c r="O52" s="54"/>
      <c r="P52" s="54"/>
      <c r="Q52" s="54"/>
      <c r="R52" s="54"/>
    </row>
    <row r="53" spans="1:18" s="53" customFormat="1">
      <c r="A53" s="62"/>
      <c r="B53" s="69"/>
      <c r="C53" s="69"/>
      <c r="D53" s="72" t="s">
        <v>32</v>
      </c>
      <c r="E53" s="64"/>
      <c r="F53" s="65"/>
      <c r="G53" s="65"/>
      <c r="H53" s="65"/>
      <c r="I53" s="66"/>
      <c r="J53" s="67"/>
      <c r="K53" s="67"/>
      <c r="L53" s="67"/>
      <c r="M53" s="68"/>
      <c r="O53" s="54"/>
      <c r="P53" s="54"/>
      <c r="Q53" s="54"/>
      <c r="R53" s="54"/>
    </row>
    <row r="54" spans="1:18" s="53" customFormat="1">
      <c r="A54" s="62"/>
      <c r="B54" s="69"/>
      <c r="C54" s="69"/>
      <c r="D54" s="73" t="s">
        <v>207</v>
      </c>
      <c r="E54" s="74" t="s">
        <v>31</v>
      </c>
      <c r="F54" s="75">
        <v>10</v>
      </c>
      <c r="G54" s="75">
        <v>10</v>
      </c>
      <c r="H54" s="75">
        <v>10</v>
      </c>
      <c r="I54" s="66"/>
      <c r="J54" s="76">
        <f t="shared" ref="J54:L57" si="13">$I54*F54</f>
        <v>0</v>
      </c>
      <c r="K54" s="76">
        <f t="shared" si="13"/>
        <v>0</v>
      </c>
      <c r="L54" s="76">
        <f t="shared" si="13"/>
        <v>0</v>
      </c>
      <c r="M54" s="68" t="str">
        <f>[97]INPUT!$A$333</f>
        <v>M-161</v>
      </c>
      <c r="O54" s="54"/>
      <c r="P54" s="54"/>
      <c r="Q54" s="54"/>
      <c r="R54" s="54"/>
    </row>
    <row r="55" spans="1:18" s="53" customFormat="1">
      <c r="A55" s="62"/>
      <c r="B55" s="69"/>
      <c r="C55" s="69"/>
      <c r="D55" s="73" t="s">
        <v>208</v>
      </c>
      <c r="E55" s="74" t="s">
        <v>29</v>
      </c>
      <c r="F55" s="75">
        <v>0.94</v>
      </c>
      <c r="G55" s="75">
        <v>0.94</v>
      </c>
      <c r="H55" s="75">
        <v>0.94</v>
      </c>
      <c r="I55" s="66"/>
      <c r="J55" s="76">
        <f t="shared" si="13"/>
        <v>0</v>
      </c>
      <c r="K55" s="76">
        <f t="shared" si="13"/>
        <v>0</v>
      </c>
      <c r="L55" s="76">
        <f t="shared" si="13"/>
        <v>0</v>
      </c>
      <c r="M55" s="68" t="str">
        <f>[97]INPUT!$A$340</f>
        <v>M-168</v>
      </c>
      <c r="O55" s="54"/>
      <c r="P55" s="54"/>
      <c r="Q55" s="54"/>
      <c r="R55" s="54"/>
    </row>
    <row r="56" spans="1:18" s="53" customFormat="1">
      <c r="A56" s="62"/>
      <c r="B56" s="69"/>
      <c r="C56" s="69"/>
      <c r="D56" s="73" t="s">
        <v>186</v>
      </c>
      <c r="E56" s="74" t="s">
        <v>38</v>
      </c>
      <c r="F56" s="75">
        <v>0.5</v>
      </c>
      <c r="G56" s="75">
        <v>0.5</v>
      </c>
      <c r="H56" s="75">
        <v>0.5</v>
      </c>
      <c r="I56" s="66"/>
      <c r="J56" s="76">
        <f t="shared" si="13"/>
        <v>0</v>
      </c>
      <c r="K56" s="76">
        <f t="shared" si="13"/>
        <v>0</v>
      </c>
      <c r="L56" s="76">
        <f t="shared" si="13"/>
        <v>0</v>
      </c>
      <c r="M56" s="68" t="str">
        <f>[97]INPUT!$A$307</f>
        <v>M-135</v>
      </c>
      <c r="O56" s="54"/>
      <c r="P56" s="54"/>
      <c r="Q56" s="54"/>
      <c r="R56" s="54"/>
    </row>
    <row r="57" spans="1:18" s="53" customFormat="1">
      <c r="A57" s="62"/>
      <c r="B57" s="69"/>
      <c r="C57" s="69"/>
      <c r="D57" s="73" t="s">
        <v>35</v>
      </c>
      <c r="E57" s="74" t="s">
        <v>36</v>
      </c>
      <c r="F57" s="75">
        <v>12</v>
      </c>
      <c r="G57" s="75">
        <v>12</v>
      </c>
      <c r="H57" s="75">
        <v>12</v>
      </c>
      <c r="I57" s="66"/>
      <c r="J57" s="76">
        <f t="shared" si="13"/>
        <v>0</v>
      </c>
      <c r="K57" s="76">
        <f t="shared" si="13"/>
        <v>0</v>
      </c>
      <c r="L57" s="76">
        <f t="shared" si="13"/>
        <v>0</v>
      </c>
      <c r="M57" s="68" t="str">
        <f>[97]INPUT!$A$363</f>
        <v>M-191</v>
      </c>
      <c r="O57" s="54"/>
      <c r="P57" s="54"/>
      <c r="Q57" s="54"/>
      <c r="R57" s="54"/>
    </row>
    <row r="58" spans="1:18" s="53" customFormat="1" ht="31">
      <c r="A58" s="62"/>
      <c r="B58" s="69"/>
      <c r="C58" s="69"/>
      <c r="D58" s="72" t="s">
        <v>183</v>
      </c>
      <c r="E58" s="69"/>
      <c r="F58" s="62" t="str">
        <f>" @"&amp;" "&amp;[97]INPUT!$C$485&amp;""&amp;" on (a+b+c) "</f>
        <v xml:space="preserve"> @ 8% on (a+b+c) </v>
      </c>
      <c r="G58" s="62" t="str">
        <f>" @"&amp;" "&amp;[97]INPUT!$D$485&amp;""&amp;" on (a+b+c) "</f>
        <v xml:space="preserve"> @ 10% on (a+b+c) </v>
      </c>
      <c r="H58" s="62" t="str">
        <f>" @"&amp;" "&amp;[97]INPUT!$E$485&amp;""&amp;" on (a+b+c) "</f>
        <v xml:space="preserve"> @ 12% on (a+b+c) </v>
      </c>
      <c r="I58" s="66"/>
      <c r="J58" s="67">
        <f>SUM(J48:J57)*8%</f>
        <v>0</v>
      </c>
      <c r="K58" s="67">
        <f>SUM(K48:K57)*[97]INPUT!$D$485</f>
        <v>0</v>
      </c>
      <c r="L58" s="67">
        <f>SUM(L48:L57)*[97]INPUT!$E$485</f>
        <v>0</v>
      </c>
      <c r="M58" s="68"/>
      <c r="O58" s="54"/>
      <c r="P58" s="54"/>
      <c r="Q58" s="54"/>
      <c r="R58" s="54"/>
    </row>
    <row r="59" spans="1:18" s="53" customFormat="1" ht="31">
      <c r="A59" s="62"/>
      <c r="B59" s="69"/>
      <c r="C59" s="69"/>
      <c r="D59" s="72" t="s">
        <v>184</v>
      </c>
      <c r="E59" s="69"/>
      <c r="F59" s="62" t="str">
        <f>" @"&amp;" "&amp;[97]INPUT!$C$486&amp;""&amp;" on (a+b+c+d) "</f>
        <v xml:space="preserve"> @ 10% on (a+b+c+d) </v>
      </c>
      <c r="G59" s="62" t="str">
        <f>" @"&amp;" "&amp;[97]INPUT!$D$486&amp;""&amp;" on (a+b+c+d) "</f>
        <v xml:space="preserve"> @ 10% on (a+b+c+d) </v>
      </c>
      <c r="H59" s="62" t="str">
        <f>" @"&amp;" "&amp;[97]INPUT!$E$486&amp;""&amp;" on (a+b+c+d) "</f>
        <v xml:space="preserve"> @ 10% on (a+b+c+d) </v>
      </c>
      <c r="I59" s="66"/>
      <c r="J59" s="67">
        <f>SUM(J48:J58)*10%</f>
        <v>0</v>
      </c>
      <c r="K59" s="67">
        <f>SUM(K48:K58)*[97]INPUT!$D$486</f>
        <v>0</v>
      </c>
      <c r="L59" s="67">
        <f>SUM(L48:L58)*[97]INPUT!$E$486</f>
        <v>0</v>
      </c>
      <c r="M59" s="68"/>
      <c r="O59" s="54"/>
      <c r="P59" s="54"/>
      <c r="Q59" s="54"/>
      <c r="R59" s="54"/>
    </row>
    <row r="60" spans="1:18" s="53" customFormat="1">
      <c r="A60" s="62"/>
      <c r="B60" s="69"/>
      <c r="C60" s="69"/>
      <c r="D60" s="83" t="s">
        <v>209</v>
      </c>
      <c r="E60" s="64"/>
      <c r="F60" s="65"/>
      <c r="G60" s="65"/>
      <c r="H60" s="65"/>
      <c r="I60" s="66"/>
      <c r="J60" s="67">
        <f>SUM(J47:J59)</f>
        <v>0</v>
      </c>
      <c r="K60" s="67">
        <f t="shared" ref="K60:L60" si="14">SUM(K47:K59)</f>
        <v>0</v>
      </c>
      <c r="L60" s="67">
        <f t="shared" si="14"/>
        <v>0</v>
      </c>
      <c r="M60" s="68"/>
      <c r="O60" s="54"/>
      <c r="P60" s="54"/>
      <c r="Q60" s="54"/>
      <c r="R60" s="54"/>
    </row>
    <row r="61" spans="1:18" s="53" customFormat="1">
      <c r="A61" s="62"/>
      <c r="B61" s="69"/>
      <c r="C61" s="69"/>
      <c r="D61" s="72" t="s">
        <v>210</v>
      </c>
      <c r="E61" s="64"/>
      <c r="F61" s="65"/>
      <c r="G61" s="65"/>
      <c r="H61" s="65"/>
      <c r="I61" s="66"/>
      <c r="J61" s="67">
        <f>J60/10</f>
        <v>0</v>
      </c>
      <c r="K61" s="67">
        <f t="shared" ref="K61:L61" si="15">K60/10</f>
        <v>0</v>
      </c>
      <c r="L61" s="67">
        <f t="shared" si="15"/>
        <v>0</v>
      </c>
      <c r="M61" s="68"/>
      <c r="O61" s="54"/>
      <c r="P61" s="54"/>
      <c r="Q61" s="54"/>
      <c r="R61" s="54"/>
    </row>
    <row r="62" spans="1:18" s="53" customFormat="1">
      <c r="A62" s="62"/>
      <c r="B62" s="69"/>
      <c r="C62" s="69"/>
      <c r="D62" s="72"/>
      <c r="E62" s="64"/>
      <c r="F62" s="65"/>
      <c r="G62" s="65"/>
      <c r="H62" s="65"/>
      <c r="I62" s="79" t="s">
        <v>26</v>
      </c>
      <c r="J62" s="80">
        <f>ROUND(J61,0)</f>
        <v>0</v>
      </c>
      <c r="K62" s="80">
        <f t="shared" ref="K62:L62" si="16">ROUND(K61,0)</f>
        <v>0</v>
      </c>
      <c r="L62" s="80">
        <f t="shared" si="16"/>
        <v>0</v>
      </c>
      <c r="M62" s="81"/>
      <c r="O62" s="54"/>
      <c r="P62" s="54"/>
      <c r="Q62" s="54"/>
      <c r="R62" s="54"/>
    </row>
  </sheetData>
  <sheetProtection formatCells="0" formatColumns="0" formatRows="0" insertColumns="0" insertRows="0" insertHyperlinks="0" deleteColumns="0" deleteRows="0" sort="0" autoFilter="0" pivotTables="0"/>
  <autoFilter ref="D1:D62" xr:uid="{00000000-0009-0000-0000-00000A000000}">
    <filterColumn colId="0" showButton="0"/>
  </autoFilter>
  <mergeCells count="10">
    <mergeCell ref="A1:M1"/>
    <mergeCell ref="A2:M2"/>
    <mergeCell ref="A3:A4"/>
    <mergeCell ref="B3:C4"/>
    <mergeCell ref="D3:D4"/>
    <mergeCell ref="E3:E4"/>
    <mergeCell ref="F3:H3"/>
    <mergeCell ref="I3:I4"/>
    <mergeCell ref="J3:L3"/>
    <mergeCell ref="M3:M4"/>
  </mergeCells>
  <printOptions horizontalCentered="1"/>
  <pageMargins left="0.9055118110236221" right="0.59055118110236227" top="0.86614173228346458" bottom="0.55118110236220474" header="0.51181102362204722" footer="0.51181102362204722"/>
  <pageSetup paperSize="9" scale="76" fitToHeight="4" orientation="portrait"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34"/>
  <sheetViews>
    <sheetView view="pageBreakPreview" topLeftCell="A21" zoomScale="85" zoomScaleNormal="115" zoomScaleSheetLayoutView="85" workbookViewId="0">
      <selection sqref="A1:I3"/>
    </sheetView>
  </sheetViews>
  <sheetFormatPr defaultColWidth="10" defaultRowHeight="13.5"/>
  <cols>
    <col min="4" max="4" width="9" customWidth="1"/>
    <col min="5" max="5" width="8.7109375" customWidth="1"/>
  </cols>
  <sheetData>
    <row r="1" spans="1:9">
      <c r="A1" s="330"/>
      <c r="B1" s="330"/>
      <c r="C1" s="330"/>
      <c r="D1" s="330"/>
      <c r="E1" s="330"/>
      <c r="F1" s="330"/>
      <c r="G1" s="330"/>
      <c r="H1" s="330"/>
      <c r="I1" s="330"/>
    </row>
    <row r="2" spans="1:9">
      <c r="A2" s="330"/>
      <c r="B2" s="330"/>
      <c r="C2" s="330"/>
      <c r="D2" s="330"/>
      <c r="E2" s="330"/>
      <c r="F2" s="330"/>
      <c r="G2" s="330"/>
      <c r="H2" s="330"/>
      <c r="I2" s="330"/>
    </row>
    <row r="3" spans="1:9" ht="21.75" customHeight="1">
      <c r="A3" s="330"/>
      <c r="B3" s="330"/>
      <c r="C3" s="330"/>
      <c r="D3" s="330"/>
      <c r="E3" s="330"/>
      <c r="F3" s="330"/>
      <c r="G3" s="330"/>
      <c r="H3" s="330"/>
      <c r="I3" s="330"/>
    </row>
    <row r="4" spans="1:9" ht="15">
      <c r="A4" s="334" t="s">
        <v>276</v>
      </c>
      <c r="B4" s="335"/>
      <c r="C4" s="335"/>
      <c r="D4" s="335"/>
      <c r="E4" s="335"/>
      <c r="F4" s="335"/>
      <c r="G4" s="335"/>
      <c r="H4" s="335"/>
      <c r="I4" s="336"/>
    </row>
    <row r="5" spans="1:9" ht="14.5">
      <c r="A5" s="331" t="s">
        <v>211</v>
      </c>
      <c r="B5" s="333" t="s">
        <v>212</v>
      </c>
      <c r="C5" s="333"/>
      <c r="D5" s="333" t="s">
        <v>213</v>
      </c>
      <c r="E5" s="333"/>
      <c r="F5" s="333"/>
      <c r="G5" s="333"/>
      <c r="H5" s="333"/>
      <c r="I5" s="333"/>
    </row>
    <row r="6" spans="1:9" ht="14.5">
      <c r="A6" s="332"/>
      <c r="B6" s="85" t="s">
        <v>214</v>
      </c>
      <c r="C6" s="85" t="s">
        <v>215</v>
      </c>
      <c r="D6" s="85" t="s">
        <v>216</v>
      </c>
      <c r="E6" s="85" t="s">
        <v>217</v>
      </c>
      <c r="F6" s="85" t="s">
        <v>218</v>
      </c>
      <c r="G6" s="85" t="s">
        <v>219</v>
      </c>
      <c r="H6" s="85" t="s">
        <v>220</v>
      </c>
      <c r="I6" s="85" t="s">
        <v>221</v>
      </c>
    </row>
    <row r="7" spans="1:9">
      <c r="A7" s="86">
        <v>1</v>
      </c>
      <c r="B7" s="86"/>
      <c r="C7" s="86"/>
      <c r="D7" s="87" t="s">
        <v>222</v>
      </c>
      <c r="E7" s="87" t="s">
        <v>223</v>
      </c>
      <c r="F7" s="86" t="s">
        <v>224</v>
      </c>
      <c r="G7" s="87" t="s">
        <v>225</v>
      </c>
      <c r="H7" s="87" t="s">
        <v>226</v>
      </c>
      <c r="I7" s="87" t="s">
        <v>227</v>
      </c>
    </row>
    <row r="8" spans="1:9">
      <c r="A8" s="86">
        <v>2</v>
      </c>
      <c r="B8" s="86"/>
      <c r="C8" s="86"/>
      <c r="D8" s="87" t="s">
        <v>228</v>
      </c>
      <c r="E8" s="87" t="s">
        <v>229</v>
      </c>
      <c r="F8" s="86"/>
      <c r="G8" s="87" t="s">
        <v>230</v>
      </c>
      <c r="H8" s="87" t="s">
        <v>231</v>
      </c>
      <c r="I8" s="86"/>
    </row>
    <row r="9" spans="1:9">
      <c r="A9" s="86">
        <v>3</v>
      </c>
      <c r="B9" s="86"/>
      <c r="C9" s="86"/>
      <c r="D9" s="87" t="s">
        <v>232</v>
      </c>
      <c r="E9" s="87" t="s">
        <v>233</v>
      </c>
      <c r="F9" s="86"/>
      <c r="G9" s="87" t="s">
        <v>234</v>
      </c>
      <c r="H9" s="87" t="s">
        <v>235</v>
      </c>
      <c r="I9" s="86"/>
    </row>
    <row r="10" spans="1:9">
      <c r="A10" s="86">
        <v>4</v>
      </c>
      <c r="B10" s="86"/>
      <c r="C10" s="86"/>
      <c r="D10" s="87" t="s">
        <v>236</v>
      </c>
      <c r="E10" s="87" t="s">
        <v>237</v>
      </c>
      <c r="F10" s="86"/>
      <c r="G10" s="86"/>
      <c r="H10" s="87" t="s">
        <v>238</v>
      </c>
      <c r="I10" s="86"/>
    </row>
    <row r="11" spans="1:9">
      <c r="A11" s="86">
        <v>5</v>
      </c>
      <c r="B11" s="86"/>
      <c r="C11" s="86"/>
      <c r="D11" s="86"/>
      <c r="E11" s="87" t="s">
        <v>239</v>
      </c>
      <c r="F11" s="86"/>
      <c r="G11" s="86"/>
      <c r="H11" s="87" t="s">
        <v>240</v>
      </c>
      <c r="I11" s="86"/>
    </row>
    <row r="12" spans="1:9">
      <c r="A12" s="86">
        <v>6</v>
      </c>
      <c r="B12" s="86"/>
      <c r="C12" s="86"/>
      <c r="D12" s="86"/>
      <c r="E12" s="87" t="s">
        <v>241</v>
      </c>
      <c r="F12" s="86"/>
      <c r="G12" s="86"/>
      <c r="H12" s="87" t="s">
        <v>242</v>
      </c>
      <c r="I12" s="86"/>
    </row>
    <row r="13" spans="1:9">
      <c r="A13" s="86">
        <v>7</v>
      </c>
      <c r="B13" s="86"/>
      <c r="C13" s="86"/>
      <c r="D13" s="86"/>
      <c r="E13" s="87" t="s">
        <v>243</v>
      </c>
      <c r="F13" s="86"/>
      <c r="G13" s="86"/>
      <c r="H13" s="87" t="s">
        <v>244</v>
      </c>
      <c r="I13" s="86"/>
    </row>
    <row r="14" spans="1:9">
      <c r="A14" s="86">
        <v>8</v>
      </c>
      <c r="B14" s="86"/>
      <c r="C14" s="86"/>
      <c r="D14" s="86"/>
      <c r="E14" s="87" t="s">
        <v>245</v>
      </c>
      <c r="F14" s="86"/>
      <c r="G14" s="86"/>
      <c r="H14" s="87" t="s">
        <v>246</v>
      </c>
      <c r="I14" s="86"/>
    </row>
    <row r="15" spans="1:9">
      <c r="A15" s="86">
        <v>9</v>
      </c>
      <c r="B15" s="86"/>
      <c r="C15" s="86"/>
      <c r="D15" s="86"/>
      <c r="E15" s="87" t="s">
        <v>247</v>
      </c>
      <c r="F15" s="86"/>
      <c r="G15" s="86"/>
      <c r="H15" s="87" t="s">
        <v>248</v>
      </c>
      <c r="I15" s="86"/>
    </row>
    <row r="16" spans="1:9">
      <c r="A16" s="86">
        <v>10</v>
      </c>
      <c r="B16" s="86"/>
      <c r="C16" s="86"/>
      <c r="D16" s="86"/>
      <c r="E16" s="87" t="s">
        <v>249</v>
      </c>
      <c r="F16" s="86"/>
      <c r="G16" s="86"/>
      <c r="H16" s="87" t="s">
        <v>250</v>
      </c>
      <c r="I16" s="86"/>
    </row>
    <row r="17" spans="1:9">
      <c r="A17" s="86">
        <v>11</v>
      </c>
      <c r="B17" s="86"/>
      <c r="C17" s="86"/>
      <c r="D17" s="86"/>
      <c r="E17" s="87" t="s">
        <v>251</v>
      </c>
      <c r="F17" s="86"/>
      <c r="G17" s="86"/>
      <c r="H17" s="87" t="s">
        <v>252</v>
      </c>
      <c r="I17" s="86"/>
    </row>
    <row r="18" spans="1:9">
      <c r="A18" s="86">
        <v>12</v>
      </c>
      <c r="B18" s="86"/>
      <c r="C18" s="86"/>
      <c r="D18" s="86"/>
      <c r="E18" s="87" t="s">
        <v>253</v>
      </c>
      <c r="F18" s="86"/>
      <c r="G18" s="86"/>
      <c r="H18" s="87" t="s">
        <v>254</v>
      </c>
      <c r="I18" s="86"/>
    </row>
    <row r="19" spans="1:9">
      <c r="A19" s="86">
        <v>13</v>
      </c>
      <c r="B19" s="86"/>
      <c r="C19" s="86"/>
      <c r="D19" s="86"/>
      <c r="E19" s="87" t="s">
        <v>255</v>
      </c>
      <c r="F19" s="86"/>
      <c r="G19" s="86"/>
      <c r="H19" s="87" t="s">
        <v>256</v>
      </c>
      <c r="I19" s="86"/>
    </row>
    <row r="20" spans="1:9">
      <c r="A20" s="86">
        <v>14</v>
      </c>
      <c r="B20" s="86"/>
      <c r="C20" s="86"/>
      <c r="D20" s="86"/>
      <c r="E20" s="87" t="s">
        <v>257</v>
      </c>
      <c r="F20" s="86"/>
      <c r="G20" s="86"/>
      <c r="H20" s="87" t="s">
        <v>258</v>
      </c>
      <c r="I20" s="86"/>
    </row>
    <row r="21" spans="1:9">
      <c r="A21" s="86">
        <v>15</v>
      </c>
      <c r="B21" s="86"/>
      <c r="C21" s="86"/>
      <c r="D21" s="86"/>
      <c r="E21" s="87" t="s">
        <v>259</v>
      </c>
      <c r="F21" s="86"/>
      <c r="G21" s="86"/>
      <c r="H21" s="87" t="s">
        <v>260</v>
      </c>
      <c r="I21" s="86"/>
    </row>
    <row r="22" spans="1:9">
      <c r="A22" s="86">
        <v>16</v>
      </c>
      <c r="B22" s="86"/>
      <c r="C22" s="86"/>
      <c r="D22" s="86"/>
      <c r="E22" s="87" t="s">
        <v>261</v>
      </c>
      <c r="F22" s="86"/>
      <c r="G22" s="86"/>
      <c r="H22" s="87" t="s">
        <v>262</v>
      </c>
      <c r="I22" s="86"/>
    </row>
    <row r="23" spans="1:9">
      <c r="A23" s="86">
        <v>17</v>
      </c>
      <c r="B23" s="86"/>
      <c r="C23" s="86"/>
      <c r="D23" s="86"/>
      <c r="E23" s="87" t="s">
        <v>263</v>
      </c>
      <c r="F23" s="86"/>
      <c r="G23" s="86"/>
      <c r="H23" s="87" t="s">
        <v>264</v>
      </c>
      <c r="I23" s="86"/>
    </row>
    <row r="24" spans="1:9">
      <c r="A24" s="86">
        <v>18</v>
      </c>
      <c r="B24" s="86"/>
      <c r="C24" s="86"/>
      <c r="D24" s="86"/>
      <c r="E24" s="87" t="s">
        <v>265</v>
      </c>
      <c r="F24" s="86"/>
      <c r="G24" s="86"/>
      <c r="H24" s="86"/>
      <c r="I24" s="86"/>
    </row>
    <row r="25" spans="1:9">
      <c r="A25" s="86">
        <v>19</v>
      </c>
      <c r="B25" s="86"/>
      <c r="C25" s="86"/>
      <c r="D25" s="86"/>
      <c r="E25" s="87" t="s">
        <v>266</v>
      </c>
      <c r="F25" s="86"/>
      <c r="G25" s="86"/>
      <c r="H25" s="86"/>
      <c r="I25" s="86"/>
    </row>
    <row r="26" spans="1:9">
      <c r="A26" s="86">
        <v>20</v>
      </c>
      <c r="B26" s="86"/>
      <c r="C26" s="86"/>
      <c r="D26" s="86"/>
      <c r="E26" s="87" t="s">
        <v>267</v>
      </c>
      <c r="F26" s="86"/>
      <c r="G26" s="86"/>
      <c r="H26" s="86"/>
      <c r="I26" s="86"/>
    </row>
    <row r="27" spans="1:9">
      <c r="A27" s="86">
        <v>21</v>
      </c>
      <c r="B27" s="86"/>
      <c r="C27" s="86"/>
      <c r="D27" s="86"/>
      <c r="E27" s="87" t="s">
        <v>268</v>
      </c>
      <c r="F27" s="86"/>
      <c r="G27" s="86"/>
      <c r="H27" s="86"/>
      <c r="I27" s="86"/>
    </row>
    <row r="28" spans="1:9">
      <c r="A28" s="86">
        <v>22</v>
      </c>
      <c r="B28" s="86"/>
      <c r="C28" s="86"/>
      <c r="D28" s="86"/>
      <c r="E28" s="87" t="s">
        <v>269</v>
      </c>
      <c r="F28" s="86"/>
      <c r="G28" s="86"/>
      <c r="H28" s="86"/>
      <c r="I28" s="86"/>
    </row>
    <row r="29" spans="1:9">
      <c r="A29" s="86">
        <v>23</v>
      </c>
      <c r="B29" s="86"/>
      <c r="C29" s="86"/>
      <c r="D29" s="86"/>
      <c r="E29" s="87" t="s">
        <v>270</v>
      </c>
      <c r="F29" s="86"/>
      <c r="G29" s="86"/>
      <c r="H29" s="86"/>
      <c r="I29" s="86"/>
    </row>
    <row r="30" spans="1:9">
      <c r="A30" s="86">
        <v>24</v>
      </c>
      <c r="B30" s="86"/>
      <c r="C30" s="86"/>
      <c r="D30" s="86"/>
      <c r="E30" s="87" t="s">
        <v>271</v>
      </c>
      <c r="F30" s="86"/>
      <c r="G30" s="86"/>
      <c r="H30" s="86"/>
      <c r="I30" s="86"/>
    </row>
    <row r="31" spans="1:9">
      <c r="A31" s="86">
        <v>25</v>
      </c>
      <c r="B31" s="86"/>
      <c r="C31" s="86"/>
      <c r="D31" s="86"/>
      <c r="E31" s="87" t="s">
        <v>272</v>
      </c>
      <c r="F31" s="86"/>
      <c r="G31" s="86"/>
      <c r="H31" s="86"/>
      <c r="I31" s="86"/>
    </row>
    <row r="32" spans="1:9">
      <c r="A32" s="86">
        <v>26</v>
      </c>
      <c r="B32" s="86"/>
      <c r="C32" s="86"/>
      <c r="D32" s="86"/>
      <c r="E32" s="87" t="s">
        <v>273</v>
      </c>
      <c r="F32" s="86"/>
      <c r="G32" s="86"/>
      <c r="H32" s="86"/>
      <c r="I32" s="86"/>
    </row>
    <row r="33" spans="1:9">
      <c r="A33" s="86">
        <v>27</v>
      </c>
      <c r="B33" s="86"/>
      <c r="C33" s="86"/>
      <c r="D33" s="86"/>
      <c r="E33" s="87" t="s">
        <v>274</v>
      </c>
      <c r="F33" s="86"/>
      <c r="G33" s="86"/>
      <c r="H33" s="86"/>
      <c r="I33" s="86"/>
    </row>
    <row r="34" spans="1:9">
      <c r="A34" s="86">
        <v>28</v>
      </c>
      <c r="B34" s="86"/>
      <c r="C34" s="86"/>
      <c r="D34" s="86"/>
      <c r="E34" s="87" t="s">
        <v>275</v>
      </c>
      <c r="F34" s="86"/>
      <c r="G34" s="86"/>
      <c r="H34" s="86"/>
      <c r="I34" s="86"/>
    </row>
  </sheetData>
  <mergeCells count="5">
    <mergeCell ref="A1:I3"/>
    <mergeCell ref="A5:A6"/>
    <mergeCell ref="B5:C5"/>
    <mergeCell ref="D5:I5"/>
    <mergeCell ref="A4:I4"/>
  </mergeCells>
  <printOptions horizontalCentered="1"/>
  <pageMargins left="0.70866141732283472" right="0.70866141732283472" top="0.74803149606299213" bottom="0.74803149606299213" header="0.31496062992125984" footer="0.31496062992125984"/>
  <pageSetup paperSize="9" scale="80" orientation="portrait" r:id="rId1"/>
  <headerFooter>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66"/>
  </sheetPr>
  <dimension ref="A1:M12"/>
  <sheetViews>
    <sheetView view="pageBreakPreview" zoomScale="85" zoomScaleNormal="100" zoomScaleSheetLayoutView="85" workbookViewId="0">
      <pane xSplit="12" ySplit="2" topLeftCell="M3" activePane="bottomRight" state="frozen"/>
      <selection pane="topRight" activeCell="M1" sqref="M1"/>
      <selection pane="bottomLeft" activeCell="A3" sqref="A3"/>
      <selection pane="bottomRight" activeCell="M3" sqref="M3"/>
    </sheetView>
  </sheetViews>
  <sheetFormatPr defaultColWidth="10" defaultRowHeight="41.25" customHeight="1"/>
  <cols>
    <col min="1" max="1" width="3.78515625" style="88" customWidth="1"/>
    <col min="2" max="2" width="10.2109375" style="88" customWidth="1"/>
    <col min="3" max="3" width="9.2109375" style="88" customWidth="1"/>
    <col min="4" max="4" width="6.7109375" style="88" customWidth="1"/>
    <col min="5" max="5" width="7.42578125" style="88" customWidth="1"/>
    <col min="6" max="6" width="7" style="88" customWidth="1"/>
    <col min="7" max="7" width="9.2109375" style="88" customWidth="1"/>
    <col min="8" max="8" width="8.78515625" style="88" customWidth="1"/>
    <col min="9" max="11" width="7.42578125" style="88" customWidth="1"/>
    <col min="12" max="12" width="8.7109375" style="88" customWidth="1"/>
    <col min="13" max="13" width="8.42578125" style="88" customWidth="1"/>
    <col min="14" max="255" width="8.78515625" style="88"/>
    <col min="256" max="256" width="7.42578125" style="88" bestFit="1" customWidth="1"/>
    <col min="257" max="257" width="10.78515625" style="88" customWidth="1"/>
    <col min="258" max="259" width="9.42578125" style="88" customWidth="1"/>
    <col min="260" max="260" width="10.28515625" style="88" customWidth="1"/>
    <col min="261" max="261" width="7.78515625" style="88" customWidth="1"/>
    <col min="262" max="262" width="8" style="88" customWidth="1"/>
    <col min="263" max="263" width="9.42578125" style="88" customWidth="1"/>
    <col min="264" max="264" width="8.78515625" style="88"/>
    <col min="265" max="265" width="6.78515625" style="88" bestFit="1" customWidth="1"/>
    <col min="266" max="511" width="8.78515625" style="88"/>
    <col min="512" max="512" width="7.42578125" style="88" bestFit="1" customWidth="1"/>
    <col min="513" max="513" width="10.78515625" style="88" customWidth="1"/>
    <col min="514" max="515" width="9.42578125" style="88" customWidth="1"/>
    <col min="516" max="516" width="10.28515625" style="88" customWidth="1"/>
    <col min="517" max="517" width="7.78515625" style="88" customWidth="1"/>
    <col min="518" max="518" width="8" style="88" customWidth="1"/>
    <col min="519" max="519" width="9.42578125" style="88" customWidth="1"/>
    <col min="520" max="520" width="8.78515625" style="88"/>
    <col min="521" max="521" width="6.78515625" style="88" bestFit="1" customWidth="1"/>
    <col min="522" max="767" width="8.78515625" style="88"/>
    <col min="768" max="768" width="7.42578125" style="88" bestFit="1" customWidth="1"/>
    <col min="769" max="769" width="10.78515625" style="88" customWidth="1"/>
    <col min="770" max="771" width="9.42578125" style="88" customWidth="1"/>
    <col min="772" max="772" width="10.28515625" style="88" customWidth="1"/>
    <col min="773" max="773" width="7.78515625" style="88" customWidth="1"/>
    <col min="774" max="774" width="8" style="88" customWidth="1"/>
    <col min="775" max="775" width="9.42578125" style="88" customWidth="1"/>
    <col min="776" max="776" width="8.78515625" style="88"/>
    <col min="777" max="777" width="6.78515625" style="88" bestFit="1" customWidth="1"/>
    <col min="778" max="1023" width="8.78515625" style="88"/>
    <col min="1024" max="1024" width="7.42578125" style="88" bestFit="1" customWidth="1"/>
    <col min="1025" max="1025" width="10.78515625" style="88" customWidth="1"/>
    <col min="1026" max="1027" width="9.42578125" style="88" customWidth="1"/>
    <col min="1028" max="1028" width="10.28515625" style="88" customWidth="1"/>
    <col min="1029" max="1029" width="7.78515625" style="88" customWidth="1"/>
    <col min="1030" max="1030" width="8" style="88" customWidth="1"/>
    <col min="1031" max="1031" width="9.42578125" style="88" customWidth="1"/>
    <col min="1032" max="1032" width="8.78515625" style="88"/>
    <col min="1033" max="1033" width="6.78515625" style="88" bestFit="1" customWidth="1"/>
    <col min="1034" max="1279" width="8.78515625" style="88"/>
    <col min="1280" max="1280" width="7.42578125" style="88" bestFit="1" customWidth="1"/>
    <col min="1281" max="1281" width="10.78515625" style="88" customWidth="1"/>
    <col min="1282" max="1283" width="9.42578125" style="88" customWidth="1"/>
    <col min="1284" max="1284" width="10.28515625" style="88" customWidth="1"/>
    <col min="1285" max="1285" width="7.78515625" style="88" customWidth="1"/>
    <col min="1286" max="1286" width="8" style="88" customWidth="1"/>
    <col min="1287" max="1287" width="9.42578125" style="88" customWidth="1"/>
    <col min="1288" max="1288" width="8.78515625" style="88"/>
    <col min="1289" max="1289" width="6.78515625" style="88" bestFit="1" customWidth="1"/>
    <col min="1290" max="1535" width="8.78515625" style="88"/>
    <col min="1536" max="1536" width="7.42578125" style="88" bestFit="1" customWidth="1"/>
    <col min="1537" max="1537" width="10.78515625" style="88" customWidth="1"/>
    <col min="1538" max="1539" width="9.42578125" style="88" customWidth="1"/>
    <col min="1540" max="1540" width="10.28515625" style="88" customWidth="1"/>
    <col min="1541" max="1541" width="7.78515625" style="88" customWidth="1"/>
    <col min="1542" max="1542" width="8" style="88" customWidth="1"/>
    <col min="1543" max="1543" width="9.42578125" style="88" customWidth="1"/>
    <col min="1544" max="1544" width="8.78515625" style="88"/>
    <col min="1545" max="1545" width="6.78515625" style="88" bestFit="1" customWidth="1"/>
    <col min="1546" max="1791" width="8.78515625" style="88"/>
    <col min="1792" max="1792" width="7.42578125" style="88" bestFit="1" customWidth="1"/>
    <col min="1793" max="1793" width="10.78515625" style="88" customWidth="1"/>
    <col min="1794" max="1795" width="9.42578125" style="88" customWidth="1"/>
    <col min="1796" max="1796" width="10.28515625" style="88" customWidth="1"/>
    <col min="1797" max="1797" width="7.78515625" style="88" customWidth="1"/>
    <col min="1798" max="1798" width="8" style="88" customWidth="1"/>
    <col min="1799" max="1799" width="9.42578125" style="88" customWidth="1"/>
    <col min="1800" max="1800" width="8.78515625" style="88"/>
    <col min="1801" max="1801" width="6.78515625" style="88" bestFit="1" customWidth="1"/>
    <col min="1802" max="2047" width="8.78515625" style="88"/>
    <col min="2048" max="2048" width="7.42578125" style="88" bestFit="1" customWidth="1"/>
    <col min="2049" max="2049" width="10.78515625" style="88" customWidth="1"/>
    <col min="2050" max="2051" width="9.42578125" style="88" customWidth="1"/>
    <col min="2052" max="2052" width="10.28515625" style="88" customWidth="1"/>
    <col min="2053" max="2053" width="7.78515625" style="88" customWidth="1"/>
    <col min="2054" max="2054" width="8" style="88" customWidth="1"/>
    <col min="2055" max="2055" width="9.42578125" style="88" customWidth="1"/>
    <col min="2056" max="2056" width="8.78515625" style="88"/>
    <col min="2057" max="2057" width="6.78515625" style="88" bestFit="1" customWidth="1"/>
    <col min="2058" max="2303" width="8.78515625" style="88"/>
    <col min="2304" max="2304" width="7.42578125" style="88" bestFit="1" customWidth="1"/>
    <col min="2305" max="2305" width="10.78515625" style="88" customWidth="1"/>
    <col min="2306" max="2307" width="9.42578125" style="88" customWidth="1"/>
    <col min="2308" max="2308" width="10.28515625" style="88" customWidth="1"/>
    <col min="2309" max="2309" width="7.78515625" style="88" customWidth="1"/>
    <col min="2310" max="2310" width="8" style="88" customWidth="1"/>
    <col min="2311" max="2311" width="9.42578125" style="88" customWidth="1"/>
    <col min="2312" max="2312" width="8.78515625" style="88"/>
    <col min="2313" max="2313" width="6.78515625" style="88" bestFit="1" customWidth="1"/>
    <col min="2314" max="2559" width="8.78515625" style="88"/>
    <col min="2560" max="2560" width="7.42578125" style="88" bestFit="1" customWidth="1"/>
    <col min="2561" max="2561" width="10.78515625" style="88" customWidth="1"/>
    <col min="2562" max="2563" width="9.42578125" style="88" customWidth="1"/>
    <col min="2564" max="2564" width="10.28515625" style="88" customWidth="1"/>
    <col min="2565" max="2565" width="7.78515625" style="88" customWidth="1"/>
    <col min="2566" max="2566" width="8" style="88" customWidth="1"/>
    <col min="2567" max="2567" width="9.42578125" style="88" customWidth="1"/>
    <col min="2568" max="2568" width="8.78515625" style="88"/>
    <col min="2569" max="2569" width="6.78515625" style="88" bestFit="1" customWidth="1"/>
    <col min="2570" max="2815" width="8.78515625" style="88"/>
    <col min="2816" max="2816" width="7.42578125" style="88" bestFit="1" customWidth="1"/>
    <col min="2817" max="2817" width="10.78515625" style="88" customWidth="1"/>
    <col min="2818" max="2819" width="9.42578125" style="88" customWidth="1"/>
    <col min="2820" max="2820" width="10.28515625" style="88" customWidth="1"/>
    <col min="2821" max="2821" width="7.78515625" style="88" customWidth="1"/>
    <col min="2822" max="2822" width="8" style="88" customWidth="1"/>
    <col min="2823" max="2823" width="9.42578125" style="88" customWidth="1"/>
    <col min="2824" max="2824" width="8.78515625" style="88"/>
    <col min="2825" max="2825" width="6.78515625" style="88" bestFit="1" customWidth="1"/>
    <col min="2826" max="3071" width="8.78515625" style="88"/>
    <col min="3072" max="3072" width="7.42578125" style="88" bestFit="1" customWidth="1"/>
    <col min="3073" max="3073" width="10.78515625" style="88" customWidth="1"/>
    <col min="3074" max="3075" width="9.42578125" style="88" customWidth="1"/>
    <col min="3076" max="3076" width="10.28515625" style="88" customWidth="1"/>
    <col min="3077" max="3077" width="7.78515625" style="88" customWidth="1"/>
    <col min="3078" max="3078" width="8" style="88" customWidth="1"/>
    <col min="3079" max="3079" width="9.42578125" style="88" customWidth="1"/>
    <col min="3080" max="3080" width="8.78515625" style="88"/>
    <col min="3081" max="3081" width="6.78515625" style="88" bestFit="1" customWidth="1"/>
    <col min="3082" max="3327" width="8.78515625" style="88"/>
    <col min="3328" max="3328" width="7.42578125" style="88" bestFit="1" customWidth="1"/>
    <col min="3329" max="3329" width="10.78515625" style="88" customWidth="1"/>
    <col min="3330" max="3331" width="9.42578125" style="88" customWidth="1"/>
    <col min="3332" max="3332" width="10.28515625" style="88" customWidth="1"/>
    <col min="3333" max="3333" width="7.78515625" style="88" customWidth="1"/>
    <col min="3334" max="3334" width="8" style="88" customWidth="1"/>
    <col min="3335" max="3335" width="9.42578125" style="88" customWidth="1"/>
    <col min="3336" max="3336" width="8.78515625" style="88"/>
    <col min="3337" max="3337" width="6.78515625" style="88" bestFit="1" customWidth="1"/>
    <col min="3338" max="3583" width="8.78515625" style="88"/>
    <col min="3584" max="3584" width="7.42578125" style="88" bestFit="1" customWidth="1"/>
    <col min="3585" max="3585" width="10.78515625" style="88" customWidth="1"/>
    <col min="3586" max="3587" width="9.42578125" style="88" customWidth="1"/>
    <col min="3588" max="3588" width="10.28515625" style="88" customWidth="1"/>
    <col min="3589" max="3589" width="7.78515625" style="88" customWidth="1"/>
    <col min="3590" max="3590" width="8" style="88" customWidth="1"/>
    <col min="3591" max="3591" width="9.42578125" style="88" customWidth="1"/>
    <col min="3592" max="3592" width="8.78515625" style="88"/>
    <col min="3593" max="3593" width="6.78515625" style="88" bestFit="1" customWidth="1"/>
    <col min="3594" max="3839" width="8.78515625" style="88"/>
    <col min="3840" max="3840" width="7.42578125" style="88" bestFit="1" customWidth="1"/>
    <col min="3841" max="3841" width="10.78515625" style="88" customWidth="1"/>
    <col min="3842" max="3843" width="9.42578125" style="88" customWidth="1"/>
    <col min="3844" max="3844" width="10.28515625" style="88" customWidth="1"/>
    <col min="3845" max="3845" width="7.78515625" style="88" customWidth="1"/>
    <col min="3846" max="3846" width="8" style="88" customWidth="1"/>
    <col min="3847" max="3847" width="9.42578125" style="88" customWidth="1"/>
    <col min="3848" max="3848" width="8.78515625" style="88"/>
    <col min="3849" max="3849" width="6.78515625" style="88" bestFit="1" customWidth="1"/>
    <col min="3850" max="4095" width="8.78515625" style="88"/>
    <col min="4096" max="4096" width="7.42578125" style="88" bestFit="1" customWidth="1"/>
    <col min="4097" max="4097" width="10.78515625" style="88" customWidth="1"/>
    <col min="4098" max="4099" width="9.42578125" style="88" customWidth="1"/>
    <col min="4100" max="4100" width="10.28515625" style="88" customWidth="1"/>
    <col min="4101" max="4101" width="7.78515625" style="88" customWidth="1"/>
    <col min="4102" max="4102" width="8" style="88" customWidth="1"/>
    <col min="4103" max="4103" width="9.42578125" style="88" customWidth="1"/>
    <col min="4104" max="4104" width="8.78515625" style="88"/>
    <col min="4105" max="4105" width="6.78515625" style="88" bestFit="1" customWidth="1"/>
    <col min="4106" max="4351" width="8.78515625" style="88"/>
    <col min="4352" max="4352" width="7.42578125" style="88" bestFit="1" customWidth="1"/>
    <col min="4353" max="4353" width="10.78515625" style="88" customWidth="1"/>
    <col min="4354" max="4355" width="9.42578125" style="88" customWidth="1"/>
    <col min="4356" max="4356" width="10.28515625" style="88" customWidth="1"/>
    <col min="4357" max="4357" width="7.78515625" style="88" customWidth="1"/>
    <col min="4358" max="4358" width="8" style="88" customWidth="1"/>
    <col min="4359" max="4359" width="9.42578125" style="88" customWidth="1"/>
    <col min="4360" max="4360" width="8.78515625" style="88"/>
    <col min="4361" max="4361" width="6.78515625" style="88" bestFit="1" customWidth="1"/>
    <col min="4362" max="4607" width="8.78515625" style="88"/>
    <col min="4608" max="4608" width="7.42578125" style="88" bestFit="1" customWidth="1"/>
    <col min="4609" max="4609" width="10.78515625" style="88" customWidth="1"/>
    <col min="4610" max="4611" width="9.42578125" style="88" customWidth="1"/>
    <col min="4612" max="4612" width="10.28515625" style="88" customWidth="1"/>
    <col min="4613" max="4613" width="7.78515625" style="88" customWidth="1"/>
    <col min="4614" max="4614" width="8" style="88" customWidth="1"/>
    <col min="4615" max="4615" width="9.42578125" style="88" customWidth="1"/>
    <col min="4616" max="4616" width="8.78515625" style="88"/>
    <col min="4617" max="4617" width="6.78515625" style="88" bestFit="1" customWidth="1"/>
    <col min="4618" max="4863" width="8.78515625" style="88"/>
    <col min="4864" max="4864" width="7.42578125" style="88" bestFit="1" customWidth="1"/>
    <col min="4865" max="4865" width="10.78515625" style="88" customWidth="1"/>
    <col min="4866" max="4867" width="9.42578125" style="88" customWidth="1"/>
    <col min="4868" max="4868" width="10.28515625" style="88" customWidth="1"/>
    <col min="4869" max="4869" width="7.78515625" style="88" customWidth="1"/>
    <col min="4870" max="4870" width="8" style="88" customWidth="1"/>
    <col min="4871" max="4871" width="9.42578125" style="88" customWidth="1"/>
    <col min="4872" max="4872" width="8.78515625" style="88"/>
    <col min="4873" max="4873" width="6.78515625" style="88" bestFit="1" customWidth="1"/>
    <col min="4874" max="5119" width="8.78515625" style="88"/>
    <col min="5120" max="5120" width="7.42578125" style="88" bestFit="1" customWidth="1"/>
    <col min="5121" max="5121" width="10.78515625" style="88" customWidth="1"/>
    <col min="5122" max="5123" width="9.42578125" style="88" customWidth="1"/>
    <col min="5124" max="5124" width="10.28515625" style="88" customWidth="1"/>
    <col min="5125" max="5125" width="7.78515625" style="88" customWidth="1"/>
    <col min="5126" max="5126" width="8" style="88" customWidth="1"/>
    <col min="5127" max="5127" width="9.42578125" style="88" customWidth="1"/>
    <col min="5128" max="5128" width="8.78515625" style="88"/>
    <col min="5129" max="5129" width="6.78515625" style="88" bestFit="1" customWidth="1"/>
    <col min="5130" max="5375" width="8.78515625" style="88"/>
    <col min="5376" max="5376" width="7.42578125" style="88" bestFit="1" customWidth="1"/>
    <col min="5377" max="5377" width="10.78515625" style="88" customWidth="1"/>
    <col min="5378" max="5379" width="9.42578125" style="88" customWidth="1"/>
    <col min="5380" max="5380" width="10.28515625" style="88" customWidth="1"/>
    <col min="5381" max="5381" width="7.78515625" style="88" customWidth="1"/>
    <col min="5382" max="5382" width="8" style="88" customWidth="1"/>
    <col min="5383" max="5383" width="9.42578125" style="88" customWidth="1"/>
    <col min="5384" max="5384" width="8.78515625" style="88"/>
    <col min="5385" max="5385" width="6.78515625" style="88" bestFit="1" customWidth="1"/>
    <col min="5386" max="5631" width="8.78515625" style="88"/>
    <col min="5632" max="5632" width="7.42578125" style="88" bestFit="1" customWidth="1"/>
    <col min="5633" max="5633" width="10.78515625" style="88" customWidth="1"/>
    <col min="5634" max="5635" width="9.42578125" style="88" customWidth="1"/>
    <col min="5636" max="5636" width="10.28515625" style="88" customWidth="1"/>
    <col min="5637" max="5637" width="7.78515625" style="88" customWidth="1"/>
    <col min="5638" max="5638" width="8" style="88" customWidth="1"/>
    <col min="5639" max="5639" width="9.42578125" style="88" customWidth="1"/>
    <col min="5640" max="5640" width="8.78515625" style="88"/>
    <col min="5641" max="5641" width="6.78515625" style="88" bestFit="1" customWidth="1"/>
    <col min="5642" max="5887" width="8.78515625" style="88"/>
    <col min="5888" max="5888" width="7.42578125" style="88" bestFit="1" customWidth="1"/>
    <col min="5889" max="5889" width="10.78515625" style="88" customWidth="1"/>
    <col min="5890" max="5891" width="9.42578125" style="88" customWidth="1"/>
    <col min="5892" max="5892" width="10.28515625" style="88" customWidth="1"/>
    <col min="5893" max="5893" width="7.78515625" style="88" customWidth="1"/>
    <col min="5894" max="5894" width="8" style="88" customWidth="1"/>
    <col min="5895" max="5895" width="9.42578125" style="88" customWidth="1"/>
    <col min="5896" max="5896" width="8.78515625" style="88"/>
    <col min="5897" max="5897" width="6.78515625" style="88" bestFit="1" customWidth="1"/>
    <col min="5898" max="6143" width="8.78515625" style="88"/>
    <col min="6144" max="6144" width="7.42578125" style="88" bestFit="1" customWidth="1"/>
    <col min="6145" max="6145" width="10.78515625" style="88" customWidth="1"/>
    <col min="6146" max="6147" width="9.42578125" style="88" customWidth="1"/>
    <col min="6148" max="6148" width="10.28515625" style="88" customWidth="1"/>
    <col min="6149" max="6149" width="7.78515625" style="88" customWidth="1"/>
    <col min="6150" max="6150" width="8" style="88" customWidth="1"/>
    <col min="6151" max="6151" width="9.42578125" style="88" customWidth="1"/>
    <col min="6152" max="6152" width="8.78515625" style="88"/>
    <col min="6153" max="6153" width="6.78515625" style="88" bestFit="1" customWidth="1"/>
    <col min="6154" max="6399" width="8.78515625" style="88"/>
    <col min="6400" max="6400" width="7.42578125" style="88" bestFit="1" customWidth="1"/>
    <col min="6401" max="6401" width="10.78515625" style="88" customWidth="1"/>
    <col min="6402" max="6403" width="9.42578125" style="88" customWidth="1"/>
    <col min="6404" max="6404" width="10.28515625" style="88" customWidth="1"/>
    <col min="6405" max="6405" width="7.78515625" style="88" customWidth="1"/>
    <col min="6406" max="6406" width="8" style="88" customWidth="1"/>
    <col min="6407" max="6407" width="9.42578125" style="88" customWidth="1"/>
    <col min="6408" max="6408" width="8.78515625" style="88"/>
    <col min="6409" max="6409" width="6.78515625" style="88" bestFit="1" customWidth="1"/>
    <col min="6410" max="6655" width="8.78515625" style="88"/>
    <col min="6656" max="6656" width="7.42578125" style="88" bestFit="1" customWidth="1"/>
    <col min="6657" max="6657" width="10.78515625" style="88" customWidth="1"/>
    <col min="6658" max="6659" width="9.42578125" style="88" customWidth="1"/>
    <col min="6660" max="6660" width="10.28515625" style="88" customWidth="1"/>
    <col min="6661" max="6661" width="7.78515625" style="88" customWidth="1"/>
    <col min="6662" max="6662" width="8" style="88" customWidth="1"/>
    <col min="6663" max="6663" width="9.42578125" style="88" customWidth="1"/>
    <col min="6664" max="6664" width="8.78515625" style="88"/>
    <col min="6665" max="6665" width="6.78515625" style="88" bestFit="1" customWidth="1"/>
    <col min="6666" max="6911" width="8.78515625" style="88"/>
    <col min="6912" max="6912" width="7.42578125" style="88" bestFit="1" customWidth="1"/>
    <col min="6913" max="6913" width="10.78515625" style="88" customWidth="1"/>
    <col min="6914" max="6915" width="9.42578125" style="88" customWidth="1"/>
    <col min="6916" max="6916" width="10.28515625" style="88" customWidth="1"/>
    <col min="6917" max="6917" width="7.78515625" style="88" customWidth="1"/>
    <col min="6918" max="6918" width="8" style="88" customWidth="1"/>
    <col min="6919" max="6919" width="9.42578125" style="88" customWidth="1"/>
    <col min="6920" max="6920" width="8.78515625" style="88"/>
    <col min="6921" max="6921" width="6.78515625" style="88" bestFit="1" customWidth="1"/>
    <col min="6922" max="7167" width="8.78515625" style="88"/>
    <col min="7168" max="7168" width="7.42578125" style="88" bestFit="1" customWidth="1"/>
    <col min="7169" max="7169" width="10.78515625" style="88" customWidth="1"/>
    <col min="7170" max="7171" width="9.42578125" style="88" customWidth="1"/>
    <col min="7172" max="7172" width="10.28515625" style="88" customWidth="1"/>
    <col min="7173" max="7173" width="7.78515625" style="88" customWidth="1"/>
    <col min="7174" max="7174" width="8" style="88" customWidth="1"/>
    <col min="7175" max="7175" width="9.42578125" style="88" customWidth="1"/>
    <col min="7176" max="7176" width="8.78515625" style="88"/>
    <col min="7177" max="7177" width="6.78515625" style="88" bestFit="1" customWidth="1"/>
    <col min="7178" max="7423" width="8.78515625" style="88"/>
    <col min="7424" max="7424" width="7.42578125" style="88" bestFit="1" customWidth="1"/>
    <col min="7425" max="7425" width="10.78515625" style="88" customWidth="1"/>
    <col min="7426" max="7427" width="9.42578125" style="88" customWidth="1"/>
    <col min="7428" max="7428" width="10.28515625" style="88" customWidth="1"/>
    <col min="7429" max="7429" width="7.78515625" style="88" customWidth="1"/>
    <col min="7430" max="7430" width="8" style="88" customWidth="1"/>
    <col min="7431" max="7431" width="9.42578125" style="88" customWidth="1"/>
    <col min="7432" max="7432" width="8.78515625" style="88"/>
    <col min="7433" max="7433" width="6.78515625" style="88" bestFit="1" customWidth="1"/>
    <col min="7434" max="7679" width="8.78515625" style="88"/>
    <col min="7680" max="7680" width="7.42578125" style="88" bestFit="1" customWidth="1"/>
    <col min="7681" max="7681" width="10.78515625" style="88" customWidth="1"/>
    <col min="7682" max="7683" width="9.42578125" style="88" customWidth="1"/>
    <col min="7684" max="7684" width="10.28515625" style="88" customWidth="1"/>
    <col min="7685" max="7685" width="7.78515625" style="88" customWidth="1"/>
    <col min="7686" max="7686" width="8" style="88" customWidth="1"/>
    <col min="7687" max="7687" width="9.42578125" style="88" customWidth="1"/>
    <col min="7688" max="7688" width="8.78515625" style="88"/>
    <col min="7689" max="7689" width="6.78515625" style="88" bestFit="1" customWidth="1"/>
    <col min="7690" max="7935" width="8.78515625" style="88"/>
    <col min="7936" max="7936" width="7.42578125" style="88" bestFit="1" customWidth="1"/>
    <col min="7937" max="7937" width="10.78515625" style="88" customWidth="1"/>
    <col min="7938" max="7939" width="9.42578125" style="88" customWidth="1"/>
    <col min="7940" max="7940" width="10.28515625" style="88" customWidth="1"/>
    <col min="7941" max="7941" width="7.78515625" style="88" customWidth="1"/>
    <col min="7942" max="7942" width="8" style="88" customWidth="1"/>
    <col min="7943" max="7943" width="9.42578125" style="88" customWidth="1"/>
    <col min="7944" max="7944" width="8.78515625" style="88"/>
    <col min="7945" max="7945" width="6.78515625" style="88" bestFit="1" customWidth="1"/>
    <col min="7946" max="8191" width="8.78515625" style="88"/>
    <col min="8192" max="8192" width="7.42578125" style="88" bestFit="1" customWidth="1"/>
    <col min="8193" max="8193" width="10.78515625" style="88" customWidth="1"/>
    <col min="8194" max="8195" width="9.42578125" style="88" customWidth="1"/>
    <col min="8196" max="8196" width="10.28515625" style="88" customWidth="1"/>
    <col min="8197" max="8197" width="7.78515625" style="88" customWidth="1"/>
    <col min="8198" max="8198" width="8" style="88" customWidth="1"/>
    <col min="8199" max="8199" width="9.42578125" style="88" customWidth="1"/>
    <col min="8200" max="8200" width="8.78515625" style="88"/>
    <col min="8201" max="8201" width="6.78515625" style="88" bestFit="1" customWidth="1"/>
    <col min="8202" max="8447" width="8.78515625" style="88"/>
    <col min="8448" max="8448" width="7.42578125" style="88" bestFit="1" customWidth="1"/>
    <col min="8449" max="8449" width="10.78515625" style="88" customWidth="1"/>
    <col min="8450" max="8451" width="9.42578125" style="88" customWidth="1"/>
    <col min="8452" max="8452" width="10.28515625" style="88" customWidth="1"/>
    <col min="8453" max="8453" width="7.78515625" style="88" customWidth="1"/>
    <col min="8454" max="8454" width="8" style="88" customWidth="1"/>
    <col min="8455" max="8455" width="9.42578125" style="88" customWidth="1"/>
    <col min="8456" max="8456" width="8.78515625" style="88"/>
    <col min="8457" max="8457" width="6.78515625" style="88" bestFit="1" customWidth="1"/>
    <col min="8458" max="8703" width="8.78515625" style="88"/>
    <col min="8704" max="8704" width="7.42578125" style="88" bestFit="1" customWidth="1"/>
    <col min="8705" max="8705" width="10.78515625" style="88" customWidth="1"/>
    <col min="8706" max="8707" width="9.42578125" style="88" customWidth="1"/>
    <col min="8708" max="8708" width="10.28515625" style="88" customWidth="1"/>
    <col min="8709" max="8709" width="7.78515625" style="88" customWidth="1"/>
    <col min="8710" max="8710" width="8" style="88" customWidth="1"/>
    <col min="8711" max="8711" width="9.42578125" style="88" customWidth="1"/>
    <col min="8712" max="8712" width="8.78515625" style="88"/>
    <col min="8713" max="8713" width="6.78515625" style="88" bestFit="1" customWidth="1"/>
    <col min="8714" max="8959" width="8.78515625" style="88"/>
    <col min="8960" max="8960" width="7.42578125" style="88" bestFit="1" customWidth="1"/>
    <col min="8961" max="8961" width="10.78515625" style="88" customWidth="1"/>
    <col min="8962" max="8963" width="9.42578125" style="88" customWidth="1"/>
    <col min="8964" max="8964" width="10.28515625" style="88" customWidth="1"/>
    <col min="8965" max="8965" width="7.78515625" style="88" customWidth="1"/>
    <col min="8966" max="8966" width="8" style="88" customWidth="1"/>
    <col min="8967" max="8967" width="9.42578125" style="88" customWidth="1"/>
    <col min="8968" max="8968" width="8.78515625" style="88"/>
    <col min="8969" max="8969" width="6.78515625" style="88" bestFit="1" customWidth="1"/>
    <col min="8970" max="9215" width="8.78515625" style="88"/>
    <col min="9216" max="9216" width="7.42578125" style="88" bestFit="1" customWidth="1"/>
    <col min="9217" max="9217" width="10.78515625" style="88" customWidth="1"/>
    <col min="9218" max="9219" width="9.42578125" style="88" customWidth="1"/>
    <col min="9220" max="9220" width="10.28515625" style="88" customWidth="1"/>
    <col min="9221" max="9221" width="7.78515625" style="88" customWidth="1"/>
    <col min="9222" max="9222" width="8" style="88" customWidth="1"/>
    <col min="9223" max="9223" width="9.42578125" style="88" customWidth="1"/>
    <col min="9224" max="9224" width="8.78515625" style="88"/>
    <col min="9225" max="9225" width="6.78515625" style="88" bestFit="1" customWidth="1"/>
    <col min="9226" max="9471" width="8.78515625" style="88"/>
    <col min="9472" max="9472" width="7.42578125" style="88" bestFit="1" customWidth="1"/>
    <col min="9473" max="9473" width="10.78515625" style="88" customWidth="1"/>
    <col min="9474" max="9475" width="9.42578125" style="88" customWidth="1"/>
    <col min="9476" max="9476" width="10.28515625" style="88" customWidth="1"/>
    <col min="9477" max="9477" width="7.78515625" style="88" customWidth="1"/>
    <col min="9478" max="9478" width="8" style="88" customWidth="1"/>
    <col min="9479" max="9479" width="9.42578125" style="88" customWidth="1"/>
    <col min="9480" max="9480" width="8.78515625" style="88"/>
    <col min="9481" max="9481" width="6.78515625" style="88" bestFit="1" customWidth="1"/>
    <col min="9482" max="9727" width="8.78515625" style="88"/>
    <col min="9728" max="9728" width="7.42578125" style="88" bestFit="1" customWidth="1"/>
    <col min="9729" max="9729" width="10.78515625" style="88" customWidth="1"/>
    <col min="9730" max="9731" width="9.42578125" style="88" customWidth="1"/>
    <col min="9732" max="9732" width="10.28515625" style="88" customWidth="1"/>
    <col min="9733" max="9733" width="7.78515625" style="88" customWidth="1"/>
    <col min="9734" max="9734" width="8" style="88" customWidth="1"/>
    <col min="9735" max="9735" width="9.42578125" style="88" customWidth="1"/>
    <col min="9736" max="9736" width="8.78515625" style="88"/>
    <col min="9737" max="9737" width="6.78515625" style="88" bestFit="1" customWidth="1"/>
    <col min="9738" max="9983" width="8.78515625" style="88"/>
    <col min="9984" max="9984" width="7.42578125" style="88" bestFit="1" customWidth="1"/>
    <col min="9985" max="9985" width="10.78515625" style="88" customWidth="1"/>
    <col min="9986" max="9987" width="9.42578125" style="88" customWidth="1"/>
    <col min="9988" max="9988" width="10.28515625" style="88" customWidth="1"/>
    <col min="9989" max="9989" width="7.78515625" style="88" customWidth="1"/>
    <col min="9990" max="9990" width="8" style="88" customWidth="1"/>
    <col min="9991" max="9991" width="9.42578125" style="88" customWidth="1"/>
    <col min="9992" max="9992" width="8.78515625" style="88"/>
    <col min="9993" max="9993" width="6.78515625" style="88" bestFit="1" customWidth="1"/>
    <col min="9994" max="10239" width="8.78515625" style="88"/>
    <col min="10240" max="10240" width="7.42578125" style="88" bestFit="1" customWidth="1"/>
    <col min="10241" max="10241" width="10.78515625" style="88" customWidth="1"/>
    <col min="10242" max="10243" width="9.42578125" style="88" customWidth="1"/>
    <col min="10244" max="10244" width="10.28515625" style="88" customWidth="1"/>
    <col min="10245" max="10245" width="7.78515625" style="88" customWidth="1"/>
    <col min="10246" max="10246" width="8" style="88" customWidth="1"/>
    <col min="10247" max="10247" width="9.42578125" style="88" customWidth="1"/>
    <col min="10248" max="10248" width="8.78515625" style="88"/>
    <col min="10249" max="10249" width="6.78515625" style="88" bestFit="1" customWidth="1"/>
    <col min="10250" max="10495" width="8.78515625" style="88"/>
    <col min="10496" max="10496" width="7.42578125" style="88" bestFit="1" customWidth="1"/>
    <col min="10497" max="10497" width="10.78515625" style="88" customWidth="1"/>
    <col min="10498" max="10499" width="9.42578125" style="88" customWidth="1"/>
    <col min="10500" max="10500" width="10.28515625" style="88" customWidth="1"/>
    <col min="10501" max="10501" width="7.78515625" style="88" customWidth="1"/>
    <col min="10502" max="10502" width="8" style="88" customWidth="1"/>
    <col min="10503" max="10503" width="9.42578125" style="88" customWidth="1"/>
    <col min="10504" max="10504" width="8.78515625" style="88"/>
    <col min="10505" max="10505" width="6.78515625" style="88" bestFit="1" customWidth="1"/>
    <col min="10506" max="10751" width="8.78515625" style="88"/>
    <col min="10752" max="10752" width="7.42578125" style="88" bestFit="1" customWidth="1"/>
    <col min="10753" max="10753" width="10.78515625" style="88" customWidth="1"/>
    <col min="10754" max="10755" width="9.42578125" style="88" customWidth="1"/>
    <col min="10756" max="10756" width="10.28515625" style="88" customWidth="1"/>
    <col min="10757" max="10757" width="7.78515625" style="88" customWidth="1"/>
    <col min="10758" max="10758" width="8" style="88" customWidth="1"/>
    <col min="10759" max="10759" width="9.42578125" style="88" customWidth="1"/>
    <col min="10760" max="10760" width="8.78515625" style="88"/>
    <col min="10761" max="10761" width="6.78515625" style="88" bestFit="1" customWidth="1"/>
    <col min="10762" max="11007" width="8.78515625" style="88"/>
    <col min="11008" max="11008" width="7.42578125" style="88" bestFit="1" customWidth="1"/>
    <col min="11009" max="11009" width="10.78515625" style="88" customWidth="1"/>
    <col min="11010" max="11011" width="9.42578125" style="88" customWidth="1"/>
    <col min="11012" max="11012" width="10.28515625" style="88" customWidth="1"/>
    <col min="11013" max="11013" width="7.78515625" style="88" customWidth="1"/>
    <col min="11014" max="11014" width="8" style="88" customWidth="1"/>
    <col min="11015" max="11015" width="9.42578125" style="88" customWidth="1"/>
    <col min="11016" max="11016" width="8.78515625" style="88"/>
    <col min="11017" max="11017" width="6.78515625" style="88" bestFit="1" customWidth="1"/>
    <col min="11018" max="11263" width="8.78515625" style="88"/>
    <col min="11264" max="11264" width="7.42578125" style="88" bestFit="1" customWidth="1"/>
    <col min="11265" max="11265" width="10.78515625" style="88" customWidth="1"/>
    <col min="11266" max="11267" width="9.42578125" style="88" customWidth="1"/>
    <col min="11268" max="11268" width="10.28515625" style="88" customWidth="1"/>
    <col min="11269" max="11269" width="7.78515625" style="88" customWidth="1"/>
    <col min="11270" max="11270" width="8" style="88" customWidth="1"/>
    <col min="11271" max="11271" width="9.42578125" style="88" customWidth="1"/>
    <col min="11272" max="11272" width="8.78515625" style="88"/>
    <col min="11273" max="11273" width="6.78515625" style="88" bestFit="1" customWidth="1"/>
    <col min="11274" max="11519" width="8.78515625" style="88"/>
    <col min="11520" max="11520" width="7.42578125" style="88" bestFit="1" customWidth="1"/>
    <col min="11521" max="11521" width="10.78515625" style="88" customWidth="1"/>
    <col min="11522" max="11523" width="9.42578125" style="88" customWidth="1"/>
    <col min="11524" max="11524" width="10.28515625" style="88" customWidth="1"/>
    <col min="11525" max="11525" width="7.78515625" style="88" customWidth="1"/>
    <col min="11526" max="11526" width="8" style="88" customWidth="1"/>
    <col min="11527" max="11527" width="9.42578125" style="88" customWidth="1"/>
    <col min="11528" max="11528" width="8.78515625" style="88"/>
    <col min="11529" max="11529" width="6.78515625" style="88" bestFit="1" customWidth="1"/>
    <col min="11530" max="11775" width="8.78515625" style="88"/>
    <col min="11776" max="11776" width="7.42578125" style="88" bestFit="1" customWidth="1"/>
    <col min="11777" max="11777" width="10.78515625" style="88" customWidth="1"/>
    <col min="11778" max="11779" width="9.42578125" style="88" customWidth="1"/>
    <col min="11780" max="11780" width="10.28515625" style="88" customWidth="1"/>
    <col min="11781" max="11781" width="7.78515625" style="88" customWidth="1"/>
    <col min="11782" max="11782" width="8" style="88" customWidth="1"/>
    <col min="11783" max="11783" width="9.42578125" style="88" customWidth="1"/>
    <col min="11784" max="11784" width="8.78515625" style="88"/>
    <col min="11785" max="11785" width="6.78515625" style="88" bestFit="1" customWidth="1"/>
    <col min="11786" max="12031" width="8.78515625" style="88"/>
    <col min="12032" max="12032" width="7.42578125" style="88" bestFit="1" customWidth="1"/>
    <col min="12033" max="12033" width="10.78515625" style="88" customWidth="1"/>
    <col min="12034" max="12035" width="9.42578125" style="88" customWidth="1"/>
    <col min="12036" max="12036" width="10.28515625" style="88" customWidth="1"/>
    <col min="12037" max="12037" width="7.78515625" style="88" customWidth="1"/>
    <col min="12038" max="12038" width="8" style="88" customWidth="1"/>
    <col min="12039" max="12039" width="9.42578125" style="88" customWidth="1"/>
    <col min="12040" max="12040" width="8.78515625" style="88"/>
    <col min="12041" max="12041" width="6.78515625" style="88" bestFit="1" customWidth="1"/>
    <col min="12042" max="12287" width="8.78515625" style="88"/>
    <col min="12288" max="12288" width="7.42578125" style="88" bestFit="1" customWidth="1"/>
    <col min="12289" max="12289" width="10.78515625" style="88" customWidth="1"/>
    <col min="12290" max="12291" width="9.42578125" style="88" customWidth="1"/>
    <col min="12292" max="12292" width="10.28515625" style="88" customWidth="1"/>
    <col min="12293" max="12293" width="7.78515625" style="88" customWidth="1"/>
    <col min="12294" max="12294" width="8" style="88" customWidth="1"/>
    <col min="12295" max="12295" width="9.42578125" style="88" customWidth="1"/>
    <col min="12296" max="12296" width="8.78515625" style="88"/>
    <col min="12297" max="12297" width="6.78515625" style="88" bestFit="1" customWidth="1"/>
    <col min="12298" max="12543" width="8.78515625" style="88"/>
    <col min="12544" max="12544" width="7.42578125" style="88" bestFit="1" customWidth="1"/>
    <col min="12545" max="12545" width="10.78515625" style="88" customWidth="1"/>
    <col min="12546" max="12547" width="9.42578125" style="88" customWidth="1"/>
    <col min="12548" max="12548" width="10.28515625" style="88" customWidth="1"/>
    <col min="12549" max="12549" width="7.78515625" style="88" customWidth="1"/>
    <col min="12550" max="12550" width="8" style="88" customWidth="1"/>
    <col min="12551" max="12551" width="9.42578125" style="88" customWidth="1"/>
    <col min="12552" max="12552" width="8.78515625" style="88"/>
    <col min="12553" max="12553" width="6.78515625" style="88" bestFit="1" customWidth="1"/>
    <col min="12554" max="12799" width="8.78515625" style="88"/>
    <col min="12800" max="12800" width="7.42578125" style="88" bestFit="1" customWidth="1"/>
    <col min="12801" max="12801" width="10.78515625" style="88" customWidth="1"/>
    <col min="12802" max="12803" width="9.42578125" style="88" customWidth="1"/>
    <col min="12804" max="12804" width="10.28515625" style="88" customWidth="1"/>
    <col min="12805" max="12805" width="7.78515625" style="88" customWidth="1"/>
    <col min="12806" max="12806" width="8" style="88" customWidth="1"/>
    <col min="12807" max="12807" width="9.42578125" style="88" customWidth="1"/>
    <col min="12808" max="12808" width="8.78515625" style="88"/>
    <col min="12809" max="12809" width="6.78515625" style="88" bestFit="1" customWidth="1"/>
    <col min="12810" max="13055" width="8.78515625" style="88"/>
    <col min="13056" max="13056" width="7.42578125" style="88" bestFit="1" customWidth="1"/>
    <col min="13057" max="13057" width="10.78515625" style="88" customWidth="1"/>
    <col min="13058" max="13059" width="9.42578125" style="88" customWidth="1"/>
    <col min="13060" max="13060" width="10.28515625" style="88" customWidth="1"/>
    <col min="13061" max="13061" width="7.78515625" style="88" customWidth="1"/>
    <col min="13062" max="13062" width="8" style="88" customWidth="1"/>
    <col min="13063" max="13063" width="9.42578125" style="88" customWidth="1"/>
    <col min="13064" max="13064" width="8.78515625" style="88"/>
    <col min="13065" max="13065" width="6.78515625" style="88" bestFit="1" customWidth="1"/>
    <col min="13066" max="13311" width="8.78515625" style="88"/>
    <col min="13312" max="13312" width="7.42578125" style="88" bestFit="1" customWidth="1"/>
    <col min="13313" max="13313" width="10.78515625" style="88" customWidth="1"/>
    <col min="13314" max="13315" width="9.42578125" style="88" customWidth="1"/>
    <col min="13316" max="13316" width="10.28515625" style="88" customWidth="1"/>
    <col min="13317" max="13317" width="7.78515625" style="88" customWidth="1"/>
    <col min="13318" max="13318" width="8" style="88" customWidth="1"/>
    <col min="13319" max="13319" width="9.42578125" style="88" customWidth="1"/>
    <col min="13320" max="13320" width="8.78515625" style="88"/>
    <col min="13321" max="13321" width="6.78515625" style="88" bestFit="1" customWidth="1"/>
    <col min="13322" max="13567" width="8.78515625" style="88"/>
    <col min="13568" max="13568" width="7.42578125" style="88" bestFit="1" customWidth="1"/>
    <col min="13569" max="13569" width="10.78515625" style="88" customWidth="1"/>
    <col min="13570" max="13571" width="9.42578125" style="88" customWidth="1"/>
    <col min="13572" max="13572" width="10.28515625" style="88" customWidth="1"/>
    <col min="13573" max="13573" width="7.78515625" style="88" customWidth="1"/>
    <col min="13574" max="13574" width="8" style="88" customWidth="1"/>
    <col min="13575" max="13575" width="9.42578125" style="88" customWidth="1"/>
    <col min="13576" max="13576" width="8.78515625" style="88"/>
    <col min="13577" max="13577" width="6.78515625" style="88" bestFit="1" customWidth="1"/>
    <col min="13578" max="13823" width="8.78515625" style="88"/>
    <col min="13824" max="13824" width="7.42578125" style="88" bestFit="1" customWidth="1"/>
    <col min="13825" max="13825" width="10.78515625" style="88" customWidth="1"/>
    <col min="13826" max="13827" width="9.42578125" style="88" customWidth="1"/>
    <col min="13828" max="13828" width="10.28515625" style="88" customWidth="1"/>
    <col min="13829" max="13829" width="7.78515625" style="88" customWidth="1"/>
    <col min="13830" max="13830" width="8" style="88" customWidth="1"/>
    <col min="13831" max="13831" width="9.42578125" style="88" customWidth="1"/>
    <col min="13832" max="13832" width="8.78515625" style="88"/>
    <col min="13833" max="13833" width="6.78515625" style="88" bestFit="1" customWidth="1"/>
    <col min="13834" max="14079" width="8.78515625" style="88"/>
    <col min="14080" max="14080" width="7.42578125" style="88" bestFit="1" customWidth="1"/>
    <col min="14081" max="14081" width="10.78515625" style="88" customWidth="1"/>
    <col min="14082" max="14083" width="9.42578125" style="88" customWidth="1"/>
    <col min="14084" max="14084" width="10.28515625" style="88" customWidth="1"/>
    <col min="14085" max="14085" width="7.78515625" style="88" customWidth="1"/>
    <col min="14086" max="14086" width="8" style="88" customWidth="1"/>
    <col min="14087" max="14087" width="9.42578125" style="88" customWidth="1"/>
    <col min="14088" max="14088" width="8.78515625" style="88"/>
    <col min="14089" max="14089" width="6.78515625" style="88" bestFit="1" customWidth="1"/>
    <col min="14090" max="14335" width="8.78515625" style="88"/>
    <col min="14336" max="14336" width="7.42578125" style="88" bestFit="1" customWidth="1"/>
    <col min="14337" max="14337" width="10.78515625" style="88" customWidth="1"/>
    <col min="14338" max="14339" width="9.42578125" style="88" customWidth="1"/>
    <col min="14340" max="14340" width="10.28515625" style="88" customWidth="1"/>
    <col min="14341" max="14341" width="7.78515625" style="88" customWidth="1"/>
    <col min="14342" max="14342" width="8" style="88" customWidth="1"/>
    <col min="14343" max="14343" width="9.42578125" style="88" customWidth="1"/>
    <col min="14344" max="14344" width="8.78515625" style="88"/>
    <col min="14345" max="14345" width="6.78515625" style="88" bestFit="1" customWidth="1"/>
    <col min="14346" max="14591" width="8.78515625" style="88"/>
    <col min="14592" max="14592" width="7.42578125" style="88" bestFit="1" customWidth="1"/>
    <col min="14593" max="14593" width="10.78515625" style="88" customWidth="1"/>
    <col min="14594" max="14595" width="9.42578125" style="88" customWidth="1"/>
    <col min="14596" max="14596" width="10.28515625" style="88" customWidth="1"/>
    <col min="14597" max="14597" width="7.78515625" style="88" customWidth="1"/>
    <col min="14598" max="14598" width="8" style="88" customWidth="1"/>
    <col min="14599" max="14599" width="9.42578125" style="88" customWidth="1"/>
    <col min="14600" max="14600" width="8.78515625" style="88"/>
    <col min="14601" max="14601" width="6.78515625" style="88" bestFit="1" customWidth="1"/>
    <col min="14602" max="14847" width="8.78515625" style="88"/>
    <col min="14848" max="14848" width="7.42578125" style="88" bestFit="1" customWidth="1"/>
    <col min="14849" max="14849" width="10.78515625" style="88" customWidth="1"/>
    <col min="14850" max="14851" width="9.42578125" style="88" customWidth="1"/>
    <col min="14852" max="14852" width="10.28515625" style="88" customWidth="1"/>
    <col min="14853" max="14853" width="7.78515625" style="88" customWidth="1"/>
    <col min="14854" max="14854" width="8" style="88" customWidth="1"/>
    <col min="14855" max="14855" width="9.42578125" style="88" customWidth="1"/>
    <col min="14856" max="14856" width="8.78515625" style="88"/>
    <col min="14857" max="14857" width="6.78515625" style="88" bestFit="1" customWidth="1"/>
    <col min="14858" max="15103" width="8.78515625" style="88"/>
    <col min="15104" max="15104" width="7.42578125" style="88" bestFit="1" customWidth="1"/>
    <col min="15105" max="15105" width="10.78515625" style="88" customWidth="1"/>
    <col min="15106" max="15107" width="9.42578125" style="88" customWidth="1"/>
    <col min="15108" max="15108" width="10.28515625" style="88" customWidth="1"/>
    <col min="15109" max="15109" width="7.78515625" style="88" customWidth="1"/>
    <col min="15110" max="15110" width="8" style="88" customWidth="1"/>
    <col min="15111" max="15111" width="9.42578125" style="88" customWidth="1"/>
    <col min="15112" max="15112" width="8.78515625" style="88"/>
    <col min="15113" max="15113" width="6.78515625" style="88" bestFit="1" customWidth="1"/>
    <col min="15114" max="15359" width="8.78515625" style="88"/>
    <col min="15360" max="15360" width="7.42578125" style="88" bestFit="1" customWidth="1"/>
    <col min="15361" max="15361" width="10.78515625" style="88" customWidth="1"/>
    <col min="15362" max="15363" width="9.42578125" style="88" customWidth="1"/>
    <col min="15364" max="15364" width="10.28515625" style="88" customWidth="1"/>
    <col min="15365" max="15365" width="7.78515625" style="88" customWidth="1"/>
    <col min="15366" max="15366" width="8" style="88" customWidth="1"/>
    <col min="15367" max="15367" width="9.42578125" style="88" customWidth="1"/>
    <col min="15368" max="15368" width="8.78515625" style="88"/>
    <col min="15369" max="15369" width="6.78515625" style="88" bestFit="1" customWidth="1"/>
    <col min="15370" max="15615" width="8.78515625" style="88"/>
    <col min="15616" max="15616" width="7.42578125" style="88" bestFit="1" customWidth="1"/>
    <col min="15617" max="15617" width="10.78515625" style="88" customWidth="1"/>
    <col min="15618" max="15619" width="9.42578125" style="88" customWidth="1"/>
    <col min="15620" max="15620" width="10.28515625" style="88" customWidth="1"/>
    <col min="15621" max="15621" width="7.78515625" style="88" customWidth="1"/>
    <col min="15622" max="15622" width="8" style="88" customWidth="1"/>
    <col min="15623" max="15623" width="9.42578125" style="88" customWidth="1"/>
    <col min="15624" max="15624" width="8.78515625" style="88"/>
    <col min="15625" max="15625" width="6.78515625" style="88" bestFit="1" customWidth="1"/>
    <col min="15626" max="15871" width="8.78515625" style="88"/>
    <col min="15872" max="15872" width="7.42578125" style="88" bestFit="1" customWidth="1"/>
    <col min="15873" max="15873" width="10.78515625" style="88" customWidth="1"/>
    <col min="15874" max="15875" width="9.42578125" style="88" customWidth="1"/>
    <col min="15876" max="15876" width="10.28515625" style="88" customWidth="1"/>
    <col min="15877" max="15877" width="7.78515625" style="88" customWidth="1"/>
    <col min="15878" max="15878" width="8" style="88" customWidth="1"/>
    <col min="15879" max="15879" width="9.42578125" style="88" customWidth="1"/>
    <col min="15880" max="15880" width="8.78515625" style="88"/>
    <col min="15881" max="15881" width="6.78515625" style="88" bestFit="1" customWidth="1"/>
    <col min="15882" max="16127" width="8.78515625" style="88"/>
    <col min="16128" max="16128" width="7.42578125" style="88" bestFit="1" customWidth="1"/>
    <col min="16129" max="16129" width="10.78515625" style="88" customWidth="1"/>
    <col min="16130" max="16131" width="9.42578125" style="88" customWidth="1"/>
    <col min="16132" max="16132" width="10.28515625" style="88" customWidth="1"/>
    <col min="16133" max="16133" width="7.78515625" style="88" customWidth="1"/>
    <col min="16134" max="16134" width="8" style="88" customWidth="1"/>
    <col min="16135" max="16135" width="9.42578125" style="88" customWidth="1"/>
    <col min="16136" max="16136" width="8.78515625" style="88"/>
    <col min="16137" max="16137" width="6.78515625" style="88" bestFit="1" customWidth="1"/>
    <col min="16138" max="16384" width="8.78515625" style="88"/>
  </cols>
  <sheetData>
    <row r="1" spans="1:13" ht="33" customHeight="1">
      <c r="A1" s="89" t="s">
        <v>119</v>
      </c>
      <c r="B1" s="89"/>
      <c r="C1" s="89"/>
      <c r="D1" s="89"/>
      <c r="E1" s="89"/>
      <c r="F1" s="89"/>
      <c r="G1" s="89"/>
      <c r="H1" s="89"/>
      <c r="I1" s="89"/>
      <c r="J1" s="89"/>
      <c r="K1" s="89"/>
      <c r="L1" s="89"/>
      <c r="M1" s="89"/>
    </row>
    <row r="2" spans="1:13" s="90" customFormat="1" ht="60.75" customHeight="1">
      <c r="A2" s="91" t="s">
        <v>7</v>
      </c>
      <c r="B2" s="91" t="s">
        <v>51</v>
      </c>
      <c r="C2" s="91" t="s">
        <v>106</v>
      </c>
      <c r="D2" s="91" t="s">
        <v>112</v>
      </c>
      <c r="E2" s="91" t="s">
        <v>113</v>
      </c>
      <c r="F2" s="91" t="s">
        <v>114</v>
      </c>
      <c r="G2" s="91" t="s">
        <v>108</v>
      </c>
      <c r="H2" s="91" t="s">
        <v>107</v>
      </c>
      <c r="I2" s="91" t="s">
        <v>111</v>
      </c>
      <c r="J2" s="91" t="s">
        <v>115</v>
      </c>
      <c r="K2" s="91" t="s">
        <v>116</v>
      </c>
      <c r="L2" s="91" t="s">
        <v>110</v>
      </c>
      <c r="M2" s="91" t="s">
        <v>109</v>
      </c>
    </row>
    <row r="3" spans="1:13" ht="20" customHeight="1">
      <c r="A3" s="92"/>
      <c r="B3" s="92"/>
      <c r="C3" s="92"/>
      <c r="D3" s="92"/>
      <c r="E3" s="92"/>
      <c r="F3" s="93"/>
      <c r="G3" s="93"/>
      <c r="H3" s="92"/>
      <c r="I3" s="92"/>
      <c r="J3" s="92"/>
      <c r="K3" s="92"/>
      <c r="L3" s="92"/>
      <c r="M3" s="93"/>
    </row>
    <row r="4" spans="1:13" ht="20" customHeight="1">
      <c r="A4" s="92">
        <f>1+A3</f>
        <v>1</v>
      </c>
      <c r="B4" s="92" t="s">
        <v>53</v>
      </c>
      <c r="C4" s="92"/>
      <c r="D4" s="93"/>
      <c r="E4" s="93"/>
      <c r="F4" s="93">
        <f>+D4+E4</f>
        <v>0</v>
      </c>
      <c r="G4" s="93">
        <f>+C4+F4</f>
        <v>0</v>
      </c>
      <c r="H4" s="93"/>
      <c r="I4" s="93">
        <f>0.4</f>
        <v>0.4</v>
      </c>
      <c r="J4" s="93">
        <f>0.4</f>
        <v>0.4</v>
      </c>
      <c r="K4" s="93">
        <f>+I4+J4</f>
        <v>0.8</v>
      </c>
      <c r="L4" s="93">
        <f>+H4-K4</f>
        <v>-0.8</v>
      </c>
      <c r="M4" s="93">
        <f>+L4-G4</f>
        <v>-0.8</v>
      </c>
    </row>
    <row r="5" spans="1:13" ht="20" customHeight="1">
      <c r="A5" s="92">
        <f>1+A4</f>
        <v>2</v>
      </c>
      <c r="B5" s="92" t="s">
        <v>54</v>
      </c>
      <c r="C5" s="92"/>
      <c r="D5" s="93"/>
      <c r="E5" s="93"/>
      <c r="F5" s="93">
        <f t="shared" ref="F5" si="0">+D5+E5</f>
        <v>0</v>
      </c>
      <c r="G5" s="93">
        <f t="shared" ref="G5" si="1">+C5+F5</f>
        <v>0</v>
      </c>
      <c r="H5" s="93"/>
      <c r="I5" s="93">
        <f>0.4</f>
        <v>0.4</v>
      </c>
      <c r="J5" s="93">
        <f>0.4</f>
        <v>0.4</v>
      </c>
      <c r="K5" s="93">
        <f t="shared" ref="K5" si="2">+I5+J5</f>
        <v>0.8</v>
      </c>
      <c r="L5" s="93">
        <f t="shared" ref="L5" si="3">+H5-K5</f>
        <v>-0.8</v>
      </c>
      <c r="M5" s="93">
        <f t="shared" ref="M5" si="4">+L5-G5</f>
        <v>-0.8</v>
      </c>
    </row>
    <row r="6" spans="1:13" ht="20" customHeight="1">
      <c r="A6" s="92"/>
      <c r="B6" s="92"/>
      <c r="C6" s="92"/>
      <c r="D6" s="92"/>
      <c r="E6" s="92"/>
      <c r="F6" s="92"/>
      <c r="G6" s="92"/>
      <c r="H6" s="92"/>
      <c r="I6" s="92"/>
      <c r="J6" s="92"/>
      <c r="K6" s="92"/>
      <c r="L6" s="92"/>
      <c r="M6" s="92"/>
    </row>
    <row r="7" spans="1:13" ht="20" customHeight="1"/>
    <row r="8" spans="1:13" s="90" customFormat="1" ht="60.75" customHeight="1">
      <c r="A8" s="91" t="s">
        <v>7</v>
      </c>
      <c r="B8" s="91" t="s">
        <v>51</v>
      </c>
      <c r="C8" s="91" t="s">
        <v>106</v>
      </c>
      <c r="D8" s="91" t="s">
        <v>63</v>
      </c>
      <c r="E8" s="91" t="s">
        <v>113</v>
      </c>
      <c r="F8" s="91" t="s">
        <v>19</v>
      </c>
      <c r="G8" s="91" t="s">
        <v>117</v>
      </c>
      <c r="H8" s="91" t="s">
        <v>107</v>
      </c>
      <c r="I8" s="91" t="s">
        <v>118</v>
      </c>
      <c r="J8" s="91"/>
      <c r="K8" s="91"/>
      <c r="L8" s="91"/>
      <c r="M8" s="91"/>
    </row>
    <row r="9" spans="1:13" ht="20" customHeight="1">
      <c r="A9" s="92"/>
      <c r="B9" s="92"/>
      <c r="C9" s="92"/>
      <c r="D9" s="92"/>
      <c r="E9" s="92"/>
      <c r="F9" s="93"/>
      <c r="G9" s="93"/>
      <c r="H9" s="92"/>
      <c r="I9" s="92"/>
      <c r="J9" s="92"/>
      <c r="K9" s="92"/>
      <c r="L9" s="92"/>
      <c r="M9" s="93"/>
    </row>
    <row r="10" spans="1:13" ht="20" customHeight="1">
      <c r="A10" s="92">
        <f>1+A9</f>
        <v>1</v>
      </c>
      <c r="B10" s="92" t="s">
        <v>53</v>
      </c>
      <c r="C10" s="92">
        <f>+C4</f>
        <v>0</v>
      </c>
      <c r="D10" s="93"/>
      <c r="E10" s="93">
        <f>+D10-C10</f>
        <v>0</v>
      </c>
      <c r="F10" s="93"/>
      <c r="G10" s="93">
        <f>+F10-D10</f>
        <v>0</v>
      </c>
      <c r="H10" s="93">
        <f>+H4</f>
        <v>0</v>
      </c>
      <c r="I10" s="93">
        <f>+F10-H10</f>
        <v>0</v>
      </c>
      <c r="J10" s="93"/>
      <c r="K10" s="93"/>
      <c r="L10" s="93"/>
      <c r="M10" s="93"/>
    </row>
    <row r="11" spans="1:13" ht="20" customHeight="1">
      <c r="A11" s="92">
        <f>1+A10</f>
        <v>2</v>
      </c>
      <c r="B11" s="92" t="s">
        <v>54</v>
      </c>
      <c r="C11" s="92">
        <f t="shared" ref="C11" si="5">+C5</f>
        <v>0</v>
      </c>
      <c r="D11" s="93"/>
      <c r="E11" s="93">
        <f t="shared" ref="E11" si="6">+D11-C11</f>
        <v>0</v>
      </c>
      <c r="F11" s="93"/>
      <c r="G11" s="93">
        <f t="shared" ref="G11" si="7">+F11-D11</f>
        <v>0</v>
      </c>
      <c r="H11" s="93">
        <f t="shared" ref="H11" si="8">+H5</f>
        <v>0</v>
      </c>
      <c r="I11" s="93">
        <f t="shared" ref="I11" si="9">+F11-H11</f>
        <v>0</v>
      </c>
      <c r="J11" s="93"/>
      <c r="K11" s="93"/>
      <c r="L11" s="93"/>
      <c r="M11" s="93"/>
    </row>
    <row r="12" spans="1:13" ht="20" customHeight="1">
      <c r="A12" s="92"/>
      <c r="B12" s="92"/>
      <c r="C12" s="92"/>
      <c r="D12" s="92"/>
      <c r="E12" s="92"/>
      <c r="F12" s="92"/>
      <c r="G12" s="92"/>
      <c r="H12" s="92"/>
      <c r="I12" s="92"/>
      <c r="J12" s="92"/>
      <c r="K12" s="92"/>
      <c r="L12" s="92"/>
      <c r="M12" s="92"/>
    </row>
  </sheetData>
  <printOptions horizontalCentered="1"/>
  <pageMargins left="0.70866141732283472" right="0.70866141732283472" top="0.74803149606299213" bottom="0.74803149606299213" header="0.31496062992125984" footer="0.31496062992125984"/>
  <pageSetup paperSize="9" fitToWidth="0" fitToHeight="0" orientation="landscape" blackAndWhite="1" r:id="rId1"/>
  <headerFooter>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99694"/>
    <pageSetUpPr fitToPage="1"/>
  </sheetPr>
  <dimension ref="A2:AG310"/>
  <sheetViews>
    <sheetView showZeros="0" view="pageBreakPreview" topLeftCell="H1" zoomScale="70" zoomScaleNormal="70" zoomScaleSheetLayoutView="70" workbookViewId="0">
      <pane ySplit="5" topLeftCell="A300" activePane="bottomLeft" state="frozen"/>
      <selection activeCell="N33" sqref="N33"/>
      <selection pane="bottomLeft" activeCell="A6" sqref="A6"/>
    </sheetView>
  </sheetViews>
  <sheetFormatPr defaultColWidth="7" defaultRowHeight="15.5"/>
  <cols>
    <col min="1" max="1" width="5.42578125" style="94" bestFit="1" customWidth="1"/>
    <col min="2" max="3" width="6.78515625" style="94" customWidth="1"/>
    <col min="4" max="4" width="5.7109375" style="94" customWidth="1"/>
    <col min="5" max="5" width="5.42578125" style="95" customWidth="1"/>
    <col min="6" max="6" width="8" style="94" bestFit="1" customWidth="1"/>
    <col min="7" max="7" width="6.78515625" style="94" bestFit="1" customWidth="1"/>
    <col min="8" max="8" width="7.42578125" style="94" customWidth="1"/>
    <col min="9" max="14" width="7.2109375" style="94" customWidth="1"/>
    <col min="15" max="15" width="8.28515625" style="94" customWidth="1"/>
    <col min="16" max="17" width="6.78515625" style="94" customWidth="1"/>
    <col min="18" max="18" width="5.42578125" style="94" bestFit="1" customWidth="1"/>
    <col min="19" max="19" width="6.2109375" style="94" customWidth="1"/>
    <col min="20" max="20" width="5.28515625" style="94" customWidth="1"/>
    <col min="21" max="21" width="6.2109375" style="94" customWidth="1"/>
    <col min="22" max="22" width="6.2109375" style="94" bestFit="1" customWidth="1"/>
    <col min="23" max="23" width="6.7109375" style="94" customWidth="1"/>
    <col min="24" max="24" width="7.7109375" style="94" customWidth="1"/>
    <col min="25" max="25" width="8.640625" style="94" customWidth="1"/>
    <col min="26" max="26" width="10.78515625" style="94" bestFit="1" customWidth="1"/>
    <col min="27" max="27" width="6.42578125" style="94" bestFit="1" customWidth="1"/>
    <col min="28" max="28" width="7.2109375" style="94" bestFit="1" customWidth="1"/>
    <col min="29" max="29" width="10.42578125" style="94" bestFit="1" customWidth="1"/>
    <col min="30" max="30" width="7.42578125" style="94" bestFit="1" customWidth="1"/>
    <col min="31" max="31" width="1" style="94" customWidth="1"/>
    <col min="32" max="33" width="8.7109375" style="94" bestFit="1" customWidth="1"/>
    <col min="34" max="16384" width="7" style="94"/>
  </cols>
  <sheetData>
    <row r="2" spans="1:33" ht="30" customHeight="1">
      <c r="A2" s="345" t="s">
        <v>56</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G2" s="96"/>
    </row>
    <row r="3" spans="1:33" s="97" customFormat="1" ht="15.75" customHeight="1">
      <c r="A3" s="338" t="s">
        <v>7</v>
      </c>
      <c r="B3" s="337" t="s">
        <v>43</v>
      </c>
      <c r="C3" s="337" t="s">
        <v>19</v>
      </c>
      <c r="D3" s="337" t="s">
        <v>57</v>
      </c>
      <c r="E3" s="340" t="s">
        <v>58</v>
      </c>
      <c r="F3" s="337" t="s">
        <v>59</v>
      </c>
      <c r="G3" s="337" t="s">
        <v>60</v>
      </c>
      <c r="H3" s="337" t="s">
        <v>61</v>
      </c>
      <c r="I3" s="337" t="s">
        <v>62</v>
      </c>
      <c r="J3" s="337"/>
      <c r="K3" s="337"/>
      <c r="L3" s="337" t="s">
        <v>63</v>
      </c>
      <c r="M3" s="337"/>
      <c r="N3" s="337"/>
      <c r="O3" s="338" t="s">
        <v>64</v>
      </c>
      <c r="P3" s="338" t="s">
        <v>65</v>
      </c>
      <c r="Q3" s="338" t="s">
        <v>66</v>
      </c>
      <c r="R3" s="337" t="s">
        <v>2</v>
      </c>
      <c r="S3" s="337" t="s">
        <v>67</v>
      </c>
      <c r="T3" s="337" t="s">
        <v>68</v>
      </c>
      <c r="U3" s="341" t="s">
        <v>3</v>
      </c>
      <c r="V3" s="341"/>
      <c r="W3" s="341"/>
      <c r="X3" s="342" t="s">
        <v>69</v>
      </c>
      <c r="Y3" s="343"/>
      <c r="Z3" s="344"/>
      <c r="AA3" s="342" t="s">
        <v>70</v>
      </c>
      <c r="AB3" s="343"/>
      <c r="AC3" s="344"/>
      <c r="AD3" s="337" t="s">
        <v>71</v>
      </c>
      <c r="AF3" s="337" t="s">
        <v>49</v>
      </c>
      <c r="AG3" s="96"/>
    </row>
    <row r="4" spans="1:33" s="97" customFormat="1" ht="52.5" customHeight="1">
      <c r="A4" s="339"/>
      <c r="B4" s="337"/>
      <c r="C4" s="337"/>
      <c r="D4" s="337"/>
      <c r="E4" s="340"/>
      <c r="F4" s="337"/>
      <c r="G4" s="337"/>
      <c r="H4" s="337"/>
      <c r="I4" s="99" t="s">
        <v>72</v>
      </c>
      <c r="J4" s="99" t="s">
        <v>73</v>
      </c>
      <c r="K4" s="99" t="s">
        <v>74</v>
      </c>
      <c r="L4" s="99" t="s">
        <v>72</v>
      </c>
      <c r="M4" s="99" t="s">
        <v>75</v>
      </c>
      <c r="N4" s="99" t="s">
        <v>76</v>
      </c>
      <c r="O4" s="339"/>
      <c r="P4" s="339"/>
      <c r="Q4" s="339"/>
      <c r="R4" s="337"/>
      <c r="S4" s="337"/>
      <c r="T4" s="337"/>
      <c r="U4" s="100" t="s">
        <v>77</v>
      </c>
      <c r="V4" s="100" t="s">
        <v>78</v>
      </c>
      <c r="W4" s="100" t="s">
        <v>79</v>
      </c>
      <c r="X4" s="98" t="s">
        <v>80</v>
      </c>
      <c r="Y4" s="98" t="s">
        <v>81</v>
      </c>
      <c r="Z4" s="101" t="s">
        <v>82</v>
      </c>
      <c r="AA4" s="98" t="s">
        <v>80</v>
      </c>
      <c r="AB4" s="98" t="s">
        <v>81</v>
      </c>
      <c r="AC4" s="101" t="s">
        <v>82</v>
      </c>
      <c r="AD4" s="337"/>
      <c r="AF4" s="337"/>
      <c r="AG4" s="96"/>
    </row>
    <row r="5" spans="1:33" s="102" customFormat="1" ht="20" customHeight="1">
      <c r="A5" s="103"/>
      <c r="B5" s="104"/>
      <c r="C5" s="104"/>
      <c r="D5" s="104"/>
      <c r="E5" s="105"/>
      <c r="F5" s="104"/>
      <c r="G5" s="104"/>
      <c r="H5" s="104"/>
      <c r="I5" s="104"/>
      <c r="J5" s="104"/>
      <c r="K5" s="104"/>
      <c r="L5" s="104"/>
      <c r="M5" s="104"/>
      <c r="N5" s="104"/>
      <c r="O5" s="104"/>
      <c r="P5" s="104"/>
      <c r="Q5" s="103"/>
      <c r="R5" s="104"/>
      <c r="S5" s="104"/>
      <c r="T5" s="104"/>
      <c r="U5" s="106"/>
      <c r="V5" s="106"/>
      <c r="W5" s="106"/>
      <c r="X5" s="104"/>
      <c r="Y5" s="104"/>
      <c r="Z5" s="104"/>
      <c r="AA5" s="107"/>
      <c r="AB5" s="107"/>
      <c r="AC5" s="107"/>
      <c r="AD5" s="104"/>
      <c r="AF5" s="108"/>
      <c r="AG5" s="96"/>
    </row>
    <row r="6" spans="1:33" ht="20" customHeight="1">
      <c r="A6" s="109">
        <f t="shared" ref="A6:A69" si="0">+A5+1</f>
        <v>1</v>
      </c>
      <c r="B6" s="109">
        <v>267000</v>
      </c>
      <c r="C6" s="110">
        <v>505.55500000000001</v>
      </c>
      <c r="D6" s="110">
        <v>1.0649999999999999</v>
      </c>
      <c r="E6" s="111">
        <v>2.5000000000000001E-2</v>
      </c>
      <c r="F6" s="112" t="str">
        <f>VLOOKUP(B6,'TCS Chainage As PER CA'!$B$4:$J$4,8,TRUE)</f>
        <v>MCW</v>
      </c>
      <c r="G6" s="112" t="str">
        <f>VLOOKUP(B6,'TCS Chainage As PER CA'!$B$4:$J$4,4,TRUE)</f>
        <v>TCS - 01</v>
      </c>
      <c r="H6" s="110">
        <f>VLOOKUP(B6,'TCS Chainage As PER CA'!$B$4:$J$4,6,TRUE)</f>
        <v>13</v>
      </c>
      <c r="I6" s="110">
        <f t="shared" ref="I6:I69" si="1">C6-D6</f>
        <v>504.49</v>
      </c>
      <c r="J6" s="110">
        <f t="shared" ref="J6:J69" si="2">I6+(($H6-2.5)*E6)</f>
        <v>504.7525</v>
      </c>
      <c r="K6" s="110">
        <f t="shared" ref="K6:K69" si="3">(I6+J6)/2</f>
        <v>504.62125000000003</v>
      </c>
      <c r="L6" s="110">
        <v>505.59699999999998</v>
      </c>
      <c r="M6" s="110"/>
      <c r="N6" s="110">
        <f t="shared" ref="N6:N69" si="4">(L6+M6)/2</f>
        <v>252.79849999999999</v>
      </c>
      <c r="O6" s="110">
        <f t="shared" ref="O6:O69" si="5">K6-N6</f>
        <v>251.82275000000004</v>
      </c>
      <c r="P6" s="110">
        <f t="shared" ref="P6:P69" si="6">+IF(O6&gt;0,O6,0)</f>
        <v>251.82275000000004</v>
      </c>
      <c r="Q6" s="110">
        <f t="shared" ref="Q6:Q69" si="7">+IF(O6&lt;0,O6,0)</f>
        <v>0</v>
      </c>
      <c r="R6" s="109"/>
      <c r="S6" s="109">
        <f>VLOOKUP(B6,'TCS Chainage As PER CA'!$B$4:$J$4,7,TRUE)</f>
        <v>0</v>
      </c>
      <c r="T6" s="113">
        <f t="shared" ref="T6:T69" si="8">IF(S6&gt;0,(CONCATENATE(S6," : 1")),0)</f>
        <v>0</v>
      </c>
      <c r="U6" s="110">
        <f t="shared" ref="U6:U69" si="9">+H6</f>
        <v>13</v>
      </c>
      <c r="V6" s="110">
        <f t="shared" ref="V6:V69" si="10">U6+O6*S6</f>
        <v>13</v>
      </c>
      <c r="W6" s="110">
        <f t="shared" ref="W6:W69" si="11">(U6+V6)/2</f>
        <v>13</v>
      </c>
      <c r="X6" s="110">
        <f t="shared" ref="X6:X69" si="12">P6*W6</f>
        <v>3273.6957500000008</v>
      </c>
      <c r="Y6" s="110"/>
      <c r="Z6" s="114">
        <f t="shared" ref="Z6:Z69" si="13">Y6*R6</f>
        <v>0</v>
      </c>
      <c r="AA6" s="110">
        <f t="shared" ref="AA6:AA69" si="14">Q6*W6*-1</f>
        <v>0</v>
      </c>
      <c r="AB6" s="110"/>
      <c r="AC6" s="114">
        <f t="shared" ref="AC6:AC69" si="15">AB6*R6</f>
        <v>0</v>
      </c>
      <c r="AD6" s="109"/>
      <c r="AF6" s="94">
        <f>+IF(F6="RE Wall",((O6+O5+2+D6*2)/2*R6),0)</f>
        <v>0</v>
      </c>
      <c r="AG6" s="96"/>
    </row>
    <row r="7" spans="1:33" ht="20" customHeight="1">
      <c r="A7" s="109">
        <f t="shared" si="0"/>
        <v>2</v>
      </c>
      <c r="B7" s="109">
        <v>267010</v>
      </c>
      <c r="C7" s="110">
        <v>505.51299999999998</v>
      </c>
      <c r="D7" s="110">
        <v>1.0649999999999999</v>
      </c>
      <c r="E7" s="111">
        <v>2.5000000000000001E-2</v>
      </c>
      <c r="F7" s="112" t="str">
        <f>VLOOKUP(B7,'TCS Chainage As PER CA'!$B$4:$J$4,8,TRUE)</f>
        <v>MCW</v>
      </c>
      <c r="G7" s="112" t="str">
        <f>VLOOKUP(B7,'TCS Chainage As PER CA'!$B$4:$J$4,4,TRUE)</f>
        <v>TCS - 01</v>
      </c>
      <c r="H7" s="110">
        <f>VLOOKUP(B7,'TCS Chainage As PER CA'!$B$4:$J$4,6,TRUE)</f>
        <v>13</v>
      </c>
      <c r="I7" s="110">
        <f t="shared" si="1"/>
        <v>504.44799999999998</v>
      </c>
      <c r="J7" s="110">
        <f t="shared" si="2"/>
        <v>504.71049999999997</v>
      </c>
      <c r="K7" s="110">
        <f t="shared" si="3"/>
        <v>504.57925</v>
      </c>
      <c r="L7" s="110">
        <v>505.55799999999999</v>
      </c>
      <c r="M7" s="110"/>
      <c r="N7" s="110">
        <f t="shared" si="4"/>
        <v>252.779</v>
      </c>
      <c r="O7" s="110">
        <f t="shared" si="5"/>
        <v>251.80025000000001</v>
      </c>
      <c r="P7" s="110">
        <f t="shared" si="6"/>
        <v>251.80025000000001</v>
      </c>
      <c r="Q7" s="110">
        <f t="shared" si="7"/>
        <v>0</v>
      </c>
      <c r="R7" s="109">
        <f t="shared" ref="R7:R70" si="16">+B7-B6</f>
        <v>10</v>
      </c>
      <c r="S7" s="109">
        <f>VLOOKUP(B7,'TCS Chainage As PER CA'!$B$4:$J$4,7,TRUE)</f>
        <v>0</v>
      </c>
      <c r="T7" s="113">
        <f t="shared" si="8"/>
        <v>0</v>
      </c>
      <c r="U7" s="110">
        <f t="shared" si="9"/>
        <v>13</v>
      </c>
      <c r="V7" s="110">
        <f t="shared" si="10"/>
        <v>13</v>
      </c>
      <c r="W7" s="110">
        <f t="shared" si="11"/>
        <v>13</v>
      </c>
      <c r="X7" s="110">
        <f t="shared" si="12"/>
        <v>3273.4032500000003</v>
      </c>
      <c r="Y7" s="110">
        <f t="shared" ref="Y7:Y70" si="17">(X7+X6)/2</f>
        <v>3273.5495000000005</v>
      </c>
      <c r="Z7" s="114">
        <f t="shared" si="13"/>
        <v>32735.495000000006</v>
      </c>
      <c r="AA7" s="110">
        <f t="shared" si="14"/>
        <v>0</v>
      </c>
      <c r="AB7" s="110">
        <f t="shared" ref="AB7:AB70" si="18">(AA7+AA6)/2</f>
        <v>0</v>
      </c>
      <c r="AC7" s="114">
        <f t="shared" si="15"/>
        <v>0</v>
      </c>
      <c r="AD7" s="109"/>
      <c r="AF7" s="94">
        <f t="shared" ref="AF7:AF20" si="19">+IF(F7="RE Wall",((O7+O6+2+D7*2)/2*R7),0)</f>
        <v>0</v>
      </c>
      <c r="AG7" s="96"/>
    </row>
    <row r="8" spans="1:33" ht="20" customHeight="1">
      <c r="A8" s="109">
        <f t="shared" si="0"/>
        <v>3</v>
      </c>
      <c r="B8" s="109">
        <v>267020</v>
      </c>
      <c r="C8" s="110">
        <v>505.46499999999997</v>
      </c>
      <c r="D8" s="110">
        <v>1.0649999999999999</v>
      </c>
      <c r="E8" s="111">
        <v>2.5000000000000001E-2</v>
      </c>
      <c r="F8" s="112" t="str">
        <f>VLOOKUP(B6,'TCS Chainage As PER CA'!$B$4:$J$4,8,TRUE)</f>
        <v>MCW</v>
      </c>
      <c r="G8" s="112" t="str">
        <f>VLOOKUP(B8,'TCS Chainage As PER CA'!$B$4:$J$4,4,TRUE)</f>
        <v>TCS - 01</v>
      </c>
      <c r="H8" s="110">
        <f>VLOOKUP(B8,'TCS Chainage As PER CA'!$B$4:$J$4,6,TRUE)</f>
        <v>13</v>
      </c>
      <c r="I8" s="110">
        <f t="shared" si="1"/>
        <v>504.4</v>
      </c>
      <c r="J8" s="110">
        <f t="shared" si="2"/>
        <v>504.66249999999997</v>
      </c>
      <c r="K8" s="110">
        <f t="shared" si="3"/>
        <v>504.53125</v>
      </c>
      <c r="L8" s="110">
        <v>505.50900000000001</v>
      </c>
      <c r="M8" s="110"/>
      <c r="N8" s="110">
        <f t="shared" si="4"/>
        <v>252.75450000000001</v>
      </c>
      <c r="O8" s="110">
        <f t="shared" si="5"/>
        <v>251.77674999999999</v>
      </c>
      <c r="P8" s="110">
        <f t="shared" si="6"/>
        <v>251.77674999999999</v>
      </c>
      <c r="Q8" s="110">
        <f t="shared" si="7"/>
        <v>0</v>
      </c>
      <c r="R8" s="109">
        <f t="shared" si="16"/>
        <v>10</v>
      </c>
      <c r="S8" s="109">
        <f>VLOOKUP(B8,'TCS Chainage As PER CA'!$B$4:$J$4,7,TRUE)</f>
        <v>0</v>
      </c>
      <c r="T8" s="113">
        <f t="shared" si="8"/>
        <v>0</v>
      </c>
      <c r="U8" s="110">
        <f t="shared" si="9"/>
        <v>13</v>
      </c>
      <c r="V8" s="110">
        <f t="shared" si="10"/>
        <v>13</v>
      </c>
      <c r="W8" s="110">
        <f t="shared" si="11"/>
        <v>13</v>
      </c>
      <c r="X8" s="110">
        <f t="shared" si="12"/>
        <v>3273.0977499999999</v>
      </c>
      <c r="Y8" s="110">
        <f t="shared" si="17"/>
        <v>3273.2505000000001</v>
      </c>
      <c r="Z8" s="114">
        <f t="shared" si="13"/>
        <v>32732.505000000001</v>
      </c>
      <c r="AA8" s="110">
        <f t="shared" si="14"/>
        <v>0</v>
      </c>
      <c r="AB8" s="110">
        <f t="shared" si="18"/>
        <v>0</v>
      </c>
      <c r="AC8" s="114">
        <f t="shared" si="15"/>
        <v>0</v>
      </c>
      <c r="AD8" s="109"/>
      <c r="AF8" s="94">
        <f t="shared" si="19"/>
        <v>0</v>
      </c>
      <c r="AG8" s="96"/>
    </row>
    <row r="9" spans="1:33" ht="20" customHeight="1">
      <c r="A9" s="109">
        <f t="shared" si="0"/>
        <v>4</v>
      </c>
      <c r="B9" s="109">
        <v>267030</v>
      </c>
      <c r="C9" s="110">
        <v>505.40899999999999</v>
      </c>
      <c r="D9" s="110">
        <v>1.0649999999999999</v>
      </c>
      <c r="E9" s="111">
        <v>2.5000000000000001E-2</v>
      </c>
      <c r="F9" s="112" t="str">
        <f>VLOOKUP(B7,'TCS Chainage As PER CA'!$B$4:$J$4,8,TRUE)</f>
        <v>MCW</v>
      </c>
      <c r="G9" s="112" t="str">
        <f>VLOOKUP(B9,'TCS Chainage As PER CA'!$B$4:$J$4,4,TRUE)</f>
        <v>TCS - 01</v>
      </c>
      <c r="H9" s="110">
        <f>VLOOKUP(B9,'TCS Chainage As PER CA'!$B$4:$J$4,6,TRUE)</f>
        <v>13</v>
      </c>
      <c r="I9" s="110">
        <f t="shared" si="1"/>
        <v>504.34399999999999</v>
      </c>
      <c r="J9" s="110">
        <f t="shared" si="2"/>
        <v>504.60649999999998</v>
      </c>
      <c r="K9" s="110">
        <f t="shared" si="3"/>
        <v>504.47524999999996</v>
      </c>
      <c r="L9" s="110">
        <v>505.471</v>
      </c>
      <c r="M9" s="110"/>
      <c r="N9" s="110">
        <f t="shared" si="4"/>
        <v>252.7355</v>
      </c>
      <c r="O9" s="110">
        <f t="shared" si="5"/>
        <v>251.73974999999996</v>
      </c>
      <c r="P9" s="110">
        <f t="shared" si="6"/>
        <v>251.73974999999996</v>
      </c>
      <c r="Q9" s="110">
        <f t="shared" si="7"/>
        <v>0</v>
      </c>
      <c r="R9" s="109">
        <f t="shared" si="16"/>
        <v>10</v>
      </c>
      <c r="S9" s="109">
        <f>VLOOKUP(B9,'TCS Chainage As PER CA'!$B$4:$J$4,7,TRUE)</f>
        <v>0</v>
      </c>
      <c r="T9" s="113">
        <f t="shared" si="8"/>
        <v>0</v>
      </c>
      <c r="U9" s="110">
        <f t="shared" si="9"/>
        <v>13</v>
      </c>
      <c r="V9" s="110">
        <f t="shared" si="10"/>
        <v>13</v>
      </c>
      <c r="W9" s="110">
        <f t="shared" si="11"/>
        <v>13</v>
      </c>
      <c r="X9" s="110">
        <f t="shared" si="12"/>
        <v>3272.6167499999992</v>
      </c>
      <c r="Y9" s="110">
        <f t="shared" si="17"/>
        <v>3272.8572499999996</v>
      </c>
      <c r="Z9" s="114">
        <f t="shared" si="13"/>
        <v>32728.572499999995</v>
      </c>
      <c r="AA9" s="110">
        <f t="shared" si="14"/>
        <v>0</v>
      </c>
      <c r="AB9" s="110">
        <f t="shared" si="18"/>
        <v>0</v>
      </c>
      <c r="AC9" s="114">
        <f t="shared" si="15"/>
        <v>0</v>
      </c>
      <c r="AD9" s="109"/>
      <c r="AF9" s="94">
        <f t="shared" si="19"/>
        <v>0</v>
      </c>
      <c r="AG9" s="96"/>
    </row>
    <row r="10" spans="1:33" ht="20" customHeight="1">
      <c r="A10" s="109">
        <f t="shared" si="0"/>
        <v>5</v>
      </c>
      <c r="B10" s="109">
        <v>267040</v>
      </c>
      <c r="C10" s="110">
        <v>505.346</v>
      </c>
      <c r="D10" s="110">
        <v>1.0649999999999999</v>
      </c>
      <c r="E10" s="111">
        <v>2.5000000000000001E-2</v>
      </c>
      <c r="F10" s="112" t="str">
        <f>VLOOKUP(B8,'TCS Chainage As PER CA'!$B$4:$J$4,8,TRUE)</f>
        <v>MCW</v>
      </c>
      <c r="G10" s="112" t="str">
        <f>VLOOKUP(B10,'TCS Chainage As PER CA'!$B$4:$J$4,4,TRUE)</f>
        <v>TCS - 01</v>
      </c>
      <c r="H10" s="110">
        <f>VLOOKUP(B10,'TCS Chainage As PER CA'!$B$4:$J$4,6,TRUE)</f>
        <v>13</v>
      </c>
      <c r="I10" s="110">
        <f t="shared" si="1"/>
        <v>504.28100000000001</v>
      </c>
      <c r="J10" s="110">
        <f t="shared" si="2"/>
        <v>504.54349999999999</v>
      </c>
      <c r="K10" s="110">
        <f t="shared" si="3"/>
        <v>504.41224999999997</v>
      </c>
      <c r="L10" s="110">
        <v>505.42099999999999</v>
      </c>
      <c r="M10" s="110"/>
      <c r="N10" s="110">
        <f t="shared" si="4"/>
        <v>252.7105</v>
      </c>
      <c r="O10" s="110">
        <f t="shared" si="5"/>
        <v>251.70174999999998</v>
      </c>
      <c r="P10" s="110">
        <f t="shared" si="6"/>
        <v>251.70174999999998</v>
      </c>
      <c r="Q10" s="110">
        <f t="shared" si="7"/>
        <v>0</v>
      </c>
      <c r="R10" s="109">
        <f t="shared" si="16"/>
        <v>10</v>
      </c>
      <c r="S10" s="109">
        <f>VLOOKUP(B10,'TCS Chainage As PER CA'!$B$4:$J$4,7,TRUE)</f>
        <v>0</v>
      </c>
      <c r="T10" s="113">
        <f t="shared" si="8"/>
        <v>0</v>
      </c>
      <c r="U10" s="110">
        <f t="shared" si="9"/>
        <v>13</v>
      </c>
      <c r="V10" s="110">
        <f t="shared" si="10"/>
        <v>13</v>
      </c>
      <c r="W10" s="110">
        <f t="shared" si="11"/>
        <v>13</v>
      </c>
      <c r="X10" s="110">
        <f t="shared" si="12"/>
        <v>3272.1227499999995</v>
      </c>
      <c r="Y10" s="110">
        <f t="shared" si="17"/>
        <v>3272.3697499999994</v>
      </c>
      <c r="Z10" s="114">
        <f t="shared" si="13"/>
        <v>32723.697499999995</v>
      </c>
      <c r="AA10" s="110">
        <f t="shared" si="14"/>
        <v>0</v>
      </c>
      <c r="AB10" s="110">
        <f t="shared" si="18"/>
        <v>0</v>
      </c>
      <c r="AC10" s="114">
        <f t="shared" si="15"/>
        <v>0</v>
      </c>
      <c r="AD10" s="109"/>
      <c r="AF10" s="94">
        <f t="shared" si="19"/>
        <v>0</v>
      </c>
      <c r="AG10" s="96"/>
    </row>
    <row r="11" spans="1:33" ht="20" customHeight="1">
      <c r="A11" s="109">
        <f t="shared" si="0"/>
        <v>6</v>
      </c>
      <c r="B11" s="109">
        <v>267050</v>
      </c>
      <c r="C11" s="110">
        <v>505.27499999999998</v>
      </c>
      <c r="D11" s="110">
        <v>1.0649999999999999</v>
      </c>
      <c r="E11" s="111">
        <v>2.5000000000000001E-2</v>
      </c>
      <c r="F11" s="112" t="str">
        <f>VLOOKUP(B9,'TCS Chainage As PER CA'!$B$4:$J$4,8,TRUE)</f>
        <v>MCW</v>
      </c>
      <c r="G11" s="112" t="str">
        <f>VLOOKUP(B11,'TCS Chainage As PER CA'!$B$4:$J$4,4,TRUE)</f>
        <v>TCS - 01</v>
      </c>
      <c r="H11" s="110">
        <f>VLOOKUP(B11,'TCS Chainage As PER CA'!$B$4:$J$4,6,TRUE)</f>
        <v>13</v>
      </c>
      <c r="I11" s="110">
        <f t="shared" si="1"/>
        <v>504.21</v>
      </c>
      <c r="J11" s="110">
        <f t="shared" si="2"/>
        <v>504.47249999999997</v>
      </c>
      <c r="K11" s="110">
        <f t="shared" si="3"/>
        <v>504.34124999999995</v>
      </c>
      <c r="L11" s="110">
        <v>505.34</v>
      </c>
      <c r="M11" s="110"/>
      <c r="N11" s="110">
        <f t="shared" si="4"/>
        <v>252.67</v>
      </c>
      <c r="O11" s="110">
        <f t="shared" si="5"/>
        <v>251.67124999999996</v>
      </c>
      <c r="P11" s="110">
        <f t="shared" si="6"/>
        <v>251.67124999999996</v>
      </c>
      <c r="Q11" s="110">
        <f t="shared" si="7"/>
        <v>0</v>
      </c>
      <c r="R11" s="109">
        <f t="shared" si="16"/>
        <v>10</v>
      </c>
      <c r="S11" s="109">
        <f>VLOOKUP(B11,'TCS Chainage As PER CA'!$B$4:$J$4,7,TRUE)</f>
        <v>0</v>
      </c>
      <c r="T11" s="113">
        <f t="shared" si="8"/>
        <v>0</v>
      </c>
      <c r="U11" s="110">
        <f t="shared" si="9"/>
        <v>13</v>
      </c>
      <c r="V11" s="110">
        <f t="shared" si="10"/>
        <v>13</v>
      </c>
      <c r="W11" s="110">
        <f t="shared" si="11"/>
        <v>13</v>
      </c>
      <c r="X11" s="110">
        <f t="shared" si="12"/>
        <v>3271.7262499999993</v>
      </c>
      <c r="Y11" s="110">
        <f t="shared" si="17"/>
        <v>3271.9244999999992</v>
      </c>
      <c r="Z11" s="114">
        <f t="shared" si="13"/>
        <v>32719.244999999992</v>
      </c>
      <c r="AA11" s="110">
        <f t="shared" si="14"/>
        <v>0</v>
      </c>
      <c r="AB11" s="110">
        <f t="shared" si="18"/>
        <v>0</v>
      </c>
      <c r="AC11" s="114">
        <f t="shared" si="15"/>
        <v>0</v>
      </c>
      <c r="AD11" s="109"/>
      <c r="AF11" s="94">
        <f t="shared" si="19"/>
        <v>0</v>
      </c>
    </row>
    <row r="12" spans="1:33" ht="20" customHeight="1">
      <c r="A12" s="109">
        <f t="shared" si="0"/>
        <v>7</v>
      </c>
      <c r="B12" s="109">
        <v>267060</v>
      </c>
      <c r="C12" s="110">
        <v>505.197</v>
      </c>
      <c r="D12" s="110">
        <v>1.0649999999999999</v>
      </c>
      <c r="E12" s="111">
        <v>2.5000000000000001E-2</v>
      </c>
      <c r="F12" s="112" t="str">
        <f>VLOOKUP(B10,'TCS Chainage As PER CA'!$B$4:$J$4,8,TRUE)</f>
        <v>MCW</v>
      </c>
      <c r="G12" s="112" t="str">
        <f>VLOOKUP(B12,'TCS Chainage As PER CA'!$B$4:$J$4,4,TRUE)</f>
        <v>TCS - 01</v>
      </c>
      <c r="H12" s="110">
        <f>VLOOKUP(B12,'TCS Chainage As PER CA'!$B$4:$J$4,6,TRUE)</f>
        <v>13</v>
      </c>
      <c r="I12" s="110">
        <f t="shared" si="1"/>
        <v>504.13200000000001</v>
      </c>
      <c r="J12" s="110">
        <f t="shared" si="2"/>
        <v>504.39449999999999</v>
      </c>
      <c r="K12" s="110">
        <f t="shared" si="3"/>
        <v>504.26324999999997</v>
      </c>
      <c r="L12" s="110">
        <v>505.25299999999999</v>
      </c>
      <c r="M12" s="110"/>
      <c r="N12" s="110">
        <f t="shared" si="4"/>
        <v>252.62649999999999</v>
      </c>
      <c r="O12" s="110">
        <f t="shared" si="5"/>
        <v>251.63674999999998</v>
      </c>
      <c r="P12" s="110">
        <f t="shared" si="6"/>
        <v>251.63674999999998</v>
      </c>
      <c r="Q12" s="110">
        <f t="shared" si="7"/>
        <v>0</v>
      </c>
      <c r="R12" s="109">
        <f t="shared" si="16"/>
        <v>10</v>
      </c>
      <c r="S12" s="109">
        <f>VLOOKUP(B12,'TCS Chainage As PER CA'!$B$4:$J$4,7,TRUE)</f>
        <v>0</v>
      </c>
      <c r="T12" s="113">
        <f t="shared" si="8"/>
        <v>0</v>
      </c>
      <c r="U12" s="110">
        <f t="shared" si="9"/>
        <v>13</v>
      </c>
      <c r="V12" s="110">
        <f t="shared" si="10"/>
        <v>13</v>
      </c>
      <c r="W12" s="110">
        <f t="shared" si="11"/>
        <v>13</v>
      </c>
      <c r="X12" s="110">
        <f t="shared" si="12"/>
        <v>3271.2777499999997</v>
      </c>
      <c r="Y12" s="110">
        <f t="shared" si="17"/>
        <v>3271.5019999999995</v>
      </c>
      <c r="Z12" s="114">
        <f t="shared" si="13"/>
        <v>32715.019999999997</v>
      </c>
      <c r="AA12" s="110">
        <f t="shared" si="14"/>
        <v>0</v>
      </c>
      <c r="AB12" s="110">
        <f t="shared" si="18"/>
        <v>0</v>
      </c>
      <c r="AC12" s="114">
        <f t="shared" si="15"/>
        <v>0</v>
      </c>
      <c r="AD12" s="109"/>
      <c r="AF12" s="94">
        <f t="shared" si="19"/>
        <v>0</v>
      </c>
    </row>
    <row r="13" spans="1:33" ht="20" customHeight="1">
      <c r="A13" s="109">
        <f t="shared" si="0"/>
        <v>8</v>
      </c>
      <c r="B13" s="109">
        <v>267070</v>
      </c>
      <c r="C13" s="110">
        <v>505.11099999999999</v>
      </c>
      <c r="D13" s="110">
        <v>1.0649999999999999</v>
      </c>
      <c r="E13" s="111">
        <v>2.5000000000000001E-2</v>
      </c>
      <c r="F13" s="112" t="str">
        <f>VLOOKUP(B11,'TCS Chainage As PER CA'!$B$4:$J$4,8,TRUE)</f>
        <v>MCW</v>
      </c>
      <c r="G13" s="112" t="str">
        <f>VLOOKUP(B13,'TCS Chainage As PER CA'!$B$4:$J$4,4,TRUE)</f>
        <v>TCS - 01</v>
      </c>
      <c r="H13" s="110">
        <f>VLOOKUP(B13,'TCS Chainage As PER CA'!$B$4:$J$4,6,TRUE)</f>
        <v>13</v>
      </c>
      <c r="I13" s="110">
        <f t="shared" si="1"/>
        <v>504.04599999999999</v>
      </c>
      <c r="J13" s="110">
        <f t="shared" si="2"/>
        <v>504.30849999999998</v>
      </c>
      <c r="K13" s="110">
        <f t="shared" si="3"/>
        <v>504.17724999999996</v>
      </c>
      <c r="L13" s="110">
        <v>505.072</v>
      </c>
      <c r="M13" s="110"/>
      <c r="N13" s="110">
        <f t="shared" si="4"/>
        <v>252.536</v>
      </c>
      <c r="O13" s="110">
        <f t="shared" si="5"/>
        <v>251.64124999999996</v>
      </c>
      <c r="P13" s="110">
        <f t="shared" si="6"/>
        <v>251.64124999999996</v>
      </c>
      <c r="Q13" s="110">
        <f t="shared" si="7"/>
        <v>0</v>
      </c>
      <c r="R13" s="109">
        <f t="shared" si="16"/>
        <v>10</v>
      </c>
      <c r="S13" s="109">
        <f>VLOOKUP(B13,'TCS Chainage As PER CA'!$B$4:$J$4,7,TRUE)</f>
        <v>0</v>
      </c>
      <c r="T13" s="113">
        <f t="shared" si="8"/>
        <v>0</v>
      </c>
      <c r="U13" s="110">
        <f t="shared" si="9"/>
        <v>13</v>
      </c>
      <c r="V13" s="110">
        <f t="shared" si="10"/>
        <v>13</v>
      </c>
      <c r="W13" s="110">
        <f t="shared" si="11"/>
        <v>13</v>
      </c>
      <c r="X13" s="110">
        <f t="shared" si="12"/>
        <v>3271.3362499999994</v>
      </c>
      <c r="Y13" s="110">
        <f t="shared" si="17"/>
        <v>3271.3069999999998</v>
      </c>
      <c r="Z13" s="114">
        <f t="shared" si="13"/>
        <v>32713.07</v>
      </c>
      <c r="AA13" s="110">
        <f t="shared" si="14"/>
        <v>0</v>
      </c>
      <c r="AB13" s="110">
        <f t="shared" si="18"/>
        <v>0</v>
      </c>
      <c r="AC13" s="114">
        <f t="shared" si="15"/>
        <v>0</v>
      </c>
      <c r="AD13" s="109"/>
      <c r="AF13" s="94">
        <f t="shared" si="19"/>
        <v>0</v>
      </c>
    </row>
    <row r="14" spans="1:33" ht="20" customHeight="1">
      <c r="A14" s="109">
        <f t="shared" si="0"/>
        <v>9</v>
      </c>
      <c r="B14" s="109">
        <v>267080</v>
      </c>
      <c r="C14" s="110">
        <v>505.01799999999997</v>
      </c>
      <c r="D14" s="110">
        <v>1.0649999999999999</v>
      </c>
      <c r="E14" s="111">
        <v>2.5000000000000001E-2</v>
      </c>
      <c r="F14" s="112" t="str">
        <f>VLOOKUP(B12,'TCS Chainage As PER CA'!$B$4:$J$4,8,TRUE)</f>
        <v>MCW</v>
      </c>
      <c r="G14" s="112" t="str">
        <f>VLOOKUP(B14,'TCS Chainage As PER CA'!$B$4:$J$4,4,TRUE)</f>
        <v>TCS - 01</v>
      </c>
      <c r="H14" s="110">
        <f>VLOOKUP(B14,'TCS Chainage As PER CA'!$B$4:$J$4,6,TRUE)</f>
        <v>13</v>
      </c>
      <c r="I14" s="110">
        <f t="shared" si="1"/>
        <v>503.95299999999997</v>
      </c>
      <c r="J14" s="110">
        <f t="shared" si="2"/>
        <v>504.21549999999996</v>
      </c>
      <c r="K14" s="110">
        <f t="shared" si="3"/>
        <v>504.08425</v>
      </c>
      <c r="L14" s="110">
        <v>505.089</v>
      </c>
      <c r="M14" s="110"/>
      <c r="N14" s="110">
        <f t="shared" si="4"/>
        <v>252.5445</v>
      </c>
      <c r="O14" s="110">
        <f t="shared" si="5"/>
        <v>251.53975</v>
      </c>
      <c r="P14" s="110">
        <f t="shared" si="6"/>
        <v>251.53975</v>
      </c>
      <c r="Q14" s="110">
        <f t="shared" si="7"/>
        <v>0</v>
      </c>
      <c r="R14" s="109">
        <f t="shared" si="16"/>
        <v>10</v>
      </c>
      <c r="S14" s="109">
        <f>VLOOKUP(B14,'TCS Chainage As PER CA'!$B$4:$J$4,7,TRUE)</f>
        <v>0</v>
      </c>
      <c r="T14" s="113">
        <f t="shared" si="8"/>
        <v>0</v>
      </c>
      <c r="U14" s="110">
        <f t="shared" si="9"/>
        <v>13</v>
      </c>
      <c r="V14" s="110">
        <f t="shared" si="10"/>
        <v>13</v>
      </c>
      <c r="W14" s="110">
        <f t="shared" si="11"/>
        <v>13</v>
      </c>
      <c r="X14" s="110">
        <f t="shared" si="12"/>
        <v>3270.0167499999998</v>
      </c>
      <c r="Y14" s="110">
        <f t="shared" si="17"/>
        <v>3270.6764999999996</v>
      </c>
      <c r="Z14" s="114">
        <f t="shared" si="13"/>
        <v>32706.764999999996</v>
      </c>
      <c r="AA14" s="110">
        <f t="shared" si="14"/>
        <v>0</v>
      </c>
      <c r="AB14" s="110">
        <f t="shared" si="18"/>
        <v>0</v>
      </c>
      <c r="AC14" s="114">
        <f t="shared" si="15"/>
        <v>0</v>
      </c>
      <c r="AD14" s="109"/>
      <c r="AF14" s="94">
        <f t="shared" si="19"/>
        <v>0</v>
      </c>
    </row>
    <row r="15" spans="1:33" ht="20" customHeight="1">
      <c r="A15" s="109">
        <f t="shared" si="0"/>
        <v>10</v>
      </c>
      <c r="B15" s="109">
        <v>267090</v>
      </c>
      <c r="C15" s="110">
        <v>504.91800000000001</v>
      </c>
      <c r="D15" s="110">
        <v>1.0649999999999999</v>
      </c>
      <c r="E15" s="111">
        <v>2.5000000000000001E-2</v>
      </c>
      <c r="F15" s="112" t="str">
        <f>VLOOKUP(B13,'TCS Chainage As PER CA'!$B$4:$J$4,8,TRUE)</f>
        <v>MCW</v>
      </c>
      <c r="G15" s="112" t="str">
        <f>VLOOKUP(B15,'TCS Chainage As PER CA'!$B$4:$J$4,4,TRUE)</f>
        <v>TCS - 01</v>
      </c>
      <c r="H15" s="110">
        <f>VLOOKUP(B15,'TCS Chainage As PER CA'!$B$4:$J$4,6,TRUE)</f>
        <v>13</v>
      </c>
      <c r="I15" s="110">
        <f t="shared" si="1"/>
        <v>503.85300000000001</v>
      </c>
      <c r="J15" s="110">
        <f t="shared" si="2"/>
        <v>504.1155</v>
      </c>
      <c r="K15" s="110">
        <f t="shared" si="3"/>
        <v>503.98424999999997</v>
      </c>
      <c r="L15" s="110">
        <v>504.959</v>
      </c>
      <c r="M15" s="110"/>
      <c r="N15" s="110">
        <f t="shared" si="4"/>
        <v>252.4795</v>
      </c>
      <c r="O15" s="110">
        <f t="shared" si="5"/>
        <v>251.50474999999997</v>
      </c>
      <c r="P15" s="110">
        <f t="shared" si="6"/>
        <v>251.50474999999997</v>
      </c>
      <c r="Q15" s="110">
        <f t="shared" si="7"/>
        <v>0</v>
      </c>
      <c r="R15" s="109">
        <f t="shared" si="16"/>
        <v>10</v>
      </c>
      <c r="S15" s="109">
        <f>VLOOKUP(B15,'TCS Chainage As PER CA'!$B$4:$J$4,7,TRUE)</f>
        <v>0</v>
      </c>
      <c r="T15" s="113">
        <f t="shared" si="8"/>
        <v>0</v>
      </c>
      <c r="U15" s="110">
        <f t="shared" si="9"/>
        <v>13</v>
      </c>
      <c r="V15" s="110">
        <f t="shared" si="10"/>
        <v>13</v>
      </c>
      <c r="W15" s="110">
        <f t="shared" si="11"/>
        <v>13</v>
      </c>
      <c r="X15" s="110">
        <f t="shared" si="12"/>
        <v>3269.5617499999998</v>
      </c>
      <c r="Y15" s="110">
        <f t="shared" si="17"/>
        <v>3269.7892499999998</v>
      </c>
      <c r="Z15" s="114">
        <f t="shared" si="13"/>
        <v>32697.892499999998</v>
      </c>
      <c r="AA15" s="110">
        <f t="shared" si="14"/>
        <v>0</v>
      </c>
      <c r="AB15" s="110">
        <f t="shared" si="18"/>
        <v>0</v>
      </c>
      <c r="AC15" s="114">
        <f t="shared" si="15"/>
        <v>0</v>
      </c>
      <c r="AD15" s="109"/>
      <c r="AF15" s="94">
        <f t="shared" si="19"/>
        <v>0</v>
      </c>
    </row>
    <row r="16" spans="1:33" ht="20" customHeight="1">
      <c r="A16" s="109">
        <f t="shared" si="0"/>
        <v>11</v>
      </c>
      <c r="B16" s="109">
        <v>267100</v>
      </c>
      <c r="C16" s="110">
        <v>504.81</v>
      </c>
      <c r="D16" s="110">
        <v>1.0649999999999999</v>
      </c>
      <c r="E16" s="111">
        <v>2.5000000000000001E-2</v>
      </c>
      <c r="F16" s="112" t="str">
        <f>VLOOKUP(B14,'TCS Chainage As PER CA'!$B$4:$J$4,8,TRUE)</f>
        <v>MCW</v>
      </c>
      <c r="G16" s="112" t="str">
        <f>VLOOKUP(B16,'TCS Chainage As PER CA'!$B$4:$J$4,4,TRUE)</f>
        <v>TCS - 01</v>
      </c>
      <c r="H16" s="110">
        <f>VLOOKUP(B16,'TCS Chainage As PER CA'!$B$4:$J$4,6,TRUE)</f>
        <v>13</v>
      </c>
      <c r="I16" s="110">
        <f t="shared" si="1"/>
        <v>503.745</v>
      </c>
      <c r="J16" s="110">
        <f t="shared" si="2"/>
        <v>504.00749999999999</v>
      </c>
      <c r="K16" s="110">
        <f t="shared" si="3"/>
        <v>503.87625000000003</v>
      </c>
      <c r="L16" s="110">
        <v>504.82400000000001</v>
      </c>
      <c r="M16" s="110"/>
      <c r="N16" s="110">
        <f t="shared" si="4"/>
        <v>252.41200000000001</v>
      </c>
      <c r="O16" s="110">
        <f t="shared" si="5"/>
        <v>251.46425000000002</v>
      </c>
      <c r="P16" s="110">
        <f t="shared" si="6"/>
        <v>251.46425000000002</v>
      </c>
      <c r="Q16" s="110">
        <f t="shared" si="7"/>
        <v>0</v>
      </c>
      <c r="R16" s="109">
        <f t="shared" si="16"/>
        <v>10</v>
      </c>
      <c r="S16" s="109">
        <f>VLOOKUP(B16,'TCS Chainage As PER CA'!$B$4:$J$4,7,TRUE)</f>
        <v>0</v>
      </c>
      <c r="T16" s="113">
        <f t="shared" si="8"/>
        <v>0</v>
      </c>
      <c r="U16" s="110">
        <f t="shared" si="9"/>
        <v>13</v>
      </c>
      <c r="V16" s="110">
        <f t="shared" si="10"/>
        <v>13</v>
      </c>
      <c r="W16" s="110">
        <f t="shared" si="11"/>
        <v>13</v>
      </c>
      <c r="X16" s="110">
        <f t="shared" si="12"/>
        <v>3269.0352500000004</v>
      </c>
      <c r="Y16" s="110">
        <f t="shared" si="17"/>
        <v>3269.2984999999999</v>
      </c>
      <c r="Z16" s="114">
        <f t="shared" si="13"/>
        <v>32692.985000000001</v>
      </c>
      <c r="AA16" s="110">
        <f t="shared" si="14"/>
        <v>0</v>
      </c>
      <c r="AB16" s="110">
        <f t="shared" si="18"/>
        <v>0</v>
      </c>
      <c r="AC16" s="114">
        <f t="shared" si="15"/>
        <v>0</v>
      </c>
      <c r="AD16" s="109"/>
      <c r="AF16" s="94">
        <f t="shared" si="19"/>
        <v>0</v>
      </c>
    </row>
    <row r="17" spans="1:32" ht="20" customHeight="1">
      <c r="A17" s="109">
        <f t="shared" si="0"/>
        <v>12</v>
      </c>
      <c r="B17" s="109">
        <v>267110</v>
      </c>
      <c r="C17" s="110">
        <v>504.69400000000002</v>
      </c>
      <c r="D17" s="110">
        <v>1.0649999999999999</v>
      </c>
      <c r="E17" s="111">
        <v>2.5000000000000001E-2</v>
      </c>
      <c r="F17" s="112" t="str">
        <f>VLOOKUP(B15,'TCS Chainage As PER CA'!$B$4:$J$4,8,TRUE)</f>
        <v>MCW</v>
      </c>
      <c r="G17" s="112" t="str">
        <f>VLOOKUP(B17,'TCS Chainage As PER CA'!$B$4:$J$4,4,TRUE)</f>
        <v>TCS - 01</v>
      </c>
      <c r="H17" s="110">
        <f>VLOOKUP(B17,'TCS Chainage As PER CA'!$B$4:$J$4,6,TRUE)</f>
        <v>13</v>
      </c>
      <c r="I17" s="110">
        <f t="shared" si="1"/>
        <v>503.62900000000002</v>
      </c>
      <c r="J17" s="110">
        <f t="shared" si="2"/>
        <v>503.89150000000001</v>
      </c>
      <c r="K17" s="110">
        <f t="shared" si="3"/>
        <v>503.76025000000004</v>
      </c>
      <c r="L17" s="110">
        <v>504.649</v>
      </c>
      <c r="M17" s="110"/>
      <c r="N17" s="110">
        <f t="shared" si="4"/>
        <v>252.3245</v>
      </c>
      <c r="O17" s="110">
        <f t="shared" si="5"/>
        <v>251.43575000000004</v>
      </c>
      <c r="P17" s="110">
        <f t="shared" si="6"/>
        <v>251.43575000000004</v>
      </c>
      <c r="Q17" s="110">
        <f t="shared" si="7"/>
        <v>0</v>
      </c>
      <c r="R17" s="109">
        <f t="shared" si="16"/>
        <v>10</v>
      </c>
      <c r="S17" s="109">
        <f>VLOOKUP(B17,'TCS Chainage As PER CA'!$B$4:$J$4,7,TRUE)</f>
        <v>0</v>
      </c>
      <c r="T17" s="113">
        <f t="shared" si="8"/>
        <v>0</v>
      </c>
      <c r="U17" s="110">
        <f t="shared" si="9"/>
        <v>13</v>
      </c>
      <c r="V17" s="110">
        <f t="shared" si="10"/>
        <v>13</v>
      </c>
      <c r="W17" s="110">
        <f t="shared" si="11"/>
        <v>13</v>
      </c>
      <c r="X17" s="110">
        <f t="shared" si="12"/>
        <v>3268.6647500000004</v>
      </c>
      <c r="Y17" s="110">
        <f t="shared" si="17"/>
        <v>3268.8500000000004</v>
      </c>
      <c r="Z17" s="114">
        <f t="shared" si="13"/>
        <v>32688.500000000004</v>
      </c>
      <c r="AA17" s="110">
        <f t="shared" si="14"/>
        <v>0</v>
      </c>
      <c r="AB17" s="110">
        <f t="shared" si="18"/>
        <v>0</v>
      </c>
      <c r="AC17" s="114">
        <f t="shared" si="15"/>
        <v>0</v>
      </c>
      <c r="AD17" s="109"/>
      <c r="AF17" s="94">
        <f t="shared" si="19"/>
        <v>0</v>
      </c>
    </row>
    <row r="18" spans="1:32" ht="20" customHeight="1">
      <c r="A18" s="109">
        <f t="shared" si="0"/>
        <v>13</v>
      </c>
      <c r="B18" s="109">
        <v>267120</v>
      </c>
      <c r="C18" s="110">
        <v>504.572</v>
      </c>
      <c r="D18" s="110">
        <v>1.0649999999999999</v>
      </c>
      <c r="E18" s="111">
        <v>2.5000000000000001E-2</v>
      </c>
      <c r="F18" s="112" t="str">
        <f>VLOOKUP(B16,'TCS Chainage As PER CA'!$B$4:$J$4,8,TRUE)</f>
        <v>MCW</v>
      </c>
      <c r="G18" s="112" t="str">
        <f>VLOOKUP(B18,'TCS Chainage As PER CA'!$B$4:$J$4,4,TRUE)</f>
        <v>TCS - 01</v>
      </c>
      <c r="H18" s="110">
        <f>VLOOKUP(B18,'TCS Chainage As PER CA'!$B$4:$J$4,6,TRUE)</f>
        <v>13</v>
      </c>
      <c r="I18" s="110">
        <f t="shared" si="1"/>
        <v>503.50700000000001</v>
      </c>
      <c r="J18" s="110">
        <f t="shared" si="2"/>
        <v>503.76949999999999</v>
      </c>
      <c r="K18" s="110">
        <f t="shared" si="3"/>
        <v>503.63824999999997</v>
      </c>
      <c r="L18" s="110">
        <v>504.53800000000001</v>
      </c>
      <c r="M18" s="110"/>
      <c r="N18" s="110">
        <f t="shared" si="4"/>
        <v>252.26900000000001</v>
      </c>
      <c r="O18" s="110">
        <f t="shared" si="5"/>
        <v>251.36924999999997</v>
      </c>
      <c r="P18" s="110">
        <f t="shared" si="6"/>
        <v>251.36924999999997</v>
      </c>
      <c r="Q18" s="110">
        <f t="shared" si="7"/>
        <v>0</v>
      </c>
      <c r="R18" s="109">
        <f t="shared" si="16"/>
        <v>10</v>
      </c>
      <c r="S18" s="109">
        <f>VLOOKUP(B18,'TCS Chainage As PER CA'!$B$4:$J$4,7,TRUE)</f>
        <v>0</v>
      </c>
      <c r="T18" s="113">
        <f t="shared" si="8"/>
        <v>0</v>
      </c>
      <c r="U18" s="110">
        <f t="shared" si="9"/>
        <v>13</v>
      </c>
      <c r="V18" s="110">
        <f t="shared" si="10"/>
        <v>13</v>
      </c>
      <c r="W18" s="110">
        <f t="shared" si="11"/>
        <v>13</v>
      </c>
      <c r="X18" s="110">
        <f t="shared" si="12"/>
        <v>3267.8002499999993</v>
      </c>
      <c r="Y18" s="110">
        <f t="shared" si="17"/>
        <v>3268.2325000000001</v>
      </c>
      <c r="Z18" s="114">
        <f t="shared" si="13"/>
        <v>32682.325000000001</v>
      </c>
      <c r="AA18" s="110">
        <f t="shared" si="14"/>
        <v>0</v>
      </c>
      <c r="AB18" s="110">
        <f t="shared" si="18"/>
        <v>0</v>
      </c>
      <c r="AC18" s="114">
        <f t="shared" si="15"/>
        <v>0</v>
      </c>
      <c r="AD18" s="109"/>
      <c r="AF18" s="94">
        <f t="shared" si="19"/>
        <v>0</v>
      </c>
    </row>
    <row r="19" spans="1:32" ht="20" customHeight="1">
      <c r="A19" s="109">
        <f t="shared" si="0"/>
        <v>14</v>
      </c>
      <c r="B19" s="109">
        <v>267130</v>
      </c>
      <c r="C19" s="110">
        <v>504.44200000000001</v>
      </c>
      <c r="D19" s="110">
        <v>1.0649999999999999</v>
      </c>
      <c r="E19" s="111">
        <v>2.5000000000000001E-2</v>
      </c>
      <c r="F19" s="112" t="str">
        <f>VLOOKUP(B17,'TCS Chainage As PER CA'!$B$4:$J$4,8,TRUE)</f>
        <v>MCW</v>
      </c>
      <c r="G19" s="112" t="str">
        <f>VLOOKUP(B19,'TCS Chainage As PER CA'!$B$4:$J$4,4,TRUE)</f>
        <v>TCS - 01</v>
      </c>
      <c r="H19" s="110">
        <f>VLOOKUP(B19,'TCS Chainage As PER CA'!$B$4:$J$4,6,TRUE)</f>
        <v>13</v>
      </c>
      <c r="I19" s="110">
        <f t="shared" si="1"/>
        <v>503.37700000000001</v>
      </c>
      <c r="J19" s="110">
        <f t="shared" si="2"/>
        <v>503.6395</v>
      </c>
      <c r="K19" s="110">
        <f t="shared" si="3"/>
        <v>503.50824999999998</v>
      </c>
      <c r="L19" s="110">
        <v>504.416</v>
      </c>
      <c r="M19" s="110"/>
      <c r="N19" s="110">
        <f t="shared" si="4"/>
        <v>252.208</v>
      </c>
      <c r="O19" s="110">
        <f t="shared" si="5"/>
        <v>251.30024999999998</v>
      </c>
      <c r="P19" s="110">
        <f t="shared" si="6"/>
        <v>251.30024999999998</v>
      </c>
      <c r="Q19" s="110">
        <f t="shared" si="7"/>
        <v>0</v>
      </c>
      <c r="R19" s="109">
        <f t="shared" si="16"/>
        <v>10</v>
      </c>
      <c r="S19" s="109">
        <f>VLOOKUP(B19,'TCS Chainage As PER CA'!$B$4:$J$4,7,TRUE)</f>
        <v>0</v>
      </c>
      <c r="T19" s="113">
        <f t="shared" si="8"/>
        <v>0</v>
      </c>
      <c r="U19" s="110">
        <f t="shared" si="9"/>
        <v>13</v>
      </c>
      <c r="V19" s="110">
        <f t="shared" si="10"/>
        <v>13</v>
      </c>
      <c r="W19" s="110">
        <f t="shared" si="11"/>
        <v>13</v>
      </c>
      <c r="X19" s="110">
        <f t="shared" si="12"/>
        <v>3266.9032499999998</v>
      </c>
      <c r="Y19" s="110">
        <f t="shared" si="17"/>
        <v>3267.3517499999998</v>
      </c>
      <c r="Z19" s="114">
        <f t="shared" si="13"/>
        <v>32673.517499999998</v>
      </c>
      <c r="AA19" s="110">
        <f t="shared" si="14"/>
        <v>0</v>
      </c>
      <c r="AB19" s="110">
        <f t="shared" si="18"/>
        <v>0</v>
      </c>
      <c r="AC19" s="114">
        <f t="shared" si="15"/>
        <v>0</v>
      </c>
      <c r="AD19" s="109"/>
      <c r="AF19" s="94">
        <f t="shared" si="19"/>
        <v>0</v>
      </c>
    </row>
    <row r="20" spans="1:32" ht="20" customHeight="1">
      <c r="A20" s="109">
        <f t="shared" si="0"/>
        <v>15</v>
      </c>
      <c r="B20" s="109">
        <v>267140</v>
      </c>
      <c r="C20" s="110">
        <v>504.30399999999997</v>
      </c>
      <c r="D20" s="110">
        <v>1.0649999999999999</v>
      </c>
      <c r="E20" s="111">
        <v>2.5000000000000001E-2</v>
      </c>
      <c r="F20" s="112" t="str">
        <f>VLOOKUP(B18,'TCS Chainage As PER CA'!$B$4:$J$4,8,TRUE)</f>
        <v>MCW</v>
      </c>
      <c r="G20" s="112" t="str">
        <f>VLOOKUP(B20,'TCS Chainage As PER CA'!$B$4:$J$4,4,TRUE)</f>
        <v>TCS - 01</v>
      </c>
      <c r="H20" s="110">
        <f>VLOOKUP(B20,'TCS Chainage As PER CA'!$B$4:$J$4,6,TRUE)</f>
        <v>13</v>
      </c>
      <c r="I20" s="110">
        <f t="shared" si="1"/>
        <v>503.23899999999998</v>
      </c>
      <c r="J20" s="110">
        <f t="shared" si="2"/>
        <v>503.50149999999996</v>
      </c>
      <c r="K20" s="110">
        <f t="shared" si="3"/>
        <v>503.37024999999994</v>
      </c>
      <c r="L20" s="110">
        <v>504.26400000000001</v>
      </c>
      <c r="M20" s="110"/>
      <c r="N20" s="110">
        <f t="shared" si="4"/>
        <v>252.13200000000001</v>
      </c>
      <c r="O20" s="110">
        <f t="shared" si="5"/>
        <v>251.23824999999994</v>
      </c>
      <c r="P20" s="110">
        <f t="shared" si="6"/>
        <v>251.23824999999994</v>
      </c>
      <c r="Q20" s="110">
        <f t="shared" si="7"/>
        <v>0</v>
      </c>
      <c r="R20" s="109">
        <f t="shared" si="16"/>
        <v>10</v>
      </c>
      <c r="S20" s="109">
        <f>VLOOKUP(B20,'TCS Chainage As PER CA'!$B$4:$J$4,7,TRUE)</f>
        <v>0</v>
      </c>
      <c r="T20" s="113">
        <f t="shared" si="8"/>
        <v>0</v>
      </c>
      <c r="U20" s="110">
        <f t="shared" si="9"/>
        <v>13</v>
      </c>
      <c r="V20" s="110">
        <f t="shared" si="10"/>
        <v>13</v>
      </c>
      <c r="W20" s="110">
        <f t="shared" si="11"/>
        <v>13</v>
      </c>
      <c r="X20" s="110">
        <f t="shared" si="12"/>
        <v>3266.0972499999993</v>
      </c>
      <c r="Y20" s="110">
        <f t="shared" si="17"/>
        <v>3266.5002499999996</v>
      </c>
      <c r="Z20" s="114">
        <f t="shared" si="13"/>
        <v>32665.002499999995</v>
      </c>
      <c r="AA20" s="110">
        <f t="shared" si="14"/>
        <v>0</v>
      </c>
      <c r="AB20" s="110">
        <f t="shared" si="18"/>
        <v>0</v>
      </c>
      <c r="AC20" s="114">
        <f t="shared" si="15"/>
        <v>0</v>
      </c>
      <c r="AD20" s="109"/>
      <c r="AF20" s="94">
        <f t="shared" si="19"/>
        <v>0</v>
      </c>
    </row>
    <row r="21" spans="1:32" ht="20" customHeight="1">
      <c r="A21" s="109">
        <f t="shared" si="0"/>
        <v>16</v>
      </c>
      <c r="B21" s="109">
        <v>267150</v>
      </c>
      <c r="C21" s="110">
        <v>504.15899999999999</v>
      </c>
      <c r="D21" s="110">
        <v>1.0649999999999999</v>
      </c>
      <c r="E21" s="111">
        <v>2.5000000000000001E-2</v>
      </c>
      <c r="F21" s="112" t="str">
        <f>VLOOKUP(B19,'TCS Chainage As PER CA'!$B$4:$J$4,8,TRUE)</f>
        <v>MCW</v>
      </c>
      <c r="G21" s="112" t="str">
        <f>VLOOKUP(B21,'TCS Chainage As PER CA'!$B$4:$J$4,4,TRUE)</f>
        <v>TCS - 01</v>
      </c>
      <c r="H21" s="110">
        <f>VLOOKUP(B21,'TCS Chainage As PER CA'!$B$4:$J$4,6,TRUE)</f>
        <v>13</v>
      </c>
      <c r="I21" s="110">
        <f t="shared" si="1"/>
        <v>503.09399999999999</v>
      </c>
      <c r="J21" s="110">
        <f t="shared" si="2"/>
        <v>503.35649999999998</v>
      </c>
      <c r="K21" s="110">
        <f t="shared" si="3"/>
        <v>503.22524999999996</v>
      </c>
      <c r="L21" s="110">
        <v>504.11</v>
      </c>
      <c r="M21" s="110"/>
      <c r="N21" s="110">
        <f t="shared" si="4"/>
        <v>252.05500000000001</v>
      </c>
      <c r="O21" s="110">
        <f t="shared" si="5"/>
        <v>251.17024999999995</v>
      </c>
      <c r="P21" s="110">
        <f t="shared" si="6"/>
        <v>251.17024999999995</v>
      </c>
      <c r="Q21" s="110">
        <f t="shared" si="7"/>
        <v>0</v>
      </c>
      <c r="R21" s="109">
        <f t="shared" si="16"/>
        <v>10</v>
      </c>
      <c r="S21" s="109">
        <f>VLOOKUP(B21,'TCS Chainage As PER CA'!$B$4:$J$4,7,TRUE)</f>
        <v>0</v>
      </c>
      <c r="T21" s="113">
        <f t="shared" si="8"/>
        <v>0</v>
      </c>
      <c r="U21" s="110">
        <f t="shared" si="9"/>
        <v>13</v>
      </c>
      <c r="V21" s="110">
        <f t="shared" si="10"/>
        <v>13</v>
      </c>
      <c r="W21" s="110">
        <f t="shared" si="11"/>
        <v>13</v>
      </c>
      <c r="X21" s="110">
        <f t="shared" si="12"/>
        <v>3265.2132499999993</v>
      </c>
      <c r="Y21" s="110">
        <f t="shared" si="17"/>
        <v>3265.6552499999993</v>
      </c>
      <c r="Z21" s="114">
        <f t="shared" si="13"/>
        <v>32656.552499999994</v>
      </c>
      <c r="AA21" s="110">
        <f t="shared" si="14"/>
        <v>0</v>
      </c>
      <c r="AB21" s="110">
        <f t="shared" si="18"/>
        <v>0</v>
      </c>
      <c r="AC21" s="114">
        <f t="shared" si="15"/>
        <v>0</v>
      </c>
      <c r="AD21" s="109"/>
    </row>
    <row r="22" spans="1:32" ht="20" customHeight="1">
      <c r="A22" s="109">
        <f t="shared" si="0"/>
        <v>17</v>
      </c>
      <c r="B22" s="109">
        <v>267160</v>
      </c>
      <c r="C22" s="110">
        <v>504.00700000000001</v>
      </c>
      <c r="D22" s="110">
        <v>1.0649999999999999</v>
      </c>
      <c r="E22" s="111">
        <v>2.5000000000000001E-2</v>
      </c>
      <c r="F22" s="112" t="str">
        <f>VLOOKUP(B20,'TCS Chainage As PER CA'!$B$4:$J$4,8,TRUE)</f>
        <v>MCW</v>
      </c>
      <c r="G22" s="112" t="str">
        <f>VLOOKUP(B22,'TCS Chainage As PER CA'!$B$4:$J$4,4,TRUE)</f>
        <v>TCS - 01</v>
      </c>
      <c r="H22" s="110">
        <f>VLOOKUP(B22,'TCS Chainage As PER CA'!$B$4:$J$4,6,TRUE)</f>
        <v>13</v>
      </c>
      <c r="I22" s="110">
        <f t="shared" si="1"/>
        <v>502.94200000000001</v>
      </c>
      <c r="J22" s="110">
        <f t="shared" si="2"/>
        <v>503.2045</v>
      </c>
      <c r="K22" s="110">
        <f t="shared" si="3"/>
        <v>503.07325000000003</v>
      </c>
      <c r="L22" s="110">
        <v>503.94</v>
      </c>
      <c r="M22" s="110"/>
      <c r="N22" s="110">
        <f t="shared" si="4"/>
        <v>251.97</v>
      </c>
      <c r="O22" s="110">
        <f t="shared" si="5"/>
        <v>251.10325000000003</v>
      </c>
      <c r="P22" s="110">
        <f t="shared" si="6"/>
        <v>251.10325000000003</v>
      </c>
      <c r="Q22" s="110">
        <f t="shared" si="7"/>
        <v>0</v>
      </c>
      <c r="R22" s="109">
        <f t="shared" si="16"/>
        <v>10</v>
      </c>
      <c r="S22" s="109">
        <f>VLOOKUP(B22,'TCS Chainage As PER CA'!$B$4:$J$4,7,TRUE)</f>
        <v>0</v>
      </c>
      <c r="T22" s="113">
        <f t="shared" si="8"/>
        <v>0</v>
      </c>
      <c r="U22" s="110">
        <f t="shared" si="9"/>
        <v>13</v>
      </c>
      <c r="V22" s="110">
        <f t="shared" si="10"/>
        <v>13</v>
      </c>
      <c r="W22" s="110">
        <f t="shared" si="11"/>
        <v>13</v>
      </c>
      <c r="X22" s="110">
        <f t="shared" si="12"/>
        <v>3264.3422500000006</v>
      </c>
      <c r="Y22" s="110">
        <f t="shared" si="17"/>
        <v>3264.7777500000002</v>
      </c>
      <c r="Z22" s="114">
        <f t="shared" si="13"/>
        <v>32647.777500000004</v>
      </c>
      <c r="AA22" s="110">
        <f t="shared" si="14"/>
        <v>0</v>
      </c>
      <c r="AB22" s="110">
        <f t="shared" si="18"/>
        <v>0</v>
      </c>
      <c r="AC22" s="114">
        <f t="shared" si="15"/>
        <v>0</v>
      </c>
      <c r="AD22" s="109"/>
    </row>
    <row r="23" spans="1:32" ht="20" customHeight="1">
      <c r="A23" s="109">
        <f t="shared" si="0"/>
        <v>18</v>
      </c>
      <c r="B23" s="109">
        <v>267170</v>
      </c>
      <c r="C23" s="110">
        <v>503.84800000000001</v>
      </c>
      <c r="D23" s="110">
        <v>1.0649999999999999</v>
      </c>
      <c r="E23" s="111">
        <v>2.5000000000000001E-2</v>
      </c>
      <c r="F23" s="112" t="str">
        <f>VLOOKUP(B21,'TCS Chainage As PER CA'!$B$4:$J$4,8,TRUE)</f>
        <v>MCW</v>
      </c>
      <c r="G23" s="112" t="str">
        <f>VLOOKUP(B23,'TCS Chainage As PER CA'!$B$4:$J$4,4,TRUE)</f>
        <v>TCS - 01</v>
      </c>
      <c r="H23" s="110">
        <f>VLOOKUP(B23,'TCS Chainage As PER CA'!$B$4:$J$4,6,TRUE)</f>
        <v>13</v>
      </c>
      <c r="I23" s="110">
        <f t="shared" si="1"/>
        <v>502.78300000000002</v>
      </c>
      <c r="J23" s="110">
        <f t="shared" si="2"/>
        <v>503.0455</v>
      </c>
      <c r="K23" s="110">
        <f t="shared" si="3"/>
        <v>502.91425000000004</v>
      </c>
      <c r="L23" s="110">
        <v>503.74099999999999</v>
      </c>
      <c r="M23" s="110"/>
      <c r="N23" s="110">
        <f t="shared" si="4"/>
        <v>251.87049999999999</v>
      </c>
      <c r="O23" s="110">
        <f t="shared" si="5"/>
        <v>251.04375000000005</v>
      </c>
      <c r="P23" s="110">
        <f t="shared" si="6"/>
        <v>251.04375000000005</v>
      </c>
      <c r="Q23" s="110">
        <f t="shared" si="7"/>
        <v>0</v>
      </c>
      <c r="R23" s="109">
        <f t="shared" si="16"/>
        <v>10</v>
      </c>
      <c r="S23" s="109">
        <f>VLOOKUP(B23,'TCS Chainage As PER CA'!$B$4:$J$4,7,TRUE)</f>
        <v>0</v>
      </c>
      <c r="T23" s="113">
        <f t="shared" si="8"/>
        <v>0</v>
      </c>
      <c r="U23" s="110">
        <f t="shared" si="9"/>
        <v>13</v>
      </c>
      <c r="V23" s="110">
        <f t="shared" si="10"/>
        <v>13</v>
      </c>
      <c r="W23" s="110">
        <f t="shared" si="11"/>
        <v>13</v>
      </c>
      <c r="X23" s="110">
        <f t="shared" si="12"/>
        <v>3263.5687500000004</v>
      </c>
      <c r="Y23" s="110">
        <f t="shared" si="17"/>
        <v>3263.9555000000005</v>
      </c>
      <c r="Z23" s="114">
        <f t="shared" si="13"/>
        <v>32639.555000000004</v>
      </c>
      <c r="AA23" s="110">
        <f t="shared" si="14"/>
        <v>0</v>
      </c>
      <c r="AB23" s="110">
        <f t="shared" si="18"/>
        <v>0</v>
      </c>
      <c r="AC23" s="114">
        <f t="shared" si="15"/>
        <v>0</v>
      </c>
      <c r="AD23" s="109"/>
    </row>
    <row r="24" spans="1:32" ht="20" customHeight="1">
      <c r="A24" s="109">
        <f t="shared" si="0"/>
        <v>19</v>
      </c>
      <c r="B24" s="109">
        <v>267180</v>
      </c>
      <c r="C24" s="110">
        <v>503.68</v>
      </c>
      <c r="D24" s="110">
        <v>1.0649999999999999</v>
      </c>
      <c r="E24" s="111">
        <v>2.5000000000000001E-2</v>
      </c>
      <c r="F24" s="112" t="str">
        <f>VLOOKUP(B22,'TCS Chainage As PER CA'!$B$4:$J$4,8,TRUE)</f>
        <v>MCW</v>
      </c>
      <c r="G24" s="112" t="str">
        <f>VLOOKUP(B24,'TCS Chainage As PER CA'!$B$4:$J$4,4,TRUE)</f>
        <v>TCS - 01</v>
      </c>
      <c r="H24" s="110">
        <f>VLOOKUP(B24,'TCS Chainage As PER CA'!$B$4:$J$4,6,TRUE)</f>
        <v>13</v>
      </c>
      <c r="I24" s="110">
        <f t="shared" si="1"/>
        <v>502.61500000000001</v>
      </c>
      <c r="J24" s="110">
        <f t="shared" si="2"/>
        <v>502.8775</v>
      </c>
      <c r="K24" s="110">
        <f t="shared" si="3"/>
        <v>502.74625000000003</v>
      </c>
      <c r="L24" s="110">
        <v>503.51299999999998</v>
      </c>
      <c r="M24" s="110"/>
      <c r="N24" s="110">
        <f t="shared" si="4"/>
        <v>251.75649999999999</v>
      </c>
      <c r="O24" s="110">
        <f t="shared" si="5"/>
        <v>250.98975000000004</v>
      </c>
      <c r="P24" s="110">
        <f t="shared" si="6"/>
        <v>250.98975000000004</v>
      </c>
      <c r="Q24" s="110">
        <f t="shared" si="7"/>
        <v>0</v>
      </c>
      <c r="R24" s="109">
        <f t="shared" si="16"/>
        <v>10</v>
      </c>
      <c r="S24" s="109">
        <f>VLOOKUP(B24,'TCS Chainage As PER CA'!$B$4:$J$4,7,TRUE)</f>
        <v>0</v>
      </c>
      <c r="T24" s="113">
        <f t="shared" si="8"/>
        <v>0</v>
      </c>
      <c r="U24" s="110">
        <f t="shared" si="9"/>
        <v>13</v>
      </c>
      <c r="V24" s="110">
        <f t="shared" si="10"/>
        <v>13</v>
      </c>
      <c r="W24" s="110">
        <f t="shared" si="11"/>
        <v>13</v>
      </c>
      <c r="X24" s="110">
        <f t="shared" si="12"/>
        <v>3262.8667500000006</v>
      </c>
      <c r="Y24" s="110">
        <f t="shared" si="17"/>
        <v>3263.2177500000007</v>
      </c>
      <c r="Z24" s="114">
        <f t="shared" si="13"/>
        <v>32632.177500000005</v>
      </c>
      <c r="AA24" s="110">
        <f t="shared" si="14"/>
        <v>0</v>
      </c>
      <c r="AB24" s="110">
        <f t="shared" si="18"/>
        <v>0</v>
      </c>
      <c r="AC24" s="114">
        <f t="shared" si="15"/>
        <v>0</v>
      </c>
      <c r="AD24" s="109"/>
    </row>
    <row r="25" spans="1:32" ht="20" customHeight="1">
      <c r="A25" s="109">
        <f t="shared" si="0"/>
        <v>20</v>
      </c>
      <c r="B25" s="109">
        <v>267190</v>
      </c>
      <c r="C25" s="110">
        <v>503.50599999999997</v>
      </c>
      <c r="D25" s="110">
        <v>1.0649999999999999</v>
      </c>
      <c r="E25" s="111">
        <v>2.5000000000000001E-2</v>
      </c>
      <c r="F25" s="112" t="str">
        <f>VLOOKUP(B23,'TCS Chainage As PER CA'!$B$4:$J$4,8,TRUE)</f>
        <v>MCW</v>
      </c>
      <c r="G25" s="112" t="str">
        <f>VLOOKUP(B25,'TCS Chainage As PER CA'!$B$4:$J$4,4,TRUE)</f>
        <v>TCS - 01</v>
      </c>
      <c r="H25" s="110">
        <f>VLOOKUP(B25,'TCS Chainage As PER CA'!$B$4:$J$4,6,TRUE)</f>
        <v>13</v>
      </c>
      <c r="I25" s="110">
        <f t="shared" si="1"/>
        <v>502.44099999999997</v>
      </c>
      <c r="J25" s="110">
        <f t="shared" si="2"/>
        <v>502.70349999999996</v>
      </c>
      <c r="K25" s="110">
        <f t="shared" si="3"/>
        <v>502.57224999999994</v>
      </c>
      <c r="L25" s="110">
        <v>503.30500000000001</v>
      </c>
      <c r="M25" s="110"/>
      <c r="N25" s="110">
        <f t="shared" si="4"/>
        <v>251.6525</v>
      </c>
      <c r="O25" s="110">
        <f t="shared" si="5"/>
        <v>250.91974999999994</v>
      </c>
      <c r="P25" s="110">
        <f t="shared" si="6"/>
        <v>250.91974999999994</v>
      </c>
      <c r="Q25" s="110">
        <f t="shared" si="7"/>
        <v>0</v>
      </c>
      <c r="R25" s="109">
        <f t="shared" si="16"/>
        <v>10</v>
      </c>
      <c r="S25" s="109">
        <f>VLOOKUP(B25,'TCS Chainage As PER CA'!$B$4:$J$4,7,TRUE)</f>
        <v>0</v>
      </c>
      <c r="T25" s="113">
        <f t="shared" si="8"/>
        <v>0</v>
      </c>
      <c r="U25" s="110">
        <f t="shared" si="9"/>
        <v>13</v>
      </c>
      <c r="V25" s="110">
        <f t="shared" si="10"/>
        <v>13</v>
      </c>
      <c r="W25" s="110">
        <f t="shared" si="11"/>
        <v>13</v>
      </c>
      <c r="X25" s="110">
        <f t="shared" si="12"/>
        <v>3261.9567499999994</v>
      </c>
      <c r="Y25" s="110">
        <f t="shared" si="17"/>
        <v>3262.4117500000002</v>
      </c>
      <c r="Z25" s="114">
        <f t="shared" si="13"/>
        <v>32624.1175</v>
      </c>
      <c r="AA25" s="110">
        <f t="shared" si="14"/>
        <v>0</v>
      </c>
      <c r="AB25" s="110">
        <f t="shared" si="18"/>
        <v>0</v>
      </c>
      <c r="AC25" s="114">
        <f t="shared" si="15"/>
        <v>0</v>
      </c>
      <c r="AD25" s="109"/>
    </row>
    <row r="26" spans="1:32" ht="20" customHeight="1">
      <c r="A26" s="109">
        <f t="shared" si="0"/>
        <v>21</v>
      </c>
      <c r="B26" s="109">
        <v>267200</v>
      </c>
      <c r="C26" s="110">
        <v>503.32400000000001</v>
      </c>
      <c r="D26" s="110">
        <v>1.0649999999999999</v>
      </c>
      <c r="E26" s="111">
        <v>2.5000000000000001E-2</v>
      </c>
      <c r="F26" s="112" t="str">
        <f>VLOOKUP(B24,'TCS Chainage As PER CA'!$B$4:$J$4,8,TRUE)</f>
        <v>MCW</v>
      </c>
      <c r="G26" s="112" t="str">
        <f>VLOOKUP(B26,'TCS Chainage As PER CA'!$B$4:$J$4,4,TRUE)</f>
        <v>TCS - 01</v>
      </c>
      <c r="H26" s="110">
        <f>VLOOKUP(B26,'TCS Chainage As PER CA'!$B$4:$J$4,6,TRUE)</f>
        <v>13</v>
      </c>
      <c r="I26" s="110">
        <f t="shared" si="1"/>
        <v>502.25900000000001</v>
      </c>
      <c r="J26" s="110">
        <f t="shared" si="2"/>
        <v>502.5215</v>
      </c>
      <c r="K26" s="110">
        <f t="shared" si="3"/>
        <v>502.39025000000004</v>
      </c>
      <c r="L26" s="110">
        <v>503.02800000000002</v>
      </c>
      <c r="M26" s="110"/>
      <c r="N26" s="110">
        <f t="shared" si="4"/>
        <v>251.51400000000001</v>
      </c>
      <c r="O26" s="110">
        <f t="shared" si="5"/>
        <v>250.87625000000003</v>
      </c>
      <c r="P26" s="110">
        <f t="shared" si="6"/>
        <v>250.87625000000003</v>
      </c>
      <c r="Q26" s="110">
        <f t="shared" si="7"/>
        <v>0</v>
      </c>
      <c r="R26" s="109">
        <f t="shared" si="16"/>
        <v>10</v>
      </c>
      <c r="S26" s="109">
        <f>VLOOKUP(B26,'TCS Chainage As PER CA'!$B$4:$J$4,7,TRUE)</f>
        <v>0</v>
      </c>
      <c r="T26" s="113">
        <f t="shared" si="8"/>
        <v>0</v>
      </c>
      <c r="U26" s="110">
        <f t="shared" si="9"/>
        <v>13</v>
      </c>
      <c r="V26" s="110">
        <f t="shared" si="10"/>
        <v>13</v>
      </c>
      <c r="W26" s="110">
        <f t="shared" si="11"/>
        <v>13</v>
      </c>
      <c r="X26" s="110">
        <f t="shared" si="12"/>
        <v>3261.3912500000006</v>
      </c>
      <c r="Y26" s="110">
        <f t="shared" si="17"/>
        <v>3261.674</v>
      </c>
      <c r="Z26" s="114">
        <f t="shared" si="13"/>
        <v>32616.739999999998</v>
      </c>
      <c r="AA26" s="110">
        <f t="shared" si="14"/>
        <v>0</v>
      </c>
      <c r="AB26" s="110">
        <f t="shared" si="18"/>
        <v>0</v>
      </c>
      <c r="AC26" s="114">
        <f t="shared" si="15"/>
        <v>0</v>
      </c>
      <c r="AD26" s="109"/>
    </row>
    <row r="27" spans="1:32" ht="20" customHeight="1">
      <c r="A27" s="109">
        <f t="shared" si="0"/>
        <v>22</v>
      </c>
      <c r="B27" s="109">
        <v>267210</v>
      </c>
      <c r="C27" s="110">
        <v>503.13499999999999</v>
      </c>
      <c r="D27" s="110">
        <v>1.0649999999999999</v>
      </c>
      <c r="E27" s="111">
        <v>2.5000000000000001E-2</v>
      </c>
      <c r="F27" s="112" t="str">
        <f>VLOOKUP(B25,'TCS Chainage As PER CA'!$B$4:$J$4,8,TRUE)</f>
        <v>MCW</v>
      </c>
      <c r="G27" s="112" t="str">
        <f>VLOOKUP(B27,'TCS Chainage As PER CA'!$B$4:$J$4,4,TRUE)</f>
        <v>TCS - 01</v>
      </c>
      <c r="H27" s="110">
        <f>VLOOKUP(B27,'TCS Chainage As PER CA'!$B$4:$J$4,6,TRUE)</f>
        <v>13</v>
      </c>
      <c r="I27" s="110">
        <f t="shared" si="1"/>
        <v>502.07</v>
      </c>
      <c r="J27" s="110">
        <f t="shared" si="2"/>
        <v>502.33249999999998</v>
      </c>
      <c r="K27" s="110">
        <f t="shared" si="3"/>
        <v>502.20124999999996</v>
      </c>
      <c r="L27" s="110">
        <v>502.70400000000001</v>
      </c>
      <c r="M27" s="110"/>
      <c r="N27" s="110">
        <f t="shared" si="4"/>
        <v>251.352</v>
      </c>
      <c r="O27" s="110">
        <f t="shared" si="5"/>
        <v>250.84924999999996</v>
      </c>
      <c r="P27" s="110">
        <f t="shared" si="6"/>
        <v>250.84924999999996</v>
      </c>
      <c r="Q27" s="110">
        <f t="shared" si="7"/>
        <v>0</v>
      </c>
      <c r="R27" s="109">
        <f t="shared" si="16"/>
        <v>10</v>
      </c>
      <c r="S27" s="109">
        <f>VLOOKUP(B27,'TCS Chainage As PER CA'!$B$4:$J$4,7,TRUE)</f>
        <v>0</v>
      </c>
      <c r="T27" s="113">
        <f t="shared" si="8"/>
        <v>0</v>
      </c>
      <c r="U27" s="110">
        <f t="shared" si="9"/>
        <v>13</v>
      </c>
      <c r="V27" s="110">
        <f t="shared" si="10"/>
        <v>13</v>
      </c>
      <c r="W27" s="110">
        <f t="shared" si="11"/>
        <v>13</v>
      </c>
      <c r="X27" s="110">
        <f t="shared" si="12"/>
        <v>3261.0402499999996</v>
      </c>
      <c r="Y27" s="110">
        <f t="shared" si="17"/>
        <v>3261.2157500000003</v>
      </c>
      <c r="Z27" s="114">
        <f t="shared" si="13"/>
        <v>32612.157500000001</v>
      </c>
      <c r="AA27" s="110">
        <f t="shared" si="14"/>
        <v>0</v>
      </c>
      <c r="AB27" s="110">
        <f t="shared" si="18"/>
        <v>0</v>
      </c>
      <c r="AC27" s="114">
        <f t="shared" si="15"/>
        <v>0</v>
      </c>
      <c r="AD27" s="109"/>
    </row>
    <row r="28" spans="1:32" ht="20" customHeight="1">
      <c r="A28" s="109">
        <f t="shared" si="0"/>
        <v>23</v>
      </c>
      <c r="B28" s="109">
        <v>267220</v>
      </c>
      <c r="C28" s="110">
        <v>502.93799999999999</v>
      </c>
      <c r="D28" s="110">
        <v>1.0649999999999999</v>
      </c>
      <c r="E28" s="111">
        <v>2.5000000000000001E-2</v>
      </c>
      <c r="F28" s="112" t="str">
        <f>VLOOKUP(B26,'TCS Chainage As PER CA'!$B$4:$J$4,8,TRUE)</f>
        <v>MCW</v>
      </c>
      <c r="G28" s="112" t="str">
        <f>VLOOKUP(B28,'TCS Chainage As PER CA'!$B$4:$J$4,4,TRUE)</f>
        <v>TCS - 01</v>
      </c>
      <c r="H28" s="110">
        <f>VLOOKUP(B28,'TCS Chainage As PER CA'!$B$4:$J$4,6,TRUE)</f>
        <v>13</v>
      </c>
      <c r="I28" s="110">
        <f t="shared" si="1"/>
        <v>501.87299999999999</v>
      </c>
      <c r="J28" s="110">
        <f t="shared" si="2"/>
        <v>502.13549999999998</v>
      </c>
      <c r="K28" s="110">
        <f t="shared" si="3"/>
        <v>502.00424999999996</v>
      </c>
      <c r="L28" s="110">
        <v>502.52499999999998</v>
      </c>
      <c r="M28" s="110"/>
      <c r="N28" s="110">
        <f t="shared" si="4"/>
        <v>251.26249999999999</v>
      </c>
      <c r="O28" s="110">
        <f t="shared" si="5"/>
        <v>250.74174999999997</v>
      </c>
      <c r="P28" s="110">
        <f t="shared" si="6"/>
        <v>250.74174999999997</v>
      </c>
      <c r="Q28" s="110">
        <f t="shared" si="7"/>
        <v>0</v>
      </c>
      <c r="R28" s="109">
        <f t="shared" si="16"/>
        <v>10</v>
      </c>
      <c r="S28" s="109">
        <f>VLOOKUP(B28,'TCS Chainage As PER CA'!$B$4:$J$4,7,TRUE)</f>
        <v>0</v>
      </c>
      <c r="T28" s="113">
        <f t="shared" si="8"/>
        <v>0</v>
      </c>
      <c r="U28" s="110">
        <f t="shared" si="9"/>
        <v>13</v>
      </c>
      <c r="V28" s="110">
        <f t="shared" si="10"/>
        <v>13</v>
      </c>
      <c r="W28" s="110">
        <f t="shared" si="11"/>
        <v>13</v>
      </c>
      <c r="X28" s="110">
        <f t="shared" si="12"/>
        <v>3259.6427499999995</v>
      </c>
      <c r="Y28" s="110">
        <f t="shared" si="17"/>
        <v>3260.3414999999995</v>
      </c>
      <c r="Z28" s="114">
        <f t="shared" si="13"/>
        <v>32603.414999999994</v>
      </c>
      <c r="AA28" s="110">
        <f t="shared" si="14"/>
        <v>0</v>
      </c>
      <c r="AB28" s="110">
        <f t="shared" si="18"/>
        <v>0</v>
      </c>
      <c r="AC28" s="114">
        <f t="shared" si="15"/>
        <v>0</v>
      </c>
      <c r="AD28" s="109"/>
    </row>
    <row r="29" spans="1:32" ht="20" customHeight="1">
      <c r="A29" s="109">
        <f t="shared" si="0"/>
        <v>24</v>
      </c>
      <c r="B29" s="109">
        <v>267230</v>
      </c>
      <c r="C29" s="110">
        <v>502.73399999999998</v>
      </c>
      <c r="D29" s="110">
        <v>1.0649999999999999</v>
      </c>
      <c r="E29" s="111">
        <v>2.5000000000000001E-2</v>
      </c>
      <c r="F29" s="112" t="str">
        <f>VLOOKUP(B27,'TCS Chainage As PER CA'!$B$4:$J$4,8,TRUE)</f>
        <v>MCW</v>
      </c>
      <c r="G29" s="112" t="str">
        <f>VLOOKUP(B29,'TCS Chainage As PER CA'!$B$4:$J$4,4,TRUE)</f>
        <v>TCS - 01</v>
      </c>
      <c r="H29" s="110">
        <f>VLOOKUP(B29,'TCS Chainage As PER CA'!$B$4:$J$4,6,TRUE)</f>
        <v>13</v>
      </c>
      <c r="I29" s="110">
        <f t="shared" si="1"/>
        <v>501.66899999999998</v>
      </c>
      <c r="J29" s="110">
        <f t="shared" si="2"/>
        <v>501.93149999999997</v>
      </c>
      <c r="K29" s="110">
        <f t="shared" si="3"/>
        <v>501.80025000000001</v>
      </c>
      <c r="L29" s="110">
        <v>502.30399999999997</v>
      </c>
      <c r="M29" s="110"/>
      <c r="N29" s="110">
        <f t="shared" si="4"/>
        <v>251.15199999999999</v>
      </c>
      <c r="O29" s="110">
        <f t="shared" si="5"/>
        <v>250.64825000000002</v>
      </c>
      <c r="P29" s="110">
        <f t="shared" si="6"/>
        <v>250.64825000000002</v>
      </c>
      <c r="Q29" s="110">
        <f t="shared" si="7"/>
        <v>0</v>
      </c>
      <c r="R29" s="109">
        <f t="shared" si="16"/>
        <v>10</v>
      </c>
      <c r="S29" s="109">
        <f>VLOOKUP(B29,'TCS Chainage As PER CA'!$B$4:$J$4,7,TRUE)</f>
        <v>0</v>
      </c>
      <c r="T29" s="113">
        <f t="shared" si="8"/>
        <v>0</v>
      </c>
      <c r="U29" s="110">
        <f t="shared" si="9"/>
        <v>13</v>
      </c>
      <c r="V29" s="110">
        <f t="shared" si="10"/>
        <v>13</v>
      </c>
      <c r="W29" s="110">
        <f t="shared" si="11"/>
        <v>13</v>
      </c>
      <c r="X29" s="110">
        <f t="shared" si="12"/>
        <v>3258.4272500000002</v>
      </c>
      <c r="Y29" s="110">
        <f t="shared" si="17"/>
        <v>3259.0349999999999</v>
      </c>
      <c r="Z29" s="114">
        <f t="shared" si="13"/>
        <v>32590.35</v>
      </c>
      <c r="AA29" s="110">
        <f t="shared" si="14"/>
        <v>0</v>
      </c>
      <c r="AB29" s="110">
        <f t="shared" si="18"/>
        <v>0</v>
      </c>
      <c r="AC29" s="114">
        <f t="shared" si="15"/>
        <v>0</v>
      </c>
      <c r="AD29" s="109"/>
    </row>
    <row r="30" spans="1:32" ht="20" customHeight="1">
      <c r="A30" s="109">
        <f t="shared" si="0"/>
        <v>25</v>
      </c>
      <c r="B30" s="109">
        <v>267240</v>
      </c>
      <c r="C30" s="110">
        <v>502.52199999999999</v>
      </c>
      <c r="D30" s="110">
        <v>1.0649999999999999</v>
      </c>
      <c r="E30" s="111">
        <v>2.5000000000000001E-2</v>
      </c>
      <c r="F30" s="112" t="str">
        <f>VLOOKUP(B28,'TCS Chainage As PER CA'!$B$4:$J$4,8,TRUE)</f>
        <v>MCW</v>
      </c>
      <c r="G30" s="112" t="str">
        <f>VLOOKUP(B30,'TCS Chainage As PER CA'!$B$4:$J$4,4,TRUE)</f>
        <v>TCS - 01</v>
      </c>
      <c r="H30" s="110">
        <f>VLOOKUP(B30,'TCS Chainage As PER CA'!$B$4:$J$4,6,TRUE)</f>
        <v>13</v>
      </c>
      <c r="I30" s="110">
        <f t="shared" si="1"/>
        <v>501.45699999999999</v>
      </c>
      <c r="J30" s="110">
        <f t="shared" si="2"/>
        <v>501.71949999999998</v>
      </c>
      <c r="K30" s="110">
        <f t="shared" si="3"/>
        <v>501.58825000000002</v>
      </c>
      <c r="L30" s="110">
        <v>502.1</v>
      </c>
      <c r="M30" s="110"/>
      <c r="N30" s="110">
        <f t="shared" si="4"/>
        <v>251.05</v>
      </c>
      <c r="O30" s="110">
        <f t="shared" si="5"/>
        <v>250.53825000000001</v>
      </c>
      <c r="P30" s="110">
        <f t="shared" si="6"/>
        <v>250.53825000000001</v>
      </c>
      <c r="Q30" s="110">
        <f t="shared" si="7"/>
        <v>0</v>
      </c>
      <c r="R30" s="109">
        <f t="shared" si="16"/>
        <v>10</v>
      </c>
      <c r="S30" s="109">
        <f>VLOOKUP(B30,'TCS Chainage As PER CA'!$B$4:$J$4,7,TRUE)</f>
        <v>0</v>
      </c>
      <c r="T30" s="113">
        <f t="shared" si="8"/>
        <v>0</v>
      </c>
      <c r="U30" s="110">
        <f t="shared" si="9"/>
        <v>13</v>
      </c>
      <c r="V30" s="110">
        <f t="shared" si="10"/>
        <v>13</v>
      </c>
      <c r="W30" s="110">
        <f t="shared" si="11"/>
        <v>13</v>
      </c>
      <c r="X30" s="110">
        <f t="shared" si="12"/>
        <v>3256.9972499999999</v>
      </c>
      <c r="Y30" s="110">
        <f t="shared" si="17"/>
        <v>3257.71225</v>
      </c>
      <c r="Z30" s="114">
        <f t="shared" si="13"/>
        <v>32577.122500000001</v>
      </c>
      <c r="AA30" s="110">
        <f t="shared" si="14"/>
        <v>0</v>
      </c>
      <c r="AB30" s="110">
        <f t="shared" si="18"/>
        <v>0</v>
      </c>
      <c r="AC30" s="114">
        <f t="shared" si="15"/>
        <v>0</v>
      </c>
      <c r="AD30" s="109"/>
    </row>
    <row r="31" spans="1:32" ht="20" customHeight="1">
      <c r="A31" s="109">
        <f t="shared" si="0"/>
        <v>26</v>
      </c>
      <c r="B31" s="109">
        <v>267250</v>
      </c>
      <c r="C31" s="110">
        <v>502.303</v>
      </c>
      <c r="D31" s="110">
        <v>1.0649999999999999</v>
      </c>
      <c r="E31" s="111">
        <v>2.5000000000000001E-2</v>
      </c>
      <c r="F31" s="112" t="str">
        <f>VLOOKUP(B29,'TCS Chainage As PER CA'!$B$4:$J$4,8,TRUE)</f>
        <v>MCW</v>
      </c>
      <c r="G31" s="112" t="str">
        <f>VLOOKUP(B31,'TCS Chainage As PER CA'!$B$4:$J$4,4,TRUE)</f>
        <v>TCS - 01</v>
      </c>
      <c r="H31" s="110">
        <f>VLOOKUP(B31,'TCS Chainage As PER CA'!$B$4:$J$4,6,TRUE)</f>
        <v>13</v>
      </c>
      <c r="I31" s="110">
        <f t="shared" si="1"/>
        <v>501.238</v>
      </c>
      <c r="J31" s="110">
        <f t="shared" si="2"/>
        <v>501.50049999999999</v>
      </c>
      <c r="K31" s="110">
        <f t="shared" si="3"/>
        <v>501.36924999999997</v>
      </c>
      <c r="L31" s="110">
        <v>501.83499999999998</v>
      </c>
      <c r="M31" s="110"/>
      <c r="N31" s="110">
        <f t="shared" si="4"/>
        <v>250.91749999999999</v>
      </c>
      <c r="O31" s="110">
        <f t="shared" si="5"/>
        <v>250.45174999999998</v>
      </c>
      <c r="P31" s="110">
        <f t="shared" si="6"/>
        <v>250.45174999999998</v>
      </c>
      <c r="Q31" s="110">
        <f t="shared" si="7"/>
        <v>0</v>
      </c>
      <c r="R31" s="109">
        <f t="shared" si="16"/>
        <v>10</v>
      </c>
      <c r="S31" s="109">
        <f>VLOOKUP(B31,'TCS Chainage As PER CA'!$B$4:$J$4,7,TRUE)</f>
        <v>0</v>
      </c>
      <c r="T31" s="113">
        <f t="shared" si="8"/>
        <v>0</v>
      </c>
      <c r="U31" s="110">
        <f t="shared" si="9"/>
        <v>13</v>
      </c>
      <c r="V31" s="110">
        <f t="shared" si="10"/>
        <v>13</v>
      </c>
      <c r="W31" s="110">
        <f t="shared" si="11"/>
        <v>13</v>
      </c>
      <c r="X31" s="110">
        <f t="shared" si="12"/>
        <v>3255.8727499999995</v>
      </c>
      <c r="Y31" s="110">
        <f t="shared" si="17"/>
        <v>3256.4349999999995</v>
      </c>
      <c r="Z31" s="114">
        <f t="shared" si="13"/>
        <v>32564.349999999995</v>
      </c>
      <c r="AA31" s="110">
        <f t="shared" si="14"/>
        <v>0</v>
      </c>
      <c r="AB31" s="110">
        <f t="shared" si="18"/>
        <v>0</v>
      </c>
      <c r="AC31" s="114">
        <f t="shared" si="15"/>
        <v>0</v>
      </c>
      <c r="AD31" s="109"/>
    </row>
    <row r="32" spans="1:32" ht="20" customHeight="1">
      <c r="A32" s="109">
        <f t="shared" si="0"/>
        <v>27</v>
      </c>
      <c r="B32" s="109">
        <v>267260</v>
      </c>
      <c r="C32" s="110">
        <v>502.077</v>
      </c>
      <c r="D32" s="110">
        <v>1.0649999999999999</v>
      </c>
      <c r="E32" s="111">
        <v>2.5000000000000001E-2</v>
      </c>
      <c r="F32" s="112" t="str">
        <f>VLOOKUP(B30,'TCS Chainage As PER CA'!$B$4:$J$4,8,TRUE)</f>
        <v>MCW</v>
      </c>
      <c r="G32" s="112" t="str">
        <f>VLOOKUP(B32,'TCS Chainage As PER CA'!$B$4:$J$4,4,TRUE)</f>
        <v>TCS - 01</v>
      </c>
      <c r="H32" s="110">
        <f>VLOOKUP(B32,'TCS Chainage As PER CA'!$B$4:$J$4,6,TRUE)</f>
        <v>13</v>
      </c>
      <c r="I32" s="110">
        <f t="shared" si="1"/>
        <v>501.012</v>
      </c>
      <c r="J32" s="110">
        <f t="shared" si="2"/>
        <v>501.27449999999999</v>
      </c>
      <c r="K32" s="110">
        <f t="shared" si="3"/>
        <v>501.14324999999997</v>
      </c>
      <c r="L32" s="110">
        <v>501.59399999999999</v>
      </c>
      <c r="M32" s="110"/>
      <c r="N32" s="110">
        <f t="shared" si="4"/>
        <v>250.797</v>
      </c>
      <c r="O32" s="110">
        <f t="shared" si="5"/>
        <v>250.34624999999997</v>
      </c>
      <c r="P32" s="110">
        <f t="shared" si="6"/>
        <v>250.34624999999997</v>
      </c>
      <c r="Q32" s="110">
        <f t="shared" si="7"/>
        <v>0</v>
      </c>
      <c r="R32" s="109">
        <f t="shared" si="16"/>
        <v>10</v>
      </c>
      <c r="S32" s="109">
        <f>VLOOKUP(B32,'TCS Chainage As PER CA'!$B$4:$J$4,7,TRUE)</f>
        <v>0</v>
      </c>
      <c r="T32" s="113">
        <f t="shared" si="8"/>
        <v>0</v>
      </c>
      <c r="U32" s="110">
        <f t="shared" si="9"/>
        <v>13</v>
      </c>
      <c r="V32" s="110">
        <f t="shared" si="10"/>
        <v>13</v>
      </c>
      <c r="W32" s="110">
        <f t="shared" si="11"/>
        <v>13</v>
      </c>
      <c r="X32" s="110">
        <f t="shared" si="12"/>
        <v>3254.5012499999998</v>
      </c>
      <c r="Y32" s="110">
        <f t="shared" si="17"/>
        <v>3255.1869999999999</v>
      </c>
      <c r="Z32" s="114">
        <f t="shared" si="13"/>
        <v>32551.87</v>
      </c>
      <c r="AA32" s="110">
        <f t="shared" si="14"/>
        <v>0</v>
      </c>
      <c r="AB32" s="110">
        <f t="shared" si="18"/>
        <v>0</v>
      </c>
      <c r="AC32" s="114">
        <f t="shared" si="15"/>
        <v>0</v>
      </c>
      <c r="AD32" s="109"/>
    </row>
    <row r="33" spans="1:30" ht="20" customHeight="1">
      <c r="A33" s="109">
        <f t="shared" si="0"/>
        <v>28</v>
      </c>
      <c r="B33" s="109">
        <v>267270</v>
      </c>
      <c r="C33" s="110">
        <v>501.84699999999998</v>
      </c>
      <c r="D33" s="110">
        <v>1.0649999999999999</v>
      </c>
      <c r="E33" s="111">
        <v>2.5000000000000001E-2</v>
      </c>
      <c r="F33" s="112" t="str">
        <f>VLOOKUP(B31,'TCS Chainage As PER CA'!$B$4:$J$4,8,TRUE)</f>
        <v>MCW</v>
      </c>
      <c r="G33" s="112" t="str">
        <f>VLOOKUP(B33,'TCS Chainage As PER CA'!$B$4:$J$4,4,TRUE)</f>
        <v>TCS - 01</v>
      </c>
      <c r="H33" s="110">
        <f>VLOOKUP(B33,'TCS Chainage As PER CA'!$B$4:$J$4,6,TRUE)</f>
        <v>13</v>
      </c>
      <c r="I33" s="110">
        <f t="shared" si="1"/>
        <v>500.78199999999998</v>
      </c>
      <c r="J33" s="110">
        <f t="shared" si="2"/>
        <v>501.04449999999997</v>
      </c>
      <c r="K33" s="110">
        <f t="shared" si="3"/>
        <v>500.91324999999995</v>
      </c>
      <c r="L33" s="110">
        <v>501.37</v>
      </c>
      <c r="M33" s="110"/>
      <c r="N33" s="110">
        <f t="shared" si="4"/>
        <v>250.685</v>
      </c>
      <c r="O33" s="110">
        <f t="shared" si="5"/>
        <v>250.22824999999995</v>
      </c>
      <c r="P33" s="110">
        <f t="shared" si="6"/>
        <v>250.22824999999995</v>
      </c>
      <c r="Q33" s="110">
        <f t="shared" si="7"/>
        <v>0</v>
      </c>
      <c r="R33" s="109">
        <f t="shared" si="16"/>
        <v>10</v>
      </c>
      <c r="S33" s="109">
        <f>VLOOKUP(B33,'TCS Chainage As PER CA'!$B$4:$J$4,7,TRUE)</f>
        <v>0</v>
      </c>
      <c r="T33" s="113">
        <f t="shared" si="8"/>
        <v>0</v>
      </c>
      <c r="U33" s="110">
        <f t="shared" si="9"/>
        <v>13</v>
      </c>
      <c r="V33" s="110">
        <f t="shared" si="10"/>
        <v>13</v>
      </c>
      <c r="W33" s="110">
        <f t="shared" si="11"/>
        <v>13</v>
      </c>
      <c r="X33" s="110">
        <f t="shared" si="12"/>
        <v>3252.9672499999992</v>
      </c>
      <c r="Y33" s="110">
        <f t="shared" si="17"/>
        <v>3253.7342499999995</v>
      </c>
      <c r="Z33" s="114">
        <f t="shared" si="13"/>
        <v>32537.342499999995</v>
      </c>
      <c r="AA33" s="110">
        <f t="shared" si="14"/>
        <v>0</v>
      </c>
      <c r="AB33" s="110">
        <f t="shared" si="18"/>
        <v>0</v>
      </c>
      <c r="AC33" s="114">
        <f t="shared" si="15"/>
        <v>0</v>
      </c>
      <c r="AD33" s="109"/>
    </row>
    <row r="34" spans="1:30" ht="20" customHeight="1">
      <c r="A34" s="109">
        <f t="shared" si="0"/>
        <v>29</v>
      </c>
      <c r="B34" s="109">
        <v>267280</v>
      </c>
      <c r="C34" s="110">
        <v>501.61700000000002</v>
      </c>
      <c r="D34" s="110">
        <v>1.0649999999999999</v>
      </c>
      <c r="E34" s="111">
        <v>2.5000000000000001E-2</v>
      </c>
      <c r="F34" s="112" t="str">
        <f>VLOOKUP(B32,'TCS Chainage As PER CA'!$B$4:$J$4,8,TRUE)</f>
        <v>MCW</v>
      </c>
      <c r="G34" s="112" t="str">
        <f>VLOOKUP(B34,'TCS Chainage As PER CA'!$B$4:$J$4,4,TRUE)</f>
        <v>TCS - 01</v>
      </c>
      <c r="H34" s="110">
        <f>VLOOKUP(B34,'TCS Chainage As PER CA'!$B$4:$J$4,6,TRUE)</f>
        <v>13</v>
      </c>
      <c r="I34" s="110">
        <f t="shared" si="1"/>
        <v>500.55200000000002</v>
      </c>
      <c r="J34" s="110">
        <f t="shared" si="2"/>
        <v>500.81450000000001</v>
      </c>
      <c r="K34" s="110">
        <f t="shared" si="3"/>
        <v>500.68325000000004</v>
      </c>
      <c r="L34" s="110">
        <v>501.16399999999999</v>
      </c>
      <c r="M34" s="110"/>
      <c r="N34" s="110">
        <f t="shared" si="4"/>
        <v>250.58199999999999</v>
      </c>
      <c r="O34" s="110">
        <f t="shared" si="5"/>
        <v>250.10125000000005</v>
      </c>
      <c r="P34" s="110">
        <f t="shared" si="6"/>
        <v>250.10125000000005</v>
      </c>
      <c r="Q34" s="110">
        <f t="shared" si="7"/>
        <v>0</v>
      </c>
      <c r="R34" s="109">
        <f t="shared" si="16"/>
        <v>10</v>
      </c>
      <c r="S34" s="109">
        <f>VLOOKUP(B34,'TCS Chainage As PER CA'!$B$4:$J$4,7,TRUE)</f>
        <v>0</v>
      </c>
      <c r="T34" s="113">
        <f t="shared" si="8"/>
        <v>0</v>
      </c>
      <c r="U34" s="110">
        <f t="shared" si="9"/>
        <v>13</v>
      </c>
      <c r="V34" s="110">
        <f t="shared" si="10"/>
        <v>13</v>
      </c>
      <c r="W34" s="110">
        <f t="shared" si="11"/>
        <v>13</v>
      </c>
      <c r="X34" s="110">
        <f t="shared" si="12"/>
        <v>3251.3162500000008</v>
      </c>
      <c r="Y34" s="110">
        <f t="shared" si="17"/>
        <v>3252.1417499999998</v>
      </c>
      <c r="Z34" s="114">
        <f t="shared" si="13"/>
        <v>32521.417499999996</v>
      </c>
      <c r="AA34" s="110">
        <f t="shared" si="14"/>
        <v>0</v>
      </c>
      <c r="AB34" s="110">
        <f t="shared" si="18"/>
        <v>0</v>
      </c>
      <c r="AC34" s="114">
        <f t="shared" si="15"/>
        <v>0</v>
      </c>
      <c r="AD34" s="109"/>
    </row>
    <row r="35" spans="1:30" ht="20" customHeight="1">
      <c r="A35" s="109">
        <f t="shared" si="0"/>
        <v>30</v>
      </c>
      <c r="B35" s="109">
        <v>267290</v>
      </c>
      <c r="C35" s="110">
        <v>501.387</v>
      </c>
      <c r="D35" s="110">
        <v>1.0649999999999999</v>
      </c>
      <c r="E35" s="111">
        <v>2.5000000000000001E-2</v>
      </c>
      <c r="F35" s="112" t="str">
        <f>VLOOKUP(B33,'TCS Chainage As PER CA'!$B$4:$J$4,8,TRUE)</f>
        <v>MCW</v>
      </c>
      <c r="G35" s="112" t="str">
        <f>VLOOKUP(B35,'TCS Chainage As PER CA'!$B$4:$J$4,4,TRUE)</f>
        <v>TCS - 01</v>
      </c>
      <c r="H35" s="110">
        <f>VLOOKUP(B35,'TCS Chainage As PER CA'!$B$4:$J$4,6,TRUE)</f>
        <v>13</v>
      </c>
      <c r="I35" s="110">
        <f t="shared" si="1"/>
        <v>500.322</v>
      </c>
      <c r="J35" s="110">
        <f t="shared" si="2"/>
        <v>500.58449999999999</v>
      </c>
      <c r="K35" s="110">
        <f t="shared" si="3"/>
        <v>500.45325000000003</v>
      </c>
      <c r="L35" s="110">
        <v>500.94</v>
      </c>
      <c r="M35" s="110"/>
      <c r="N35" s="110">
        <f t="shared" si="4"/>
        <v>250.47</v>
      </c>
      <c r="O35" s="110">
        <f t="shared" si="5"/>
        <v>249.98325000000003</v>
      </c>
      <c r="P35" s="110">
        <f t="shared" si="6"/>
        <v>249.98325000000003</v>
      </c>
      <c r="Q35" s="110">
        <f t="shared" si="7"/>
        <v>0</v>
      </c>
      <c r="R35" s="109">
        <f t="shared" si="16"/>
        <v>10</v>
      </c>
      <c r="S35" s="109">
        <f>VLOOKUP(B35,'TCS Chainage As PER CA'!$B$4:$J$4,7,TRUE)</f>
        <v>0</v>
      </c>
      <c r="T35" s="113">
        <f t="shared" si="8"/>
        <v>0</v>
      </c>
      <c r="U35" s="110">
        <f t="shared" si="9"/>
        <v>13</v>
      </c>
      <c r="V35" s="110">
        <f t="shared" si="10"/>
        <v>13</v>
      </c>
      <c r="W35" s="110">
        <f t="shared" si="11"/>
        <v>13</v>
      </c>
      <c r="X35" s="110">
        <f t="shared" si="12"/>
        <v>3249.7822500000002</v>
      </c>
      <c r="Y35" s="110">
        <f t="shared" si="17"/>
        <v>3250.5492500000005</v>
      </c>
      <c r="Z35" s="114">
        <f t="shared" si="13"/>
        <v>32505.492500000004</v>
      </c>
      <c r="AA35" s="110">
        <f t="shared" si="14"/>
        <v>0</v>
      </c>
      <c r="AB35" s="110">
        <f t="shared" si="18"/>
        <v>0</v>
      </c>
      <c r="AC35" s="114">
        <f t="shared" si="15"/>
        <v>0</v>
      </c>
      <c r="AD35" s="109"/>
    </row>
    <row r="36" spans="1:30" ht="20" customHeight="1">
      <c r="A36" s="109">
        <f t="shared" si="0"/>
        <v>31</v>
      </c>
      <c r="B36" s="109">
        <v>267300</v>
      </c>
      <c r="C36" s="110">
        <v>501.15699999999998</v>
      </c>
      <c r="D36" s="110">
        <v>1.0649999999999999</v>
      </c>
      <c r="E36" s="111">
        <v>2.5000000000000001E-2</v>
      </c>
      <c r="F36" s="112" t="str">
        <f>VLOOKUP(B34,'TCS Chainage As PER CA'!$B$4:$J$4,8,TRUE)</f>
        <v>MCW</v>
      </c>
      <c r="G36" s="112" t="str">
        <f>VLOOKUP(B36,'TCS Chainage As PER CA'!$B$4:$J$4,4,TRUE)</f>
        <v>TCS - 01</v>
      </c>
      <c r="H36" s="110">
        <f>VLOOKUP(B36,'TCS Chainage As PER CA'!$B$4:$J$4,6,TRUE)</f>
        <v>13</v>
      </c>
      <c r="I36" s="110">
        <f t="shared" si="1"/>
        <v>500.09199999999998</v>
      </c>
      <c r="J36" s="110">
        <f t="shared" si="2"/>
        <v>500.35449999999997</v>
      </c>
      <c r="K36" s="110">
        <f t="shared" si="3"/>
        <v>500.22325000000001</v>
      </c>
      <c r="L36" s="110">
        <v>500.71</v>
      </c>
      <c r="M36" s="110"/>
      <c r="N36" s="110">
        <f t="shared" si="4"/>
        <v>250.35499999999999</v>
      </c>
      <c r="O36" s="110">
        <f t="shared" si="5"/>
        <v>249.86825000000002</v>
      </c>
      <c r="P36" s="110">
        <f t="shared" si="6"/>
        <v>249.86825000000002</v>
      </c>
      <c r="Q36" s="110">
        <f t="shared" si="7"/>
        <v>0</v>
      </c>
      <c r="R36" s="109">
        <f t="shared" si="16"/>
        <v>10</v>
      </c>
      <c r="S36" s="109">
        <f>VLOOKUP(B36,'TCS Chainage As PER CA'!$B$4:$J$4,7,TRUE)</f>
        <v>0</v>
      </c>
      <c r="T36" s="113">
        <f t="shared" si="8"/>
        <v>0</v>
      </c>
      <c r="U36" s="110">
        <f t="shared" si="9"/>
        <v>13</v>
      </c>
      <c r="V36" s="110">
        <f t="shared" si="10"/>
        <v>13</v>
      </c>
      <c r="W36" s="110">
        <f t="shared" si="11"/>
        <v>13</v>
      </c>
      <c r="X36" s="110">
        <f t="shared" si="12"/>
        <v>3248.2872500000003</v>
      </c>
      <c r="Y36" s="110">
        <f t="shared" si="17"/>
        <v>3249.0347500000003</v>
      </c>
      <c r="Z36" s="114">
        <f t="shared" si="13"/>
        <v>32490.347500000003</v>
      </c>
      <c r="AA36" s="110">
        <f t="shared" si="14"/>
        <v>0</v>
      </c>
      <c r="AB36" s="110">
        <f t="shared" si="18"/>
        <v>0</v>
      </c>
      <c r="AC36" s="114">
        <f t="shared" si="15"/>
        <v>0</v>
      </c>
      <c r="AD36" s="109"/>
    </row>
    <row r="37" spans="1:30" ht="20" customHeight="1">
      <c r="A37" s="109">
        <f t="shared" si="0"/>
        <v>32</v>
      </c>
      <c r="B37" s="109">
        <v>267310</v>
      </c>
      <c r="C37" s="110">
        <v>500.93299999999999</v>
      </c>
      <c r="D37" s="110">
        <v>1.0649999999999999</v>
      </c>
      <c r="E37" s="111">
        <v>2.5000000000000001E-2</v>
      </c>
      <c r="F37" s="112" t="str">
        <f>VLOOKUP(B35,'TCS Chainage As PER CA'!$B$4:$J$4,8,TRUE)</f>
        <v>MCW</v>
      </c>
      <c r="G37" s="112" t="str">
        <f>VLOOKUP(B37,'TCS Chainage As PER CA'!$B$4:$J$4,4,TRUE)</f>
        <v>TCS - 01</v>
      </c>
      <c r="H37" s="110">
        <f>VLOOKUP(B37,'TCS Chainage As PER CA'!$B$4:$J$4,6,TRUE)</f>
        <v>13</v>
      </c>
      <c r="I37" s="110">
        <f t="shared" si="1"/>
        <v>499.86799999999999</v>
      </c>
      <c r="J37" s="110">
        <f t="shared" si="2"/>
        <v>500.13049999999998</v>
      </c>
      <c r="K37" s="110">
        <f t="shared" si="3"/>
        <v>499.99924999999996</v>
      </c>
      <c r="L37" s="110">
        <v>500.51400000000001</v>
      </c>
      <c r="M37" s="110"/>
      <c r="N37" s="110">
        <f t="shared" si="4"/>
        <v>250.25700000000001</v>
      </c>
      <c r="O37" s="110">
        <f t="shared" si="5"/>
        <v>249.74224999999996</v>
      </c>
      <c r="P37" s="110">
        <f t="shared" si="6"/>
        <v>249.74224999999996</v>
      </c>
      <c r="Q37" s="110">
        <f t="shared" si="7"/>
        <v>0</v>
      </c>
      <c r="R37" s="109">
        <f t="shared" si="16"/>
        <v>10</v>
      </c>
      <c r="S37" s="109">
        <f>VLOOKUP(B37,'TCS Chainage As PER CA'!$B$4:$J$4,7,TRUE)</f>
        <v>0</v>
      </c>
      <c r="T37" s="113">
        <f t="shared" si="8"/>
        <v>0</v>
      </c>
      <c r="U37" s="110">
        <f t="shared" si="9"/>
        <v>13</v>
      </c>
      <c r="V37" s="110">
        <f t="shared" si="10"/>
        <v>13</v>
      </c>
      <c r="W37" s="110">
        <f t="shared" si="11"/>
        <v>13</v>
      </c>
      <c r="X37" s="110">
        <f t="shared" si="12"/>
        <v>3246.6492499999995</v>
      </c>
      <c r="Y37" s="110">
        <f t="shared" si="17"/>
        <v>3247.4682499999999</v>
      </c>
      <c r="Z37" s="114">
        <f t="shared" si="13"/>
        <v>32474.682499999999</v>
      </c>
      <c r="AA37" s="110">
        <f t="shared" si="14"/>
        <v>0</v>
      </c>
      <c r="AB37" s="110">
        <f t="shared" si="18"/>
        <v>0</v>
      </c>
      <c r="AC37" s="114">
        <f t="shared" si="15"/>
        <v>0</v>
      </c>
      <c r="AD37" s="109"/>
    </row>
    <row r="38" spans="1:30" ht="20" customHeight="1">
      <c r="A38" s="109">
        <f t="shared" si="0"/>
        <v>33</v>
      </c>
      <c r="B38" s="109">
        <v>267320</v>
      </c>
      <c r="C38" s="110">
        <v>500.72</v>
      </c>
      <c r="D38" s="110">
        <v>1.0649999999999999</v>
      </c>
      <c r="E38" s="111">
        <v>2.5000000000000001E-2</v>
      </c>
      <c r="F38" s="112" t="str">
        <f>VLOOKUP(B36,'TCS Chainage As PER CA'!$B$4:$J$4,8,TRUE)</f>
        <v>MCW</v>
      </c>
      <c r="G38" s="112" t="str">
        <f>VLOOKUP(B38,'TCS Chainage As PER CA'!$B$4:$J$4,4,TRUE)</f>
        <v>TCS - 01</v>
      </c>
      <c r="H38" s="110">
        <f>VLOOKUP(B38,'TCS Chainage As PER CA'!$B$4:$J$4,6,TRUE)</f>
        <v>13</v>
      </c>
      <c r="I38" s="110">
        <f t="shared" si="1"/>
        <v>499.65500000000003</v>
      </c>
      <c r="J38" s="110">
        <f t="shared" si="2"/>
        <v>499.91750000000002</v>
      </c>
      <c r="K38" s="110">
        <f t="shared" si="3"/>
        <v>499.78625</v>
      </c>
      <c r="L38" s="110">
        <v>500.30500000000001</v>
      </c>
      <c r="M38" s="110"/>
      <c r="N38" s="110">
        <f t="shared" si="4"/>
        <v>250.1525</v>
      </c>
      <c r="O38" s="110">
        <f t="shared" si="5"/>
        <v>249.63374999999999</v>
      </c>
      <c r="P38" s="110">
        <f t="shared" si="6"/>
        <v>249.63374999999999</v>
      </c>
      <c r="Q38" s="110">
        <f t="shared" si="7"/>
        <v>0</v>
      </c>
      <c r="R38" s="109">
        <f t="shared" si="16"/>
        <v>10</v>
      </c>
      <c r="S38" s="109">
        <f>VLOOKUP(B38,'TCS Chainage As PER CA'!$B$4:$J$4,7,TRUE)</f>
        <v>0</v>
      </c>
      <c r="T38" s="113">
        <f t="shared" si="8"/>
        <v>0</v>
      </c>
      <c r="U38" s="110">
        <f t="shared" si="9"/>
        <v>13</v>
      </c>
      <c r="V38" s="110">
        <f t="shared" si="10"/>
        <v>13</v>
      </c>
      <c r="W38" s="110">
        <f t="shared" si="11"/>
        <v>13</v>
      </c>
      <c r="X38" s="110">
        <f t="shared" si="12"/>
        <v>3245.23875</v>
      </c>
      <c r="Y38" s="110">
        <f t="shared" si="17"/>
        <v>3245.9439999999995</v>
      </c>
      <c r="Z38" s="114">
        <f t="shared" si="13"/>
        <v>32459.439999999995</v>
      </c>
      <c r="AA38" s="110">
        <f t="shared" si="14"/>
        <v>0</v>
      </c>
      <c r="AB38" s="110">
        <f t="shared" si="18"/>
        <v>0</v>
      </c>
      <c r="AC38" s="114">
        <f t="shared" si="15"/>
        <v>0</v>
      </c>
      <c r="AD38" s="109"/>
    </row>
    <row r="39" spans="1:30" ht="20" customHeight="1">
      <c r="A39" s="109">
        <f t="shared" si="0"/>
        <v>34</v>
      </c>
      <c r="B39" s="109">
        <v>267330</v>
      </c>
      <c r="C39" s="110">
        <v>500.51799999999997</v>
      </c>
      <c r="D39" s="110">
        <v>1.0649999999999999</v>
      </c>
      <c r="E39" s="111">
        <v>2.5000000000000001E-2</v>
      </c>
      <c r="F39" s="112" t="str">
        <f>VLOOKUP(B37,'TCS Chainage As PER CA'!$B$4:$J$4,8,TRUE)</f>
        <v>MCW</v>
      </c>
      <c r="G39" s="112" t="str">
        <f>VLOOKUP(B39,'TCS Chainage As PER CA'!$B$4:$J$4,4,TRUE)</f>
        <v>TCS - 01</v>
      </c>
      <c r="H39" s="110">
        <f>VLOOKUP(B39,'TCS Chainage As PER CA'!$B$4:$J$4,6,TRUE)</f>
        <v>13</v>
      </c>
      <c r="I39" s="110">
        <f t="shared" si="1"/>
        <v>499.45299999999997</v>
      </c>
      <c r="J39" s="110">
        <f t="shared" si="2"/>
        <v>499.71549999999996</v>
      </c>
      <c r="K39" s="110">
        <f t="shared" si="3"/>
        <v>499.58425</v>
      </c>
      <c r="L39" s="110">
        <v>500.108</v>
      </c>
      <c r="M39" s="110"/>
      <c r="N39" s="110">
        <f t="shared" si="4"/>
        <v>250.054</v>
      </c>
      <c r="O39" s="110">
        <f t="shared" si="5"/>
        <v>249.53025</v>
      </c>
      <c r="P39" s="110">
        <f t="shared" si="6"/>
        <v>249.53025</v>
      </c>
      <c r="Q39" s="110">
        <f t="shared" si="7"/>
        <v>0</v>
      </c>
      <c r="R39" s="109">
        <f t="shared" si="16"/>
        <v>10</v>
      </c>
      <c r="S39" s="109">
        <f>VLOOKUP(B39,'TCS Chainage As PER CA'!$B$4:$J$4,7,TRUE)</f>
        <v>0</v>
      </c>
      <c r="T39" s="113">
        <f t="shared" si="8"/>
        <v>0</v>
      </c>
      <c r="U39" s="110">
        <f t="shared" si="9"/>
        <v>13</v>
      </c>
      <c r="V39" s="110">
        <f t="shared" si="10"/>
        <v>13</v>
      </c>
      <c r="W39" s="110">
        <f t="shared" si="11"/>
        <v>13</v>
      </c>
      <c r="X39" s="110">
        <f t="shared" si="12"/>
        <v>3243.8932500000001</v>
      </c>
      <c r="Y39" s="110">
        <f t="shared" si="17"/>
        <v>3244.5659999999998</v>
      </c>
      <c r="Z39" s="114">
        <f t="shared" si="13"/>
        <v>32445.659999999996</v>
      </c>
      <c r="AA39" s="110">
        <f t="shared" si="14"/>
        <v>0</v>
      </c>
      <c r="AB39" s="110">
        <f t="shared" si="18"/>
        <v>0</v>
      </c>
      <c r="AC39" s="114">
        <f t="shared" si="15"/>
        <v>0</v>
      </c>
      <c r="AD39" s="109"/>
    </row>
    <row r="40" spans="1:30" s="115" customFormat="1" ht="20" customHeight="1">
      <c r="A40" s="116">
        <f t="shared" si="0"/>
        <v>35</v>
      </c>
      <c r="B40" s="116">
        <v>267340</v>
      </c>
      <c r="C40" s="117">
        <v>500.32600000000002</v>
      </c>
      <c r="D40" s="117">
        <v>1.0649999999999999</v>
      </c>
      <c r="E40" s="118">
        <v>2.5000000000000001E-2</v>
      </c>
      <c r="F40" s="119" t="str">
        <f>VLOOKUP(B38,'TCS Chainage As PER CA'!$B$4:$J$4,8,TRUE)</f>
        <v>MCW</v>
      </c>
      <c r="G40" s="119" t="str">
        <f>VLOOKUP(B40,'TCS Chainage As PER CA'!$B$4:$J$4,4,TRUE)</f>
        <v>TCS - 01</v>
      </c>
      <c r="H40" s="117">
        <f>VLOOKUP(B40,'TCS Chainage As PER CA'!$B$4:$J$4,6,TRUE)</f>
        <v>13</v>
      </c>
      <c r="I40" s="117">
        <f t="shared" si="1"/>
        <v>499.26100000000002</v>
      </c>
      <c r="J40" s="117">
        <f t="shared" si="2"/>
        <v>499.52350000000001</v>
      </c>
      <c r="K40" s="117">
        <f t="shared" si="3"/>
        <v>499.39224999999999</v>
      </c>
      <c r="L40" s="117">
        <v>499.976</v>
      </c>
      <c r="M40" s="117"/>
      <c r="N40" s="117">
        <f t="shared" si="4"/>
        <v>249.988</v>
      </c>
      <c r="O40" s="117">
        <f t="shared" si="5"/>
        <v>249.40424999999999</v>
      </c>
      <c r="P40" s="117">
        <f t="shared" si="6"/>
        <v>249.40424999999999</v>
      </c>
      <c r="Q40" s="117">
        <f t="shared" si="7"/>
        <v>0</v>
      </c>
      <c r="R40" s="116">
        <f t="shared" si="16"/>
        <v>10</v>
      </c>
      <c r="S40" s="116">
        <f>VLOOKUP(B40,'TCS Chainage As PER CA'!$B$4:$J$4,7,TRUE)</f>
        <v>0</v>
      </c>
      <c r="T40" s="120">
        <f t="shared" si="8"/>
        <v>0</v>
      </c>
      <c r="U40" s="117">
        <f t="shared" si="9"/>
        <v>13</v>
      </c>
      <c r="V40" s="117">
        <f t="shared" si="10"/>
        <v>13</v>
      </c>
      <c r="W40" s="117">
        <f t="shared" si="11"/>
        <v>13</v>
      </c>
      <c r="X40" s="117">
        <f t="shared" si="12"/>
        <v>3242.2552499999997</v>
      </c>
      <c r="Y40" s="117">
        <f t="shared" si="17"/>
        <v>3243.0742499999997</v>
      </c>
      <c r="Z40" s="121">
        <f t="shared" si="13"/>
        <v>32430.742499999997</v>
      </c>
      <c r="AA40" s="117">
        <f t="shared" si="14"/>
        <v>0</v>
      </c>
      <c r="AB40" s="117">
        <f t="shared" si="18"/>
        <v>0</v>
      </c>
      <c r="AC40" s="121">
        <f t="shared" si="15"/>
        <v>0</v>
      </c>
      <c r="AD40" s="116"/>
    </row>
    <row r="41" spans="1:30" ht="20" customHeight="1">
      <c r="A41" s="109">
        <f t="shared" si="0"/>
        <v>36</v>
      </c>
      <c r="B41" s="109">
        <v>267350</v>
      </c>
      <c r="C41" s="110">
        <v>500.14400000000001</v>
      </c>
      <c r="D41" s="110">
        <v>1.0649999999999999</v>
      </c>
      <c r="E41" s="111">
        <v>2.5000000000000001E-2</v>
      </c>
      <c r="F41" s="112" t="str">
        <f>VLOOKUP(B39,'TCS Chainage As PER CA'!$B$4:$J$4,8,TRUE)</f>
        <v>MCW</v>
      </c>
      <c r="G41" s="112" t="str">
        <f>VLOOKUP(B41,'TCS Chainage As PER CA'!$B$4:$J$4,4,TRUE)</f>
        <v>TCS - 01</v>
      </c>
      <c r="H41" s="110">
        <f>VLOOKUP(B41,'TCS Chainage As PER CA'!$B$4:$J$4,6,TRUE)</f>
        <v>13</v>
      </c>
      <c r="I41" s="110">
        <f t="shared" si="1"/>
        <v>499.07900000000001</v>
      </c>
      <c r="J41" s="110">
        <f t="shared" si="2"/>
        <v>499.3415</v>
      </c>
      <c r="K41" s="110">
        <f t="shared" si="3"/>
        <v>499.21024999999997</v>
      </c>
      <c r="L41" s="110">
        <v>499.78800000000001</v>
      </c>
      <c r="M41" s="110"/>
      <c r="N41" s="110">
        <f t="shared" si="4"/>
        <v>249.89400000000001</v>
      </c>
      <c r="O41" s="110">
        <f t="shared" si="5"/>
        <v>249.31624999999997</v>
      </c>
      <c r="P41" s="110">
        <f t="shared" si="6"/>
        <v>249.31624999999997</v>
      </c>
      <c r="Q41" s="110">
        <f t="shared" si="7"/>
        <v>0</v>
      </c>
      <c r="R41" s="109">
        <f t="shared" si="16"/>
        <v>10</v>
      </c>
      <c r="S41" s="109">
        <f>VLOOKUP(B41,'TCS Chainage As PER CA'!$B$4:$J$4,7,TRUE)</f>
        <v>0</v>
      </c>
      <c r="T41" s="113">
        <f t="shared" si="8"/>
        <v>0</v>
      </c>
      <c r="U41" s="110">
        <f t="shared" si="9"/>
        <v>13</v>
      </c>
      <c r="V41" s="110">
        <f t="shared" si="10"/>
        <v>13</v>
      </c>
      <c r="W41" s="110">
        <f t="shared" si="11"/>
        <v>13</v>
      </c>
      <c r="X41" s="110">
        <f t="shared" si="12"/>
        <v>3241.1112499999995</v>
      </c>
      <c r="Y41" s="110">
        <f t="shared" si="17"/>
        <v>3241.6832499999996</v>
      </c>
      <c r="Z41" s="114">
        <f t="shared" si="13"/>
        <v>32416.832499999997</v>
      </c>
      <c r="AA41" s="110">
        <f t="shared" si="14"/>
        <v>0</v>
      </c>
      <c r="AB41" s="110">
        <f t="shared" si="18"/>
        <v>0</v>
      </c>
      <c r="AC41" s="114">
        <f t="shared" si="15"/>
        <v>0</v>
      </c>
      <c r="AD41" s="109"/>
    </row>
    <row r="42" spans="1:30" ht="20" customHeight="1">
      <c r="A42" s="109">
        <f t="shared" si="0"/>
        <v>37</v>
      </c>
      <c r="B42" s="109">
        <v>267360</v>
      </c>
      <c r="C42" s="110">
        <v>499.97300000000001</v>
      </c>
      <c r="D42" s="110">
        <v>1.0649999999999999</v>
      </c>
      <c r="E42" s="111">
        <v>2.5000000000000001E-2</v>
      </c>
      <c r="F42" s="112" t="str">
        <f>VLOOKUP(B40,'TCS Chainage As PER CA'!$B$4:$J$4,8,TRUE)</f>
        <v>MCW</v>
      </c>
      <c r="G42" s="112" t="str">
        <f>VLOOKUP(B42,'TCS Chainage As PER CA'!$B$4:$J$4,4,TRUE)</f>
        <v>TCS - 01</v>
      </c>
      <c r="H42" s="110">
        <f>VLOOKUP(B42,'TCS Chainage As PER CA'!$B$4:$J$4,6,TRUE)</f>
        <v>13</v>
      </c>
      <c r="I42" s="110">
        <f t="shared" si="1"/>
        <v>498.90800000000002</v>
      </c>
      <c r="J42" s="110">
        <f t="shared" si="2"/>
        <v>499.1705</v>
      </c>
      <c r="K42" s="110">
        <f t="shared" si="3"/>
        <v>499.03925000000004</v>
      </c>
      <c r="L42" s="110">
        <v>499.61099999999999</v>
      </c>
      <c r="M42" s="110"/>
      <c r="N42" s="110">
        <f t="shared" si="4"/>
        <v>249.80549999999999</v>
      </c>
      <c r="O42" s="110">
        <f t="shared" si="5"/>
        <v>249.23375000000004</v>
      </c>
      <c r="P42" s="110">
        <f t="shared" si="6"/>
        <v>249.23375000000004</v>
      </c>
      <c r="Q42" s="110">
        <f t="shared" si="7"/>
        <v>0</v>
      </c>
      <c r="R42" s="109">
        <f t="shared" si="16"/>
        <v>10</v>
      </c>
      <c r="S42" s="109">
        <f>VLOOKUP(B42,'TCS Chainage As PER CA'!$B$4:$J$4,7,TRUE)</f>
        <v>0</v>
      </c>
      <c r="T42" s="113">
        <f t="shared" si="8"/>
        <v>0</v>
      </c>
      <c r="U42" s="110">
        <f t="shared" si="9"/>
        <v>13</v>
      </c>
      <c r="V42" s="110">
        <f t="shared" si="10"/>
        <v>13</v>
      </c>
      <c r="W42" s="110">
        <f t="shared" si="11"/>
        <v>13</v>
      </c>
      <c r="X42" s="110">
        <f t="shared" si="12"/>
        <v>3240.0387500000006</v>
      </c>
      <c r="Y42" s="110">
        <f t="shared" si="17"/>
        <v>3240.5749999999998</v>
      </c>
      <c r="Z42" s="114">
        <f t="shared" si="13"/>
        <v>32405.75</v>
      </c>
      <c r="AA42" s="110">
        <f t="shared" si="14"/>
        <v>0</v>
      </c>
      <c r="AB42" s="110">
        <f t="shared" si="18"/>
        <v>0</v>
      </c>
      <c r="AC42" s="114">
        <f t="shared" si="15"/>
        <v>0</v>
      </c>
      <c r="AD42" s="109"/>
    </row>
    <row r="43" spans="1:30" ht="20" customHeight="1">
      <c r="A43" s="109">
        <f t="shared" si="0"/>
        <v>38</v>
      </c>
      <c r="B43" s="109">
        <v>267370</v>
      </c>
      <c r="C43" s="110">
        <v>499.81299999999999</v>
      </c>
      <c r="D43" s="110">
        <v>1.0649999999999999</v>
      </c>
      <c r="E43" s="111">
        <v>2.5000000000000001E-2</v>
      </c>
      <c r="F43" s="112" t="str">
        <f>VLOOKUP(B41,'TCS Chainage As PER CA'!$B$4:$J$4,8,TRUE)</f>
        <v>MCW</v>
      </c>
      <c r="G43" s="112" t="str">
        <f>VLOOKUP(B43,'TCS Chainage As PER CA'!$B$4:$J$4,4,TRUE)</f>
        <v>TCS - 01</v>
      </c>
      <c r="H43" s="110">
        <f>VLOOKUP(B43,'TCS Chainage As PER CA'!$B$4:$J$4,6,TRUE)</f>
        <v>13</v>
      </c>
      <c r="I43" s="110">
        <f t="shared" si="1"/>
        <v>498.74799999999999</v>
      </c>
      <c r="J43" s="110">
        <f t="shared" si="2"/>
        <v>499.01049999999998</v>
      </c>
      <c r="K43" s="110">
        <f t="shared" si="3"/>
        <v>498.87924999999996</v>
      </c>
      <c r="L43" s="110">
        <v>499.42200000000003</v>
      </c>
      <c r="M43" s="110"/>
      <c r="N43" s="110">
        <f t="shared" si="4"/>
        <v>249.71100000000001</v>
      </c>
      <c r="O43" s="110">
        <f t="shared" si="5"/>
        <v>249.16824999999994</v>
      </c>
      <c r="P43" s="110">
        <f t="shared" si="6"/>
        <v>249.16824999999994</v>
      </c>
      <c r="Q43" s="110">
        <f t="shared" si="7"/>
        <v>0</v>
      </c>
      <c r="R43" s="109">
        <f t="shared" si="16"/>
        <v>10</v>
      </c>
      <c r="S43" s="109">
        <f>VLOOKUP(B43,'TCS Chainage As PER CA'!$B$4:$J$4,7,TRUE)</f>
        <v>0</v>
      </c>
      <c r="T43" s="113">
        <f t="shared" si="8"/>
        <v>0</v>
      </c>
      <c r="U43" s="110">
        <f t="shared" si="9"/>
        <v>13</v>
      </c>
      <c r="V43" s="110">
        <f t="shared" si="10"/>
        <v>13</v>
      </c>
      <c r="W43" s="110">
        <f t="shared" si="11"/>
        <v>13</v>
      </c>
      <c r="X43" s="110">
        <f t="shared" si="12"/>
        <v>3239.187249999999</v>
      </c>
      <c r="Y43" s="110">
        <f t="shared" si="17"/>
        <v>3239.6129999999998</v>
      </c>
      <c r="Z43" s="114">
        <f t="shared" si="13"/>
        <v>32396.129999999997</v>
      </c>
      <c r="AA43" s="110">
        <f t="shared" si="14"/>
        <v>0</v>
      </c>
      <c r="AB43" s="110">
        <f t="shared" si="18"/>
        <v>0</v>
      </c>
      <c r="AC43" s="114">
        <f t="shared" si="15"/>
        <v>0</v>
      </c>
      <c r="AD43" s="109"/>
    </row>
    <row r="44" spans="1:30" ht="20" customHeight="1">
      <c r="A44" s="109">
        <f t="shared" si="0"/>
        <v>39</v>
      </c>
      <c r="B44" s="109">
        <v>267380</v>
      </c>
      <c r="C44" s="110">
        <v>499.66300000000001</v>
      </c>
      <c r="D44" s="110">
        <v>1.0649999999999999</v>
      </c>
      <c r="E44" s="111">
        <v>2.5000000000000001E-2</v>
      </c>
      <c r="F44" s="112" t="str">
        <f>VLOOKUP(B42,'TCS Chainage As PER CA'!$B$4:$J$4,8,TRUE)</f>
        <v>MCW</v>
      </c>
      <c r="G44" s="112" t="str">
        <f>VLOOKUP(B44,'TCS Chainage As PER CA'!$B$4:$J$4,4,TRUE)</f>
        <v>TCS - 01</v>
      </c>
      <c r="H44" s="110">
        <f>VLOOKUP(B44,'TCS Chainage As PER CA'!$B$4:$J$4,6,TRUE)</f>
        <v>13</v>
      </c>
      <c r="I44" s="110">
        <f t="shared" si="1"/>
        <v>498.59800000000001</v>
      </c>
      <c r="J44" s="110">
        <f t="shared" si="2"/>
        <v>498.8605</v>
      </c>
      <c r="K44" s="110">
        <f t="shared" si="3"/>
        <v>498.72924999999998</v>
      </c>
      <c r="L44" s="110">
        <v>499.27100000000002</v>
      </c>
      <c r="M44" s="110"/>
      <c r="N44" s="110">
        <f t="shared" si="4"/>
        <v>249.63550000000001</v>
      </c>
      <c r="O44" s="110">
        <f t="shared" si="5"/>
        <v>249.09374999999997</v>
      </c>
      <c r="P44" s="110">
        <f t="shared" si="6"/>
        <v>249.09374999999997</v>
      </c>
      <c r="Q44" s="110">
        <f t="shared" si="7"/>
        <v>0</v>
      </c>
      <c r="R44" s="109">
        <f t="shared" si="16"/>
        <v>10</v>
      </c>
      <c r="S44" s="109">
        <f>VLOOKUP(B44,'TCS Chainage As PER CA'!$B$4:$J$4,7,TRUE)</f>
        <v>0</v>
      </c>
      <c r="T44" s="113">
        <f t="shared" si="8"/>
        <v>0</v>
      </c>
      <c r="U44" s="110">
        <f t="shared" si="9"/>
        <v>13</v>
      </c>
      <c r="V44" s="110">
        <f t="shared" si="10"/>
        <v>13</v>
      </c>
      <c r="W44" s="110">
        <f t="shared" si="11"/>
        <v>13</v>
      </c>
      <c r="X44" s="110">
        <f t="shared" si="12"/>
        <v>3238.2187499999995</v>
      </c>
      <c r="Y44" s="110">
        <f t="shared" si="17"/>
        <v>3238.7029999999995</v>
      </c>
      <c r="Z44" s="114">
        <f t="shared" si="13"/>
        <v>32387.029999999995</v>
      </c>
      <c r="AA44" s="110">
        <f t="shared" si="14"/>
        <v>0</v>
      </c>
      <c r="AB44" s="110">
        <f t="shared" si="18"/>
        <v>0</v>
      </c>
      <c r="AC44" s="114">
        <f t="shared" si="15"/>
        <v>0</v>
      </c>
      <c r="AD44" s="109"/>
    </row>
    <row r="45" spans="1:30" ht="20" customHeight="1">
      <c r="A45" s="109">
        <f t="shared" si="0"/>
        <v>40</v>
      </c>
      <c r="B45" s="109">
        <v>267390</v>
      </c>
      <c r="C45" s="110">
        <v>499.52300000000002</v>
      </c>
      <c r="D45" s="110">
        <v>1.0649999999999999</v>
      </c>
      <c r="E45" s="111">
        <v>2.5000000000000001E-2</v>
      </c>
      <c r="F45" s="112" t="str">
        <f>VLOOKUP(B43,'TCS Chainage As PER CA'!$B$4:$J$4,8,TRUE)</f>
        <v>MCW</v>
      </c>
      <c r="G45" s="112" t="str">
        <f>VLOOKUP(B45,'TCS Chainage As PER CA'!$B$4:$J$4,4,TRUE)</f>
        <v>TCS - 01</v>
      </c>
      <c r="H45" s="110">
        <f>VLOOKUP(B45,'TCS Chainage As PER CA'!$B$4:$J$4,6,TRUE)</f>
        <v>13</v>
      </c>
      <c r="I45" s="110">
        <f t="shared" si="1"/>
        <v>498.45800000000003</v>
      </c>
      <c r="J45" s="110">
        <f t="shared" si="2"/>
        <v>498.72050000000002</v>
      </c>
      <c r="K45" s="110">
        <f t="shared" si="3"/>
        <v>498.58924999999999</v>
      </c>
      <c r="L45" s="110">
        <v>499.09</v>
      </c>
      <c r="M45" s="110"/>
      <c r="N45" s="110">
        <f t="shared" si="4"/>
        <v>249.54499999999999</v>
      </c>
      <c r="O45" s="110">
        <f t="shared" si="5"/>
        <v>249.04425000000001</v>
      </c>
      <c r="P45" s="110">
        <f t="shared" si="6"/>
        <v>249.04425000000001</v>
      </c>
      <c r="Q45" s="110">
        <f t="shared" si="7"/>
        <v>0</v>
      </c>
      <c r="R45" s="109">
        <f t="shared" si="16"/>
        <v>10</v>
      </c>
      <c r="S45" s="109">
        <f>VLOOKUP(B45,'TCS Chainage As PER CA'!$B$4:$J$4,7,TRUE)</f>
        <v>0</v>
      </c>
      <c r="T45" s="113">
        <f t="shared" si="8"/>
        <v>0</v>
      </c>
      <c r="U45" s="110">
        <f t="shared" si="9"/>
        <v>13</v>
      </c>
      <c r="V45" s="110">
        <f t="shared" si="10"/>
        <v>13</v>
      </c>
      <c r="W45" s="110">
        <f t="shared" si="11"/>
        <v>13</v>
      </c>
      <c r="X45" s="110">
        <f t="shared" si="12"/>
        <v>3237.5752499999999</v>
      </c>
      <c r="Y45" s="110">
        <f t="shared" si="17"/>
        <v>3237.8969999999999</v>
      </c>
      <c r="Z45" s="114">
        <f t="shared" si="13"/>
        <v>32378.97</v>
      </c>
      <c r="AA45" s="110">
        <f t="shared" si="14"/>
        <v>0</v>
      </c>
      <c r="AB45" s="110">
        <f t="shared" si="18"/>
        <v>0</v>
      </c>
      <c r="AC45" s="114">
        <f t="shared" si="15"/>
        <v>0</v>
      </c>
      <c r="AD45" s="109"/>
    </row>
    <row r="46" spans="1:30" ht="20" customHeight="1">
      <c r="A46" s="109">
        <f t="shared" si="0"/>
        <v>41</v>
      </c>
      <c r="B46" s="109">
        <v>267400</v>
      </c>
      <c r="C46" s="110">
        <v>499.38799999999998</v>
      </c>
      <c r="D46" s="110">
        <v>1.0649999999999999</v>
      </c>
      <c r="E46" s="111">
        <v>2.5000000000000001E-2</v>
      </c>
      <c r="F46" s="112" t="str">
        <f>VLOOKUP(B44,'TCS Chainage As PER CA'!$B$4:$J$4,8,TRUE)</f>
        <v>MCW</v>
      </c>
      <c r="G46" s="112" t="str">
        <f>VLOOKUP(B46,'TCS Chainage As PER CA'!$B$4:$J$4,4,TRUE)</f>
        <v>TCS - 01</v>
      </c>
      <c r="H46" s="110">
        <f>VLOOKUP(B46,'TCS Chainage As PER CA'!$B$4:$J$4,6,TRUE)</f>
        <v>13</v>
      </c>
      <c r="I46" s="110">
        <f t="shared" si="1"/>
        <v>498.32299999999998</v>
      </c>
      <c r="J46" s="110">
        <f t="shared" si="2"/>
        <v>498.58549999999997</v>
      </c>
      <c r="K46" s="110">
        <f t="shared" si="3"/>
        <v>498.45425</v>
      </c>
      <c r="L46" s="110">
        <v>498.94499999999999</v>
      </c>
      <c r="M46" s="110"/>
      <c r="N46" s="110">
        <f t="shared" si="4"/>
        <v>249.4725</v>
      </c>
      <c r="O46" s="110">
        <f t="shared" si="5"/>
        <v>248.98175000000001</v>
      </c>
      <c r="P46" s="110">
        <f t="shared" si="6"/>
        <v>248.98175000000001</v>
      </c>
      <c r="Q46" s="110">
        <f t="shared" si="7"/>
        <v>0</v>
      </c>
      <c r="R46" s="109">
        <f t="shared" si="16"/>
        <v>10</v>
      </c>
      <c r="S46" s="109">
        <f>VLOOKUP(B46,'TCS Chainage As PER CA'!$B$4:$J$4,7,TRUE)</f>
        <v>0</v>
      </c>
      <c r="T46" s="113">
        <f t="shared" si="8"/>
        <v>0</v>
      </c>
      <c r="U46" s="110">
        <f t="shared" si="9"/>
        <v>13</v>
      </c>
      <c r="V46" s="110">
        <f t="shared" si="10"/>
        <v>13</v>
      </c>
      <c r="W46" s="110">
        <f t="shared" si="11"/>
        <v>13</v>
      </c>
      <c r="X46" s="110">
        <f t="shared" si="12"/>
        <v>3236.7627499999999</v>
      </c>
      <c r="Y46" s="110">
        <f t="shared" si="17"/>
        <v>3237.1689999999999</v>
      </c>
      <c r="Z46" s="114">
        <f t="shared" si="13"/>
        <v>32371.69</v>
      </c>
      <c r="AA46" s="110">
        <f t="shared" si="14"/>
        <v>0</v>
      </c>
      <c r="AB46" s="110">
        <f t="shared" si="18"/>
        <v>0</v>
      </c>
      <c r="AC46" s="114">
        <f t="shared" si="15"/>
        <v>0</v>
      </c>
      <c r="AD46" s="109"/>
    </row>
    <row r="47" spans="1:30" ht="20" customHeight="1">
      <c r="A47" s="109">
        <f t="shared" si="0"/>
        <v>42</v>
      </c>
      <c r="B47" s="109">
        <v>267410</v>
      </c>
      <c r="C47" s="110">
        <v>499.25299999999999</v>
      </c>
      <c r="D47" s="110">
        <v>1.0649999999999999</v>
      </c>
      <c r="E47" s="111">
        <v>2.5000000000000001E-2</v>
      </c>
      <c r="F47" s="112" t="str">
        <f>VLOOKUP(B45,'TCS Chainage As PER CA'!$B$4:$J$4,8,TRUE)</f>
        <v>MCW</v>
      </c>
      <c r="G47" s="112" t="str">
        <f>VLOOKUP(B47,'TCS Chainage As PER CA'!$B$4:$J$4,4,TRUE)</f>
        <v>TCS - 01</v>
      </c>
      <c r="H47" s="110">
        <f>VLOOKUP(B47,'TCS Chainage As PER CA'!$B$4:$J$4,6,TRUE)</f>
        <v>13</v>
      </c>
      <c r="I47" s="110">
        <f t="shared" si="1"/>
        <v>498.18799999999999</v>
      </c>
      <c r="J47" s="110">
        <f t="shared" si="2"/>
        <v>498.45049999999998</v>
      </c>
      <c r="K47" s="110">
        <f t="shared" si="3"/>
        <v>498.31925000000001</v>
      </c>
      <c r="L47" s="110">
        <v>498.803</v>
      </c>
      <c r="M47" s="110"/>
      <c r="N47" s="110">
        <f t="shared" si="4"/>
        <v>249.4015</v>
      </c>
      <c r="O47" s="110">
        <f t="shared" si="5"/>
        <v>248.91775000000001</v>
      </c>
      <c r="P47" s="110">
        <f t="shared" si="6"/>
        <v>248.91775000000001</v>
      </c>
      <c r="Q47" s="110">
        <f t="shared" si="7"/>
        <v>0</v>
      </c>
      <c r="R47" s="109">
        <f t="shared" si="16"/>
        <v>10</v>
      </c>
      <c r="S47" s="109">
        <f>VLOOKUP(B47,'TCS Chainage As PER CA'!$B$4:$J$4,7,TRUE)</f>
        <v>0</v>
      </c>
      <c r="T47" s="113">
        <f t="shared" si="8"/>
        <v>0</v>
      </c>
      <c r="U47" s="110">
        <f t="shared" si="9"/>
        <v>13</v>
      </c>
      <c r="V47" s="110">
        <f t="shared" si="10"/>
        <v>13</v>
      </c>
      <c r="W47" s="110">
        <f t="shared" si="11"/>
        <v>13</v>
      </c>
      <c r="X47" s="110">
        <f t="shared" si="12"/>
        <v>3235.93075</v>
      </c>
      <c r="Y47" s="110">
        <f t="shared" si="17"/>
        <v>3236.3467499999997</v>
      </c>
      <c r="Z47" s="114">
        <f t="shared" si="13"/>
        <v>32363.467499999999</v>
      </c>
      <c r="AA47" s="110">
        <f t="shared" si="14"/>
        <v>0</v>
      </c>
      <c r="AB47" s="110">
        <f t="shared" si="18"/>
        <v>0</v>
      </c>
      <c r="AC47" s="114">
        <f t="shared" si="15"/>
        <v>0</v>
      </c>
      <c r="AD47" s="109"/>
    </row>
    <row r="48" spans="1:30" ht="20" customHeight="1">
      <c r="A48" s="109">
        <f t="shared" si="0"/>
        <v>43</v>
      </c>
      <c r="B48" s="109">
        <v>267420</v>
      </c>
      <c r="C48" s="110">
        <v>499.11799999999999</v>
      </c>
      <c r="D48" s="110">
        <v>1.0649999999999999</v>
      </c>
      <c r="E48" s="111">
        <v>2.5000000000000001E-2</v>
      </c>
      <c r="F48" s="112" t="str">
        <f>VLOOKUP(B46,'TCS Chainage As PER CA'!$B$4:$J$4,8,TRUE)</f>
        <v>MCW</v>
      </c>
      <c r="G48" s="112" t="str">
        <f>VLOOKUP(B48,'TCS Chainage As PER CA'!$B$4:$J$4,4,TRUE)</f>
        <v>TCS - 01</v>
      </c>
      <c r="H48" s="110">
        <f>VLOOKUP(B48,'TCS Chainage As PER CA'!$B$4:$J$4,6,TRUE)</f>
        <v>13</v>
      </c>
      <c r="I48" s="110">
        <f t="shared" si="1"/>
        <v>498.053</v>
      </c>
      <c r="J48" s="110">
        <f t="shared" si="2"/>
        <v>498.31549999999999</v>
      </c>
      <c r="K48" s="110">
        <f t="shared" si="3"/>
        <v>498.18425000000002</v>
      </c>
      <c r="L48" s="110">
        <v>498.66800000000001</v>
      </c>
      <c r="M48" s="110"/>
      <c r="N48" s="110">
        <f t="shared" si="4"/>
        <v>249.334</v>
      </c>
      <c r="O48" s="110">
        <f t="shared" si="5"/>
        <v>248.85025000000002</v>
      </c>
      <c r="P48" s="110">
        <f t="shared" si="6"/>
        <v>248.85025000000002</v>
      </c>
      <c r="Q48" s="110">
        <f t="shared" si="7"/>
        <v>0</v>
      </c>
      <c r="R48" s="109">
        <f t="shared" si="16"/>
        <v>10</v>
      </c>
      <c r="S48" s="109">
        <f>VLOOKUP(B48,'TCS Chainage As PER CA'!$B$4:$J$4,7,TRUE)</f>
        <v>0</v>
      </c>
      <c r="T48" s="113">
        <f t="shared" si="8"/>
        <v>0</v>
      </c>
      <c r="U48" s="110">
        <f t="shared" si="9"/>
        <v>13</v>
      </c>
      <c r="V48" s="110">
        <f t="shared" si="10"/>
        <v>13</v>
      </c>
      <c r="W48" s="110">
        <f t="shared" si="11"/>
        <v>13</v>
      </c>
      <c r="X48" s="110">
        <f t="shared" si="12"/>
        <v>3235.0532500000004</v>
      </c>
      <c r="Y48" s="110">
        <f t="shared" si="17"/>
        <v>3235.4920000000002</v>
      </c>
      <c r="Z48" s="114">
        <f t="shared" si="13"/>
        <v>32354.920000000002</v>
      </c>
      <c r="AA48" s="110">
        <f t="shared" si="14"/>
        <v>0</v>
      </c>
      <c r="AB48" s="110">
        <f t="shared" si="18"/>
        <v>0</v>
      </c>
      <c r="AC48" s="114">
        <f t="shared" si="15"/>
        <v>0</v>
      </c>
      <c r="AD48" s="109"/>
    </row>
    <row r="49" spans="1:30" ht="20" customHeight="1">
      <c r="A49" s="109">
        <f t="shared" si="0"/>
        <v>44</v>
      </c>
      <c r="B49" s="109">
        <v>267430</v>
      </c>
      <c r="C49" s="110">
        <v>498.983</v>
      </c>
      <c r="D49" s="110">
        <v>1.0649999999999999</v>
      </c>
      <c r="E49" s="111">
        <v>2.5000000000000001E-2</v>
      </c>
      <c r="F49" s="112" t="str">
        <f>VLOOKUP(B47,'TCS Chainage As PER CA'!$B$4:$J$4,8,TRUE)</f>
        <v>MCW</v>
      </c>
      <c r="G49" s="112" t="str">
        <f>VLOOKUP(B49,'TCS Chainage As PER CA'!$B$4:$J$4,4,TRUE)</f>
        <v>TCS - 01</v>
      </c>
      <c r="H49" s="110">
        <f>VLOOKUP(B49,'TCS Chainage As PER CA'!$B$4:$J$4,6,TRUE)</f>
        <v>13</v>
      </c>
      <c r="I49" s="110">
        <f t="shared" si="1"/>
        <v>497.91800000000001</v>
      </c>
      <c r="J49" s="110">
        <f t="shared" si="2"/>
        <v>498.18049999999999</v>
      </c>
      <c r="K49" s="110">
        <f t="shared" si="3"/>
        <v>498.04925000000003</v>
      </c>
      <c r="L49" s="110">
        <v>498.58</v>
      </c>
      <c r="M49" s="110"/>
      <c r="N49" s="110">
        <f t="shared" si="4"/>
        <v>249.29</v>
      </c>
      <c r="O49" s="110">
        <f t="shared" si="5"/>
        <v>248.75925000000004</v>
      </c>
      <c r="P49" s="110">
        <f t="shared" si="6"/>
        <v>248.75925000000004</v>
      </c>
      <c r="Q49" s="110">
        <f t="shared" si="7"/>
        <v>0</v>
      </c>
      <c r="R49" s="109">
        <f t="shared" si="16"/>
        <v>10</v>
      </c>
      <c r="S49" s="109">
        <f>VLOOKUP(B49,'TCS Chainage As PER CA'!$B$4:$J$4,7,TRUE)</f>
        <v>0</v>
      </c>
      <c r="T49" s="113">
        <f t="shared" si="8"/>
        <v>0</v>
      </c>
      <c r="U49" s="110">
        <f t="shared" si="9"/>
        <v>13</v>
      </c>
      <c r="V49" s="110">
        <f t="shared" si="10"/>
        <v>13</v>
      </c>
      <c r="W49" s="110">
        <f t="shared" si="11"/>
        <v>13</v>
      </c>
      <c r="X49" s="110">
        <f t="shared" si="12"/>
        <v>3233.8702500000004</v>
      </c>
      <c r="Y49" s="110">
        <f t="shared" si="17"/>
        <v>3234.4617500000004</v>
      </c>
      <c r="Z49" s="114">
        <f t="shared" si="13"/>
        <v>32344.617500000004</v>
      </c>
      <c r="AA49" s="110">
        <f t="shared" si="14"/>
        <v>0</v>
      </c>
      <c r="AB49" s="110">
        <f t="shared" si="18"/>
        <v>0</v>
      </c>
      <c r="AC49" s="114">
        <f t="shared" si="15"/>
        <v>0</v>
      </c>
      <c r="AD49" s="109"/>
    </row>
    <row r="50" spans="1:30" ht="20" customHeight="1">
      <c r="A50" s="109">
        <f t="shared" si="0"/>
        <v>45</v>
      </c>
      <c r="B50" s="109">
        <v>267440</v>
      </c>
      <c r="C50" s="110">
        <v>498.84800000000001</v>
      </c>
      <c r="D50" s="110">
        <v>1.0649999999999999</v>
      </c>
      <c r="E50" s="111">
        <v>2.5000000000000001E-2</v>
      </c>
      <c r="F50" s="112" t="str">
        <f>VLOOKUP(B48,'TCS Chainage As PER CA'!$B$4:$J$4,8,TRUE)</f>
        <v>MCW</v>
      </c>
      <c r="G50" s="112" t="str">
        <f>VLOOKUP(B50,'TCS Chainage As PER CA'!$B$4:$J$4,4,TRUE)</f>
        <v>TCS - 01</v>
      </c>
      <c r="H50" s="110">
        <f>VLOOKUP(B50,'TCS Chainage As PER CA'!$B$4:$J$4,6,TRUE)</f>
        <v>13</v>
      </c>
      <c r="I50" s="110">
        <f t="shared" si="1"/>
        <v>497.78300000000002</v>
      </c>
      <c r="J50" s="110">
        <f t="shared" si="2"/>
        <v>498.0455</v>
      </c>
      <c r="K50" s="110">
        <f t="shared" si="3"/>
        <v>497.91425000000004</v>
      </c>
      <c r="L50" s="110">
        <v>498.505</v>
      </c>
      <c r="M50" s="110"/>
      <c r="N50" s="110">
        <f t="shared" si="4"/>
        <v>249.2525</v>
      </c>
      <c r="O50" s="110">
        <f t="shared" si="5"/>
        <v>248.66175000000004</v>
      </c>
      <c r="P50" s="110">
        <f t="shared" si="6"/>
        <v>248.66175000000004</v>
      </c>
      <c r="Q50" s="110">
        <f t="shared" si="7"/>
        <v>0</v>
      </c>
      <c r="R50" s="109">
        <f t="shared" si="16"/>
        <v>10</v>
      </c>
      <c r="S50" s="109">
        <f>VLOOKUP(B50,'TCS Chainage As PER CA'!$B$4:$J$4,7,TRUE)</f>
        <v>0</v>
      </c>
      <c r="T50" s="113">
        <f t="shared" si="8"/>
        <v>0</v>
      </c>
      <c r="U50" s="110">
        <f t="shared" si="9"/>
        <v>13</v>
      </c>
      <c r="V50" s="110">
        <f t="shared" si="10"/>
        <v>13</v>
      </c>
      <c r="W50" s="110">
        <f t="shared" si="11"/>
        <v>13</v>
      </c>
      <c r="X50" s="110">
        <f t="shared" si="12"/>
        <v>3232.6027500000005</v>
      </c>
      <c r="Y50" s="110">
        <f t="shared" si="17"/>
        <v>3233.2365000000004</v>
      </c>
      <c r="Z50" s="114">
        <f t="shared" si="13"/>
        <v>32332.365000000005</v>
      </c>
      <c r="AA50" s="110">
        <f t="shared" si="14"/>
        <v>0</v>
      </c>
      <c r="AB50" s="110">
        <f t="shared" si="18"/>
        <v>0</v>
      </c>
      <c r="AC50" s="114">
        <f t="shared" si="15"/>
        <v>0</v>
      </c>
      <c r="AD50" s="109"/>
    </row>
    <row r="51" spans="1:30" ht="20" customHeight="1">
      <c r="A51" s="109">
        <f t="shared" si="0"/>
        <v>46</v>
      </c>
      <c r="B51" s="109">
        <v>267450</v>
      </c>
      <c r="C51" s="110">
        <v>498.71300000000002</v>
      </c>
      <c r="D51" s="110">
        <v>1.0649999999999999</v>
      </c>
      <c r="E51" s="111">
        <v>2.5000000000000001E-2</v>
      </c>
      <c r="F51" s="112" t="str">
        <f>VLOOKUP(B49,'TCS Chainage As PER CA'!$B$4:$J$4,8,TRUE)</f>
        <v>MCW</v>
      </c>
      <c r="G51" s="112" t="str">
        <f>VLOOKUP(B51,'TCS Chainage As PER CA'!$B$4:$J$4,4,TRUE)</f>
        <v>TCS - 01</v>
      </c>
      <c r="H51" s="110">
        <f>VLOOKUP(B51,'TCS Chainage As PER CA'!$B$4:$J$4,6,TRUE)</f>
        <v>13</v>
      </c>
      <c r="I51" s="110">
        <f t="shared" si="1"/>
        <v>497.64800000000002</v>
      </c>
      <c r="J51" s="110">
        <f t="shared" si="2"/>
        <v>497.91050000000001</v>
      </c>
      <c r="K51" s="110">
        <f t="shared" si="3"/>
        <v>497.77925000000005</v>
      </c>
      <c r="L51" s="110">
        <v>498.41399999999999</v>
      </c>
      <c r="M51" s="110"/>
      <c r="N51" s="110">
        <f t="shared" si="4"/>
        <v>249.20699999999999</v>
      </c>
      <c r="O51" s="110">
        <f t="shared" si="5"/>
        <v>248.57225000000005</v>
      </c>
      <c r="P51" s="110">
        <f t="shared" si="6"/>
        <v>248.57225000000005</v>
      </c>
      <c r="Q51" s="110">
        <f t="shared" si="7"/>
        <v>0</v>
      </c>
      <c r="R51" s="109">
        <f t="shared" si="16"/>
        <v>10</v>
      </c>
      <c r="S51" s="109">
        <f>VLOOKUP(B51,'TCS Chainage As PER CA'!$B$4:$J$4,7,TRUE)</f>
        <v>0</v>
      </c>
      <c r="T51" s="113">
        <f t="shared" si="8"/>
        <v>0</v>
      </c>
      <c r="U51" s="110">
        <f t="shared" si="9"/>
        <v>13</v>
      </c>
      <c r="V51" s="110">
        <f t="shared" si="10"/>
        <v>13</v>
      </c>
      <c r="W51" s="110">
        <f t="shared" si="11"/>
        <v>13</v>
      </c>
      <c r="X51" s="110">
        <f t="shared" si="12"/>
        <v>3231.4392500000008</v>
      </c>
      <c r="Y51" s="110">
        <f t="shared" si="17"/>
        <v>3232.0210000000006</v>
      </c>
      <c r="Z51" s="114">
        <f t="shared" si="13"/>
        <v>32320.210000000006</v>
      </c>
      <c r="AA51" s="110">
        <f t="shared" si="14"/>
        <v>0</v>
      </c>
      <c r="AB51" s="110">
        <f t="shared" si="18"/>
        <v>0</v>
      </c>
      <c r="AC51" s="114">
        <f t="shared" si="15"/>
        <v>0</v>
      </c>
      <c r="AD51" s="109"/>
    </row>
    <row r="52" spans="1:30" ht="20" customHeight="1">
      <c r="A52" s="109">
        <f t="shared" si="0"/>
        <v>47</v>
      </c>
      <c r="B52" s="109">
        <v>267460</v>
      </c>
      <c r="C52" s="110">
        <v>498.57799999999997</v>
      </c>
      <c r="D52" s="110">
        <v>1.0649999999999999</v>
      </c>
      <c r="E52" s="111">
        <v>2.5000000000000001E-2</v>
      </c>
      <c r="F52" s="112" t="str">
        <f>VLOOKUP(B50,'TCS Chainage As PER CA'!$B$4:$J$4,8,TRUE)</f>
        <v>MCW</v>
      </c>
      <c r="G52" s="112" t="str">
        <f>VLOOKUP(B52,'TCS Chainage As PER CA'!$B$4:$J$4,4,TRUE)</f>
        <v>TCS - 01</v>
      </c>
      <c r="H52" s="110">
        <f>VLOOKUP(B52,'TCS Chainage As PER CA'!$B$4:$J$4,6,TRUE)</f>
        <v>13</v>
      </c>
      <c r="I52" s="110">
        <f t="shared" si="1"/>
        <v>497.51299999999998</v>
      </c>
      <c r="J52" s="110">
        <f t="shared" si="2"/>
        <v>497.77549999999997</v>
      </c>
      <c r="K52" s="110">
        <f t="shared" si="3"/>
        <v>497.64424999999994</v>
      </c>
      <c r="L52" s="110">
        <v>498.25900000000001</v>
      </c>
      <c r="M52" s="110"/>
      <c r="N52" s="110">
        <f t="shared" si="4"/>
        <v>249.12950000000001</v>
      </c>
      <c r="O52" s="110">
        <f t="shared" si="5"/>
        <v>248.51474999999994</v>
      </c>
      <c r="P52" s="110">
        <f t="shared" si="6"/>
        <v>248.51474999999994</v>
      </c>
      <c r="Q52" s="110">
        <f t="shared" si="7"/>
        <v>0</v>
      </c>
      <c r="R52" s="109">
        <f t="shared" si="16"/>
        <v>10</v>
      </c>
      <c r="S52" s="109">
        <f>VLOOKUP(B52,'TCS Chainage As PER CA'!$B$4:$J$4,7,TRUE)</f>
        <v>0</v>
      </c>
      <c r="T52" s="113">
        <f t="shared" si="8"/>
        <v>0</v>
      </c>
      <c r="U52" s="110">
        <f t="shared" si="9"/>
        <v>13</v>
      </c>
      <c r="V52" s="110">
        <f t="shared" si="10"/>
        <v>13</v>
      </c>
      <c r="W52" s="110">
        <f t="shared" si="11"/>
        <v>13</v>
      </c>
      <c r="X52" s="110">
        <f t="shared" si="12"/>
        <v>3230.691749999999</v>
      </c>
      <c r="Y52" s="110">
        <f t="shared" si="17"/>
        <v>3231.0654999999997</v>
      </c>
      <c r="Z52" s="114">
        <f t="shared" si="13"/>
        <v>32310.654999999999</v>
      </c>
      <c r="AA52" s="110">
        <f t="shared" si="14"/>
        <v>0</v>
      </c>
      <c r="AB52" s="110">
        <f t="shared" si="18"/>
        <v>0</v>
      </c>
      <c r="AC52" s="114">
        <f t="shared" si="15"/>
        <v>0</v>
      </c>
      <c r="AD52" s="109"/>
    </row>
    <row r="53" spans="1:30" ht="20" customHeight="1">
      <c r="A53" s="109">
        <f t="shared" si="0"/>
        <v>48</v>
      </c>
      <c r="B53" s="109">
        <v>267470</v>
      </c>
      <c r="C53" s="110">
        <v>498.44299999999998</v>
      </c>
      <c r="D53" s="110">
        <v>1.0649999999999999</v>
      </c>
      <c r="E53" s="111">
        <v>2.5000000000000001E-2</v>
      </c>
      <c r="F53" s="112" t="str">
        <f>VLOOKUP(B51,'TCS Chainage As PER CA'!$B$4:$J$4,8,TRUE)</f>
        <v>MCW</v>
      </c>
      <c r="G53" s="112" t="str">
        <f>VLOOKUP(B53,'TCS Chainage As PER CA'!$B$4:$J$4,4,TRUE)</f>
        <v>TCS - 01</v>
      </c>
      <c r="H53" s="110">
        <f>VLOOKUP(B53,'TCS Chainage As PER CA'!$B$4:$J$4,6,TRUE)</f>
        <v>13</v>
      </c>
      <c r="I53" s="110">
        <f t="shared" si="1"/>
        <v>497.37799999999999</v>
      </c>
      <c r="J53" s="110">
        <f t="shared" si="2"/>
        <v>497.64049999999997</v>
      </c>
      <c r="K53" s="110">
        <f t="shared" si="3"/>
        <v>497.50924999999995</v>
      </c>
      <c r="L53" s="110">
        <v>498.166</v>
      </c>
      <c r="M53" s="110"/>
      <c r="N53" s="110">
        <f t="shared" si="4"/>
        <v>249.083</v>
      </c>
      <c r="O53" s="110">
        <f t="shared" si="5"/>
        <v>248.42624999999995</v>
      </c>
      <c r="P53" s="110">
        <f t="shared" si="6"/>
        <v>248.42624999999995</v>
      </c>
      <c r="Q53" s="110">
        <f t="shared" si="7"/>
        <v>0</v>
      </c>
      <c r="R53" s="109">
        <f t="shared" si="16"/>
        <v>10</v>
      </c>
      <c r="S53" s="109">
        <f>VLOOKUP(B53,'TCS Chainage As PER CA'!$B$4:$J$4,7,TRUE)</f>
        <v>0</v>
      </c>
      <c r="T53" s="113">
        <f t="shared" si="8"/>
        <v>0</v>
      </c>
      <c r="U53" s="110">
        <f t="shared" si="9"/>
        <v>13</v>
      </c>
      <c r="V53" s="110">
        <f t="shared" si="10"/>
        <v>13</v>
      </c>
      <c r="W53" s="110">
        <f t="shared" si="11"/>
        <v>13</v>
      </c>
      <c r="X53" s="110">
        <f t="shared" si="12"/>
        <v>3229.5412499999993</v>
      </c>
      <c r="Y53" s="110">
        <f t="shared" si="17"/>
        <v>3230.1164999999992</v>
      </c>
      <c r="Z53" s="114">
        <f t="shared" si="13"/>
        <v>32301.164999999994</v>
      </c>
      <c r="AA53" s="110">
        <f t="shared" si="14"/>
        <v>0</v>
      </c>
      <c r="AB53" s="110">
        <f t="shared" si="18"/>
        <v>0</v>
      </c>
      <c r="AC53" s="114">
        <f t="shared" si="15"/>
        <v>0</v>
      </c>
      <c r="AD53" s="109"/>
    </row>
    <row r="54" spans="1:30" ht="20" customHeight="1">
      <c r="A54" s="109">
        <f t="shared" si="0"/>
        <v>49</v>
      </c>
      <c r="B54" s="109">
        <v>267480</v>
      </c>
      <c r="C54" s="110">
        <v>498.30799999999999</v>
      </c>
      <c r="D54" s="110">
        <v>1.0649999999999999</v>
      </c>
      <c r="E54" s="111">
        <v>2.5000000000000001E-2</v>
      </c>
      <c r="F54" s="112" t="str">
        <f>VLOOKUP(B52,'TCS Chainage As PER CA'!$B$4:$J$4,8,TRUE)</f>
        <v>MCW</v>
      </c>
      <c r="G54" s="112" t="str">
        <f>VLOOKUP(B54,'TCS Chainage As PER CA'!$B$4:$J$4,4,TRUE)</f>
        <v>TCS - 01</v>
      </c>
      <c r="H54" s="110">
        <f>VLOOKUP(B54,'TCS Chainage As PER CA'!$B$4:$J$4,6,TRUE)</f>
        <v>13</v>
      </c>
      <c r="I54" s="110">
        <f t="shared" si="1"/>
        <v>497.24299999999999</v>
      </c>
      <c r="J54" s="110">
        <f t="shared" si="2"/>
        <v>497.50549999999998</v>
      </c>
      <c r="K54" s="110">
        <f t="shared" si="3"/>
        <v>497.37424999999996</v>
      </c>
      <c r="L54" s="110">
        <v>498.01400000000001</v>
      </c>
      <c r="M54" s="110"/>
      <c r="N54" s="110">
        <f t="shared" si="4"/>
        <v>249.00700000000001</v>
      </c>
      <c r="O54" s="110">
        <f t="shared" si="5"/>
        <v>248.36724999999996</v>
      </c>
      <c r="P54" s="110">
        <f t="shared" si="6"/>
        <v>248.36724999999996</v>
      </c>
      <c r="Q54" s="110">
        <f t="shared" si="7"/>
        <v>0</v>
      </c>
      <c r="R54" s="109">
        <f t="shared" si="16"/>
        <v>10</v>
      </c>
      <c r="S54" s="109">
        <f>VLOOKUP(B54,'TCS Chainage As PER CA'!$B$4:$J$4,7,TRUE)</f>
        <v>0</v>
      </c>
      <c r="T54" s="113">
        <f t="shared" si="8"/>
        <v>0</v>
      </c>
      <c r="U54" s="110">
        <f t="shared" si="9"/>
        <v>13</v>
      </c>
      <c r="V54" s="110">
        <f t="shared" si="10"/>
        <v>13</v>
      </c>
      <c r="W54" s="110">
        <f t="shared" si="11"/>
        <v>13</v>
      </c>
      <c r="X54" s="110">
        <f t="shared" si="12"/>
        <v>3228.7742499999995</v>
      </c>
      <c r="Y54" s="110">
        <f t="shared" si="17"/>
        <v>3229.1577499999994</v>
      </c>
      <c r="Z54" s="114">
        <f t="shared" si="13"/>
        <v>32291.577499999992</v>
      </c>
      <c r="AA54" s="110">
        <f t="shared" si="14"/>
        <v>0</v>
      </c>
      <c r="AB54" s="110">
        <f t="shared" si="18"/>
        <v>0</v>
      </c>
      <c r="AC54" s="114">
        <f t="shared" si="15"/>
        <v>0</v>
      </c>
      <c r="AD54" s="109"/>
    </row>
    <row r="55" spans="1:30" ht="20" customHeight="1">
      <c r="A55" s="109">
        <f t="shared" si="0"/>
        <v>50</v>
      </c>
      <c r="B55" s="109">
        <v>267490</v>
      </c>
      <c r="C55" s="110">
        <v>498.173</v>
      </c>
      <c r="D55" s="110">
        <v>1.0649999999999999</v>
      </c>
      <c r="E55" s="111">
        <v>2.5000000000000001E-2</v>
      </c>
      <c r="F55" s="112" t="str">
        <f>VLOOKUP(B53,'TCS Chainage As PER CA'!$B$4:$J$4,8,TRUE)</f>
        <v>MCW</v>
      </c>
      <c r="G55" s="112" t="str">
        <f>VLOOKUP(B55,'TCS Chainage As PER CA'!$B$4:$J$4,4,TRUE)</f>
        <v>TCS - 01</v>
      </c>
      <c r="H55" s="110">
        <f>VLOOKUP(B55,'TCS Chainage As PER CA'!$B$4:$J$4,6,TRUE)</f>
        <v>13</v>
      </c>
      <c r="I55" s="110">
        <f t="shared" si="1"/>
        <v>497.108</v>
      </c>
      <c r="J55" s="110">
        <f t="shared" si="2"/>
        <v>497.37049999999999</v>
      </c>
      <c r="K55" s="110">
        <f t="shared" si="3"/>
        <v>497.23924999999997</v>
      </c>
      <c r="L55" s="110">
        <v>497.84199999999998</v>
      </c>
      <c r="M55" s="110"/>
      <c r="N55" s="110">
        <f t="shared" si="4"/>
        <v>248.92099999999999</v>
      </c>
      <c r="O55" s="110">
        <f t="shared" si="5"/>
        <v>248.31824999999998</v>
      </c>
      <c r="P55" s="110">
        <f t="shared" si="6"/>
        <v>248.31824999999998</v>
      </c>
      <c r="Q55" s="110">
        <f t="shared" si="7"/>
        <v>0</v>
      </c>
      <c r="R55" s="109">
        <f t="shared" si="16"/>
        <v>10</v>
      </c>
      <c r="S55" s="109">
        <f>VLOOKUP(B55,'TCS Chainage As PER CA'!$B$4:$J$4,7,TRUE)</f>
        <v>0</v>
      </c>
      <c r="T55" s="113">
        <f t="shared" si="8"/>
        <v>0</v>
      </c>
      <c r="U55" s="110">
        <f t="shared" si="9"/>
        <v>13</v>
      </c>
      <c r="V55" s="110">
        <f t="shared" si="10"/>
        <v>13</v>
      </c>
      <c r="W55" s="110">
        <f t="shared" si="11"/>
        <v>13</v>
      </c>
      <c r="X55" s="110">
        <f t="shared" si="12"/>
        <v>3228.1372499999998</v>
      </c>
      <c r="Y55" s="110">
        <f t="shared" si="17"/>
        <v>3228.4557499999996</v>
      </c>
      <c r="Z55" s="114">
        <f t="shared" si="13"/>
        <v>32284.557499999995</v>
      </c>
      <c r="AA55" s="110">
        <f t="shared" si="14"/>
        <v>0</v>
      </c>
      <c r="AB55" s="110">
        <f t="shared" si="18"/>
        <v>0</v>
      </c>
      <c r="AC55" s="114">
        <f t="shared" si="15"/>
        <v>0</v>
      </c>
      <c r="AD55" s="109"/>
    </row>
    <row r="56" spans="1:30" ht="20" customHeight="1">
      <c r="A56" s="109">
        <f t="shared" si="0"/>
        <v>51</v>
      </c>
      <c r="B56" s="109">
        <v>267500</v>
      </c>
      <c r="C56" s="110">
        <v>498.03800000000001</v>
      </c>
      <c r="D56" s="110">
        <v>1.0649999999999999</v>
      </c>
      <c r="E56" s="111">
        <v>2.5000000000000001E-2</v>
      </c>
      <c r="F56" s="112" t="str">
        <f>VLOOKUP(B54,'TCS Chainage As PER CA'!$B$4:$J$4,8,TRUE)</f>
        <v>MCW</v>
      </c>
      <c r="G56" s="112" t="str">
        <f>VLOOKUP(B56,'TCS Chainage As PER CA'!$B$4:$J$4,4,TRUE)</f>
        <v>TCS - 01</v>
      </c>
      <c r="H56" s="110">
        <f>VLOOKUP(B56,'TCS Chainage As PER CA'!$B$4:$J$4,6,TRUE)</f>
        <v>13</v>
      </c>
      <c r="I56" s="110">
        <f t="shared" si="1"/>
        <v>496.97300000000001</v>
      </c>
      <c r="J56" s="110">
        <f t="shared" si="2"/>
        <v>497.2355</v>
      </c>
      <c r="K56" s="110">
        <f t="shared" si="3"/>
        <v>497.10424999999998</v>
      </c>
      <c r="L56" s="110">
        <v>497.685</v>
      </c>
      <c r="M56" s="110"/>
      <c r="N56" s="110">
        <f t="shared" si="4"/>
        <v>248.8425</v>
      </c>
      <c r="O56" s="110">
        <f t="shared" si="5"/>
        <v>248.26174999999998</v>
      </c>
      <c r="P56" s="110">
        <f t="shared" si="6"/>
        <v>248.26174999999998</v>
      </c>
      <c r="Q56" s="110">
        <f t="shared" si="7"/>
        <v>0</v>
      </c>
      <c r="R56" s="109">
        <f t="shared" si="16"/>
        <v>10</v>
      </c>
      <c r="S56" s="109">
        <f>VLOOKUP(B56,'TCS Chainage As PER CA'!$B$4:$J$4,7,TRUE)</f>
        <v>0</v>
      </c>
      <c r="T56" s="113">
        <f t="shared" si="8"/>
        <v>0</v>
      </c>
      <c r="U56" s="110">
        <f t="shared" si="9"/>
        <v>13</v>
      </c>
      <c r="V56" s="110">
        <f t="shared" si="10"/>
        <v>13</v>
      </c>
      <c r="W56" s="110">
        <f t="shared" si="11"/>
        <v>13</v>
      </c>
      <c r="X56" s="110">
        <f t="shared" si="12"/>
        <v>3227.4027499999997</v>
      </c>
      <c r="Y56" s="110">
        <f t="shared" si="17"/>
        <v>3227.7699999999995</v>
      </c>
      <c r="Z56" s="114">
        <f t="shared" si="13"/>
        <v>32277.699999999997</v>
      </c>
      <c r="AA56" s="110">
        <f t="shared" si="14"/>
        <v>0</v>
      </c>
      <c r="AB56" s="110">
        <f t="shared" si="18"/>
        <v>0</v>
      </c>
      <c r="AC56" s="114">
        <f t="shared" si="15"/>
        <v>0</v>
      </c>
      <c r="AD56" s="109"/>
    </row>
    <row r="57" spans="1:30" ht="20" customHeight="1">
      <c r="A57" s="109">
        <f t="shared" si="0"/>
        <v>52</v>
      </c>
      <c r="B57" s="109">
        <v>267510</v>
      </c>
      <c r="C57" s="110">
        <v>497.90300000000002</v>
      </c>
      <c r="D57" s="110">
        <v>1.0649999999999999</v>
      </c>
      <c r="E57" s="111">
        <v>2.5000000000000001E-2</v>
      </c>
      <c r="F57" s="112" t="str">
        <f>VLOOKUP(B55,'TCS Chainage As PER CA'!$B$4:$J$4,8,TRUE)</f>
        <v>MCW</v>
      </c>
      <c r="G57" s="112" t="str">
        <f>VLOOKUP(B57,'TCS Chainage As PER CA'!$B$4:$J$4,4,TRUE)</f>
        <v>TCS - 01</v>
      </c>
      <c r="H57" s="110">
        <f>VLOOKUP(B57,'TCS Chainage As PER CA'!$B$4:$J$4,6,TRUE)</f>
        <v>13</v>
      </c>
      <c r="I57" s="110">
        <f t="shared" si="1"/>
        <v>496.83800000000002</v>
      </c>
      <c r="J57" s="110">
        <f t="shared" si="2"/>
        <v>497.10050000000001</v>
      </c>
      <c r="K57" s="110">
        <f t="shared" si="3"/>
        <v>496.96924999999999</v>
      </c>
      <c r="L57" s="110">
        <v>497.51100000000002</v>
      </c>
      <c r="M57" s="110"/>
      <c r="N57" s="110">
        <f t="shared" si="4"/>
        <v>248.75550000000001</v>
      </c>
      <c r="O57" s="110">
        <f t="shared" si="5"/>
        <v>248.21374999999998</v>
      </c>
      <c r="P57" s="110">
        <f t="shared" si="6"/>
        <v>248.21374999999998</v>
      </c>
      <c r="Q57" s="110">
        <f t="shared" si="7"/>
        <v>0</v>
      </c>
      <c r="R57" s="109">
        <f t="shared" si="16"/>
        <v>10</v>
      </c>
      <c r="S57" s="109">
        <f>VLOOKUP(B57,'TCS Chainage As PER CA'!$B$4:$J$4,7,TRUE)</f>
        <v>0</v>
      </c>
      <c r="T57" s="113">
        <f t="shared" si="8"/>
        <v>0</v>
      </c>
      <c r="U57" s="110">
        <f t="shared" si="9"/>
        <v>13</v>
      </c>
      <c r="V57" s="110">
        <f t="shared" si="10"/>
        <v>13</v>
      </c>
      <c r="W57" s="110">
        <f t="shared" si="11"/>
        <v>13</v>
      </c>
      <c r="X57" s="110">
        <f t="shared" si="12"/>
        <v>3226.7787499999995</v>
      </c>
      <c r="Y57" s="110">
        <f t="shared" si="17"/>
        <v>3227.0907499999994</v>
      </c>
      <c r="Z57" s="114">
        <f t="shared" si="13"/>
        <v>32270.907499999994</v>
      </c>
      <c r="AA57" s="110">
        <f t="shared" si="14"/>
        <v>0</v>
      </c>
      <c r="AB57" s="110">
        <f t="shared" si="18"/>
        <v>0</v>
      </c>
      <c r="AC57" s="114">
        <f t="shared" si="15"/>
        <v>0</v>
      </c>
      <c r="AD57" s="109"/>
    </row>
    <row r="58" spans="1:30" ht="20" customHeight="1">
      <c r="A58" s="109">
        <f t="shared" si="0"/>
        <v>53</v>
      </c>
      <c r="B58" s="109">
        <v>267520</v>
      </c>
      <c r="C58" s="110">
        <v>497.76799999999997</v>
      </c>
      <c r="D58" s="110">
        <v>1.0649999999999999</v>
      </c>
      <c r="E58" s="111">
        <v>2.5000000000000001E-2</v>
      </c>
      <c r="F58" s="112" t="str">
        <f>VLOOKUP(B56,'TCS Chainage As PER CA'!$B$4:$J$4,8,TRUE)</f>
        <v>MCW</v>
      </c>
      <c r="G58" s="112" t="str">
        <f>VLOOKUP(B58,'TCS Chainage As PER CA'!$B$4:$J$4,4,TRUE)</f>
        <v>TCS - 01</v>
      </c>
      <c r="H58" s="110">
        <f>VLOOKUP(B58,'TCS Chainage As PER CA'!$B$4:$J$4,6,TRUE)</f>
        <v>13</v>
      </c>
      <c r="I58" s="110">
        <f t="shared" si="1"/>
        <v>496.70299999999997</v>
      </c>
      <c r="J58" s="110">
        <f t="shared" si="2"/>
        <v>496.96549999999996</v>
      </c>
      <c r="K58" s="110">
        <f t="shared" si="3"/>
        <v>496.83425</v>
      </c>
      <c r="L58" s="110">
        <v>497.38099999999997</v>
      </c>
      <c r="M58" s="110"/>
      <c r="N58" s="110">
        <f t="shared" si="4"/>
        <v>248.69049999999999</v>
      </c>
      <c r="O58" s="110">
        <f t="shared" si="5"/>
        <v>248.14375000000001</v>
      </c>
      <c r="P58" s="110">
        <f t="shared" si="6"/>
        <v>248.14375000000001</v>
      </c>
      <c r="Q58" s="110">
        <f t="shared" si="7"/>
        <v>0</v>
      </c>
      <c r="R58" s="109">
        <f t="shared" si="16"/>
        <v>10</v>
      </c>
      <c r="S58" s="109">
        <f>VLOOKUP(B58,'TCS Chainage As PER CA'!$B$4:$J$4,7,TRUE)</f>
        <v>0</v>
      </c>
      <c r="T58" s="113">
        <f t="shared" si="8"/>
        <v>0</v>
      </c>
      <c r="U58" s="110">
        <f t="shared" si="9"/>
        <v>13</v>
      </c>
      <c r="V58" s="110">
        <f t="shared" si="10"/>
        <v>13</v>
      </c>
      <c r="W58" s="110">
        <f t="shared" si="11"/>
        <v>13</v>
      </c>
      <c r="X58" s="110">
        <f t="shared" si="12"/>
        <v>3225.8687500000001</v>
      </c>
      <c r="Y58" s="110">
        <f t="shared" si="17"/>
        <v>3226.3237499999996</v>
      </c>
      <c r="Z58" s="114">
        <f t="shared" si="13"/>
        <v>32263.237499999996</v>
      </c>
      <c r="AA58" s="110">
        <f t="shared" si="14"/>
        <v>0</v>
      </c>
      <c r="AB58" s="110">
        <f t="shared" si="18"/>
        <v>0</v>
      </c>
      <c r="AC58" s="114">
        <f t="shared" si="15"/>
        <v>0</v>
      </c>
      <c r="AD58" s="109"/>
    </row>
    <row r="59" spans="1:30" ht="20" customHeight="1">
      <c r="A59" s="109">
        <f t="shared" si="0"/>
        <v>54</v>
      </c>
      <c r="B59" s="109">
        <v>267530</v>
      </c>
      <c r="C59" s="110">
        <v>497.63299999999998</v>
      </c>
      <c r="D59" s="110">
        <v>1.0649999999999999</v>
      </c>
      <c r="E59" s="111">
        <v>2.5000000000000001E-2</v>
      </c>
      <c r="F59" s="112" t="str">
        <f>VLOOKUP(B57,'TCS Chainage As PER CA'!$B$4:$J$4,8,TRUE)</f>
        <v>MCW</v>
      </c>
      <c r="G59" s="112" t="str">
        <f>VLOOKUP(B59,'TCS Chainage As PER CA'!$B$4:$J$4,4,TRUE)</f>
        <v>TCS - 01</v>
      </c>
      <c r="H59" s="110">
        <f>VLOOKUP(B59,'TCS Chainage As PER CA'!$B$4:$J$4,6,TRUE)</f>
        <v>13</v>
      </c>
      <c r="I59" s="110">
        <f t="shared" si="1"/>
        <v>496.56799999999998</v>
      </c>
      <c r="J59" s="110">
        <f t="shared" si="2"/>
        <v>496.83049999999997</v>
      </c>
      <c r="K59" s="110">
        <f t="shared" si="3"/>
        <v>496.69925000000001</v>
      </c>
      <c r="L59" s="110">
        <v>497.262</v>
      </c>
      <c r="M59" s="110"/>
      <c r="N59" s="110">
        <f t="shared" si="4"/>
        <v>248.631</v>
      </c>
      <c r="O59" s="110">
        <f t="shared" si="5"/>
        <v>248.06825000000001</v>
      </c>
      <c r="P59" s="110">
        <f t="shared" si="6"/>
        <v>248.06825000000001</v>
      </c>
      <c r="Q59" s="110">
        <f t="shared" si="7"/>
        <v>0</v>
      </c>
      <c r="R59" s="109">
        <f t="shared" si="16"/>
        <v>10</v>
      </c>
      <c r="S59" s="109">
        <f>VLOOKUP(B59,'TCS Chainage As PER CA'!$B$4:$J$4,7,TRUE)</f>
        <v>0</v>
      </c>
      <c r="T59" s="113">
        <f t="shared" si="8"/>
        <v>0</v>
      </c>
      <c r="U59" s="110">
        <f t="shared" si="9"/>
        <v>13</v>
      </c>
      <c r="V59" s="110">
        <f t="shared" si="10"/>
        <v>13</v>
      </c>
      <c r="W59" s="110">
        <f t="shared" si="11"/>
        <v>13</v>
      </c>
      <c r="X59" s="110">
        <f t="shared" si="12"/>
        <v>3224.8872500000002</v>
      </c>
      <c r="Y59" s="110">
        <f t="shared" si="17"/>
        <v>3225.3780000000002</v>
      </c>
      <c r="Z59" s="114">
        <f t="shared" si="13"/>
        <v>32253.780000000002</v>
      </c>
      <c r="AA59" s="110">
        <f t="shared" si="14"/>
        <v>0</v>
      </c>
      <c r="AB59" s="110">
        <f t="shared" si="18"/>
        <v>0</v>
      </c>
      <c r="AC59" s="114">
        <f t="shared" si="15"/>
        <v>0</v>
      </c>
      <c r="AD59" s="109"/>
    </row>
    <row r="60" spans="1:30" ht="20" customHeight="1">
      <c r="A60" s="109">
        <f t="shared" si="0"/>
        <v>55</v>
      </c>
      <c r="B60" s="109">
        <v>267540</v>
      </c>
      <c r="C60" s="110">
        <v>497.49799999999999</v>
      </c>
      <c r="D60" s="110">
        <v>1.0649999999999999</v>
      </c>
      <c r="E60" s="111">
        <v>2.5000000000000001E-2</v>
      </c>
      <c r="F60" s="112" t="str">
        <f>VLOOKUP(B58,'TCS Chainage As PER CA'!$B$4:$J$4,8,TRUE)</f>
        <v>MCW</v>
      </c>
      <c r="G60" s="112" t="str">
        <f>VLOOKUP(B60,'TCS Chainage As PER CA'!$B$4:$J$4,4,TRUE)</f>
        <v>TCS - 01</v>
      </c>
      <c r="H60" s="110">
        <f>VLOOKUP(B60,'TCS Chainage As PER CA'!$B$4:$J$4,6,TRUE)</f>
        <v>13</v>
      </c>
      <c r="I60" s="110">
        <f t="shared" si="1"/>
        <v>496.43299999999999</v>
      </c>
      <c r="J60" s="110">
        <f t="shared" si="2"/>
        <v>496.69549999999998</v>
      </c>
      <c r="K60" s="110">
        <f t="shared" si="3"/>
        <v>496.56425000000002</v>
      </c>
      <c r="L60" s="110">
        <v>497.16699999999997</v>
      </c>
      <c r="M60" s="110"/>
      <c r="N60" s="110">
        <f t="shared" si="4"/>
        <v>248.58349999999999</v>
      </c>
      <c r="O60" s="110">
        <f t="shared" si="5"/>
        <v>247.98075000000003</v>
      </c>
      <c r="P60" s="110">
        <f t="shared" si="6"/>
        <v>247.98075000000003</v>
      </c>
      <c r="Q60" s="110">
        <f t="shared" si="7"/>
        <v>0</v>
      </c>
      <c r="R60" s="109">
        <f t="shared" si="16"/>
        <v>10</v>
      </c>
      <c r="S60" s="109">
        <f>VLOOKUP(B60,'TCS Chainage As PER CA'!$B$4:$J$4,7,TRUE)</f>
        <v>0</v>
      </c>
      <c r="T60" s="113">
        <f t="shared" si="8"/>
        <v>0</v>
      </c>
      <c r="U60" s="110">
        <f t="shared" si="9"/>
        <v>13</v>
      </c>
      <c r="V60" s="110">
        <f t="shared" si="10"/>
        <v>13</v>
      </c>
      <c r="W60" s="110">
        <f t="shared" si="11"/>
        <v>13</v>
      </c>
      <c r="X60" s="110">
        <f t="shared" si="12"/>
        <v>3223.7497500000004</v>
      </c>
      <c r="Y60" s="110">
        <f t="shared" si="17"/>
        <v>3224.3185000000003</v>
      </c>
      <c r="Z60" s="114">
        <f t="shared" si="13"/>
        <v>32243.185000000005</v>
      </c>
      <c r="AA60" s="110">
        <f t="shared" si="14"/>
        <v>0</v>
      </c>
      <c r="AB60" s="110">
        <f t="shared" si="18"/>
        <v>0</v>
      </c>
      <c r="AC60" s="114">
        <f t="shared" si="15"/>
        <v>0</v>
      </c>
      <c r="AD60" s="109"/>
    </row>
    <row r="61" spans="1:30" ht="20" customHeight="1">
      <c r="A61" s="109">
        <f t="shared" si="0"/>
        <v>56</v>
      </c>
      <c r="B61" s="109">
        <v>267550</v>
      </c>
      <c r="C61" s="110">
        <v>497.363</v>
      </c>
      <c r="D61" s="110">
        <v>1.0649999999999999</v>
      </c>
      <c r="E61" s="111">
        <v>2.5000000000000001E-2</v>
      </c>
      <c r="F61" s="112" t="str">
        <f>VLOOKUP(B59,'TCS Chainage As PER CA'!$B$4:$J$4,8,TRUE)</f>
        <v>MCW</v>
      </c>
      <c r="G61" s="112" t="str">
        <f>VLOOKUP(B61,'TCS Chainage As PER CA'!$B$4:$J$4,4,TRUE)</f>
        <v>TCS - 01</v>
      </c>
      <c r="H61" s="110">
        <f>VLOOKUP(B61,'TCS Chainage As PER CA'!$B$4:$J$4,6,TRUE)</f>
        <v>13</v>
      </c>
      <c r="I61" s="110">
        <f t="shared" si="1"/>
        <v>496.298</v>
      </c>
      <c r="J61" s="110">
        <f t="shared" si="2"/>
        <v>496.56049999999999</v>
      </c>
      <c r="K61" s="110">
        <f t="shared" si="3"/>
        <v>496.42925000000002</v>
      </c>
      <c r="L61" s="110">
        <v>497.03</v>
      </c>
      <c r="M61" s="110"/>
      <c r="N61" s="110">
        <f t="shared" si="4"/>
        <v>248.51499999999999</v>
      </c>
      <c r="O61" s="110">
        <f t="shared" si="5"/>
        <v>247.91425000000004</v>
      </c>
      <c r="P61" s="110">
        <f t="shared" si="6"/>
        <v>247.91425000000004</v>
      </c>
      <c r="Q61" s="110">
        <f t="shared" si="7"/>
        <v>0</v>
      </c>
      <c r="R61" s="109">
        <f t="shared" si="16"/>
        <v>10</v>
      </c>
      <c r="S61" s="109">
        <f>VLOOKUP(B61,'TCS Chainage As PER CA'!$B$4:$J$4,7,TRUE)</f>
        <v>0</v>
      </c>
      <c r="T61" s="113">
        <f t="shared" si="8"/>
        <v>0</v>
      </c>
      <c r="U61" s="110">
        <f t="shared" si="9"/>
        <v>13</v>
      </c>
      <c r="V61" s="110">
        <f t="shared" si="10"/>
        <v>13</v>
      </c>
      <c r="W61" s="110">
        <f t="shared" si="11"/>
        <v>13</v>
      </c>
      <c r="X61" s="110">
        <f t="shared" si="12"/>
        <v>3222.8852500000003</v>
      </c>
      <c r="Y61" s="110">
        <f t="shared" si="17"/>
        <v>3223.3175000000001</v>
      </c>
      <c r="Z61" s="114">
        <f t="shared" si="13"/>
        <v>32233.175000000003</v>
      </c>
      <c r="AA61" s="110">
        <f t="shared" si="14"/>
        <v>0</v>
      </c>
      <c r="AB61" s="110">
        <f t="shared" si="18"/>
        <v>0</v>
      </c>
      <c r="AC61" s="114">
        <f t="shared" si="15"/>
        <v>0</v>
      </c>
      <c r="AD61" s="109"/>
    </row>
    <row r="62" spans="1:30" ht="20" customHeight="1">
      <c r="A62" s="109">
        <f t="shared" si="0"/>
        <v>57</v>
      </c>
      <c r="B62" s="109">
        <v>267560</v>
      </c>
      <c r="C62" s="110">
        <v>497.22800000000001</v>
      </c>
      <c r="D62" s="110">
        <v>1.0649999999999999</v>
      </c>
      <c r="E62" s="111">
        <v>2.5000000000000001E-2</v>
      </c>
      <c r="F62" s="112" t="str">
        <f>VLOOKUP(B60,'TCS Chainage As PER CA'!$B$4:$J$4,8,TRUE)</f>
        <v>MCW</v>
      </c>
      <c r="G62" s="112" t="str">
        <f>VLOOKUP(B62,'TCS Chainage As PER CA'!$B$4:$J$4,4,TRUE)</f>
        <v>TCS - 01</v>
      </c>
      <c r="H62" s="110">
        <f>VLOOKUP(B62,'TCS Chainage As PER CA'!$B$4:$J$4,6,TRUE)</f>
        <v>13</v>
      </c>
      <c r="I62" s="110">
        <f t="shared" si="1"/>
        <v>496.16300000000001</v>
      </c>
      <c r="J62" s="110">
        <f t="shared" si="2"/>
        <v>496.4255</v>
      </c>
      <c r="K62" s="110">
        <f t="shared" si="3"/>
        <v>496.29425000000003</v>
      </c>
      <c r="L62" s="110">
        <v>496.899</v>
      </c>
      <c r="M62" s="110"/>
      <c r="N62" s="110">
        <f t="shared" si="4"/>
        <v>248.4495</v>
      </c>
      <c r="O62" s="110">
        <f t="shared" si="5"/>
        <v>247.84475000000003</v>
      </c>
      <c r="P62" s="110">
        <f t="shared" si="6"/>
        <v>247.84475000000003</v>
      </c>
      <c r="Q62" s="110">
        <f t="shared" si="7"/>
        <v>0</v>
      </c>
      <c r="R62" s="109">
        <f t="shared" si="16"/>
        <v>10</v>
      </c>
      <c r="S62" s="109">
        <f>VLOOKUP(B62,'TCS Chainage As PER CA'!$B$4:$J$4,7,TRUE)</f>
        <v>0</v>
      </c>
      <c r="T62" s="113">
        <f t="shared" si="8"/>
        <v>0</v>
      </c>
      <c r="U62" s="110">
        <f t="shared" si="9"/>
        <v>13</v>
      </c>
      <c r="V62" s="110">
        <f t="shared" si="10"/>
        <v>13</v>
      </c>
      <c r="W62" s="110">
        <f t="shared" si="11"/>
        <v>13</v>
      </c>
      <c r="X62" s="110">
        <f t="shared" si="12"/>
        <v>3221.9817500000004</v>
      </c>
      <c r="Y62" s="110">
        <f t="shared" si="17"/>
        <v>3222.4335000000001</v>
      </c>
      <c r="Z62" s="114">
        <f t="shared" si="13"/>
        <v>32224.334999999999</v>
      </c>
      <c r="AA62" s="110">
        <f t="shared" si="14"/>
        <v>0</v>
      </c>
      <c r="AB62" s="110">
        <f t="shared" si="18"/>
        <v>0</v>
      </c>
      <c r="AC62" s="114">
        <f t="shared" si="15"/>
        <v>0</v>
      </c>
      <c r="AD62" s="109"/>
    </row>
    <row r="63" spans="1:30" ht="20" customHeight="1">
      <c r="A63" s="109">
        <f t="shared" si="0"/>
        <v>58</v>
      </c>
      <c r="B63" s="109">
        <v>267570</v>
      </c>
      <c r="C63" s="110">
        <v>497.09300000000002</v>
      </c>
      <c r="D63" s="110">
        <v>1.0649999999999999</v>
      </c>
      <c r="E63" s="111">
        <v>2.5000000000000001E-2</v>
      </c>
      <c r="F63" s="112" t="str">
        <f>VLOOKUP(B61,'TCS Chainage As PER CA'!$B$4:$J$4,8,TRUE)</f>
        <v>MCW</v>
      </c>
      <c r="G63" s="112" t="str">
        <f>VLOOKUP(B63,'TCS Chainage As PER CA'!$B$4:$J$4,4,TRUE)</f>
        <v>TCS - 01</v>
      </c>
      <c r="H63" s="110">
        <f>VLOOKUP(B63,'TCS Chainage As PER CA'!$B$4:$J$4,6,TRUE)</f>
        <v>13</v>
      </c>
      <c r="I63" s="110">
        <f t="shared" si="1"/>
        <v>496.02800000000002</v>
      </c>
      <c r="J63" s="110">
        <f t="shared" si="2"/>
        <v>496.29050000000001</v>
      </c>
      <c r="K63" s="110">
        <f t="shared" si="3"/>
        <v>496.15925000000004</v>
      </c>
      <c r="L63" s="110">
        <v>496.80700000000002</v>
      </c>
      <c r="M63" s="110"/>
      <c r="N63" s="110">
        <f t="shared" si="4"/>
        <v>248.40350000000001</v>
      </c>
      <c r="O63" s="110">
        <f t="shared" si="5"/>
        <v>247.75575000000003</v>
      </c>
      <c r="P63" s="110">
        <f t="shared" si="6"/>
        <v>247.75575000000003</v>
      </c>
      <c r="Q63" s="110">
        <f t="shared" si="7"/>
        <v>0</v>
      </c>
      <c r="R63" s="109">
        <f t="shared" si="16"/>
        <v>10</v>
      </c>
      <c r="S63" s="109">
        <f>VLOOKUP(B63,'TCS Chainage As PER CA'!$B$4:$J$4,7,TRUE)</f>
        <v>0</v>
      </c>
      <c r="T63" s="113">
        <f t="shared" si="8"/>
        <v>0</v>
      </c>
      <c r="U63" s="110">
        <f t="shared" si="9"/>
        <v>13</v>
      </c>
      <c r="V63" s="110">
        <f t="shared" si="10"/>
        <v>13</v>
      </c>
      <c r="W63" s="110">
        <f t="shared" si="11"/>
        <v>13</v>
      </c>
      <c r="X63" s="110">
        <f t="shared" si="12"/>
        <v>3220.8247500000007</v>
      </c>
      <c r="Y63" s="110">
        <f t="shared" si="17"/>
        <v>3221.4032500000003</v>
      </c>
      <c r="Z63" s="114">
        <f t="shared" si="13"/>
        <v>32214.032500000001</v>
      </c>
      <c r="AA63" s="110">
        <f t="shared" si="14"/>
        <v>0</v>
      </c>
      <c r="AB63" s="110">
        <f t="shared" si="18"/>
        <v>0</v>
      </c>
      <c r="AC63" s="114">
        <f t="shared" si="15"/>
        <v>0</v>
      </c>
      <c r="AD63" s="109"/>
    </row>
    <row r="64" spans="1:30" ht="20" customHeight="1">
      <c r="A64" s="109">
        <f t="shared" si="0"/>
        <v>59</v>
      </c>
      <c r="B64" s="109">
        <v>267580</v>
      </c>
      <c r="C64" s="110">
        <v>496.95800000000003</v>
      </c>
      <c r="D64" s="110">
        <v>1.0649999999999999</v>
      </c>
      <c r="E64" s="111">
        <v>2.5000000000000001E-2</v>
      </c>
      <c r="F64" s="112" t="str">
        <f>VLOOKUP(B62,'TCS Chainage As PER CA'!$B$4:$J$4,8,TRUE)</f>
        <v>MCW</v>
      </c>
      <c r="G64" s="112" t="str">
        <f>VLOOKUP(B64,'TCS Chainage As PER CA'!$B$4:$J$4,4,TRUE)</f>
        <v>TCS - 01</v>
      </c>
      <c r="H64" s="110">
        <f>VLOOKUP(B64,'TCS Chainage As PER CA'!$B$4:$J$4,6,TRUE)</f>
        <v>13</v>
      </c>
      <c r="I64" s="110">
        <f t="shared" si="1"/>
        <v>495.89300000000003</v>
      </c>
      <c r="J64" s="110">
        <f t="shared" si="2"/>
        <v>496.15550000000002</v>
      </c>
      <c r="K64" s="110">
        <f t="shared" si="3"/>
        <v>496.02425000000005</v>
      </c>
      <c r="L64" s="110">
        <v>496.59699999999998</v>
      </c>
      <c r="M64" s="110"/>
      <c r="N64" s="110">
        <f t="shared" si="4"/>
        <v>248.29849999999999</v>
      </c>
      <c r="O64" s="110">
        <f t="shared" si="5"/>
        <v>247.72575000000006</v>
      </c>
      <c r="P64" s="110">
        <f t="shared" si="6"/>
        <v>247.72575000000006</v>
      </c>
      <c r="Q64" s="110">
        <f t="shared" si="7"/>
        <v>0</v>
      </c>
      <c r="R64" s="109">
        <f t="shared" si="16"/>
        <v>10</v>
      </c>
      <c r="S64" s="109">
        <f>VLOOKUP(B64,'TCS Chainage As PER CA'!$B$4:$J$4,7,TRUE)</f>
        <v>0</v>
      </c>
      <c r="T64" s="113">
        <f t="shared" si="8"/>
        <v>0</v>
      </c>
      <c r="U64" s="110">
        <f t="shared" si="9"/>
        <v>13</v>
      </c>
      <c r="V64" s="110">
        <f t="shared" si="10"/>
        <v>13</v>
      </c>
      <c r="W64" s="110">
        <f t="shared" si="11"/>
        <v>13</v>
      </c>
      <c r="X64" s="110">
        <f t="shared" si="12"/>
        <v>3220.4347500000008</v>
      </c>
      <c r="Y64" s="110">
        <f t="shared" si="17"/>
        <v>3220.629750000001</v>
      </c>
      <c r="Z64" s="114">
        <f t="shared" si="13"/>
        <v>32206.297500000008</v>
      </c>
      <c r="AA64" s="110">
        <f t="shared" si="14"/>
        <v>0</v>
      </c>
      <c r="AB64" s="110">
        <f t="shared" si="18"/>
        <v>0</v>
      </c>
      <c r="AC64" s="114">
        <f t="shared" si="15"/>
        <v>0</v>
      </c>
      <c r="AD64" s="109"/>
    </row>
    <row r="65" spans="1:30" ht="20" customHeight="1">
      <c r="A65" s="109">
        <f t="shared" si="0"/>
        <v>60</v>
      </c>
      <c r="B65" s="109">
        <v>267590</v>
      </c>
      <c r="C65" s="110">
        <v>496.82299999999998</v>
      </c>
      <c r="D65" s="110">
        <v>1.0649999999999999</v>
      </c>
      <c r="E65" s="111">
        <v>2.5000000000000001E-2</v>
      </c>
      <c r="F65" s="112" t="str">
        <f>VLOOKUP(B63,'TCS Chainage As PER CA'!$B$4:$J$4,8,TRUE)</f>
        <v>MCW</v>
      </c>
      <c r="G65" s="112" t="str">
        <f>VLOOKUP(B65,'TCS Chainage As PER CA'!$B$4:$J$4,4,TRUE)</f>
        <v>TCS - 01</v>
      </c>
      <c r="H65" s="110">
        <f>VLOOKUP(B65,'TCS Chainage As PER CA'!$B$4:$J$4,6,TRUE)</f>
        <v>13</v>
      </c>
      <c r="I65" s="110">
        <f t="shared" si="1"/>
        <v>495.75799999999998</v>
      </c>
      <c r="J65" s="110">
        <f t="shared" si="2"/>
        <v>496.02049999999997</v>
      </c>
      <c r="K65" s="110">
        <f t="shared" si="3"/>
        <v>495.88924999999995</v>
      </c>
      <c r="L65" s="110">
        <v>496.38400000000001</v>
      </c>
      <c r="M65" s="110"/>
      <c r="N65" s="110">
        <f t="shared" si="4"/>
        <v>248.19200000000001</v>
      </c>
      <c r="O65" s="110">
        <f t="shared" si="5"/>
        <v>247.69724999999994</v>
      </c>
      <c r="P65" s="110">
        <f t="shared" si="6"/>
        <v>247.69724999999994</v>
      </c>
      <c r="Q65" s="110">
        <f t="shared" si="7"/>
        <v>0</v>
      </c>
      <c r="R65" s="109">
        <f t="shared" si="16"/>
        <v>10</v>
      </c>
      <c r="S65" s="109">
        <f>VLOOKUP(B65,'TCS Chainage As PER CA'!$B$4:$J$4,7,TRUE)</f>
        <v>0</v>
      </c>
      <c r="T65" s="113">
        <f t="shared" si="8"/>
        <v>0</v>
      </c>
      <c r="U65" s="110">
        <f t="shared" si="9"/>
        <v>13</v>
      </c>
      <c r="V65" s="110">
        <f t="shared" si="10"/>
        <v>13</v>
      </c>
      <c r="W65" s="110">
        <f t="shared" si="11"/>
        <v>13</v>
      </c>
      <c r="X65" s="110">
        <f t="shared" si="12"/>
        <v>3220.0642499999994</v>
      </c>
      <c r="Y65" s="110">
        <f t="shared" si="17"/>
        <v>3220.2494999999999</v>
      </c>
      <c r="Z65" s="114">
        <f t="shared" si="13"/>
        <v>32202.494999999999</v>
      </c>
      <c r="AA65" s="110">
        <f t="shared" si="14"/>
        <v>0</v>
      </c>
      <c r="AB65" s="110">
        <f t="shared" si="18"/>
        <v>0</v>
      </c>
      <c r="AC65" s="114">
        <f t="shared" si="15"/>
        <v>0</v>
      </c>
      <c r="AD65" s="109"/>
    </row>
    <row r="66" spans="1:30" ht="20" customHeight="1">
      <c r="A66" s="109">
        <f t="shared" si="0"/>
        <v>61</v>
      </c>
      <c r="B66" s="109">
        <v>267600</v>
      </c>
      <c r="C66" s="110">
        <v>496.68799999999999</v>
      </c>
      <c r="D66" s="110">
        <v>1.0649999999999999</v>
      </c>
      <c r="E66" s="111">
        <v>2.5000000000000001E-2</v>
      </c>
      <c r="F66" s="112" t="str">
        <f>VLOOKUP(B64,'TCS Chainage As PER CA'!$B$4:$J$4,8,TRUE)</f>
        <v>MCW</v>
      </c>
      <c r="G66" s="112" t="str">
        <f>VLOOKUP(B66,'TCS Chainage As PER CA'!$B$4:$J$4,4,TRUE)</f>
        <v>TCS - 01</v>
      </c>
      <c r="H66" s="110">
        <f>VLOOKUP(B66,'TCS Chainage As PER CA'!$B$4:$J$4,6,TRUE)</f>
        <v>13</v>
      </c>
      <c r="I66" s="110">
        <f t="shared" si="1"/>
        <v>495.62299999999999</v>
      </c>
      <c r="J66" s="110">
        <f t="shared" si="2"/>
        <v>495.88549999999998</v>
      </c>
      <c r="K66" s="110">
        <f t="shared" si="3"/>
        <v>495.75424999999996</v>
      </c>
      <c r="L66" s="110">
        <v>496.21499999999997</v>
      </c>
      <c r="M66" s="110"/>
      <c r="N66" s="110">
        <f t="shared" si="4"/>
        <v>248.10749999999999</v>
      </c>
      <c r="O66" s="110">
        <f t="shared" si="5"/>
        <v>247.64674999999997</v>
      </c>
      <c r="P66" s="110">
        <f t="shared" si="6"/>
        <v>247.64674999999997</v>
      </c>
      <c r="Q66" s="110">
        <f t="shared" si="7"/>
        <v>0</v>
      </c>
      <c r="R66" s="109">
        <f t="shared" si="16"/>
        <v>10</v>
      </c>
      <c r="S66" s="109">
        <f>VLOOKUP(B66,'TCS Chainage As PER CA'!$B$4:$J$4,7,TRUE)</f>
        <v>0</v>
      </c>
      <c r="T66" s="113">
        <f t="shared" si="8"/>
        <v>0</v>
      </c>
      <c r="U66" s="110">
        <f t="shared" si="9"/>
        <v>13</v>
      </c>
      <c r="V66" s="110">
        <f t="shared" si="10"/>
        <v>13</v>
      </c>
      <c r="W66" s="110">
        <f t="shared" si="11"/>
        <v>13</v>
      </c>
      <c r="X66" s="110">
        <f t="shared" si="12"/>
        <v>3219.4077499999994</v>
      </c>
      <c r="Y66" s="110">
        <f t="shared" si="17"/>
        <v>3219.7359999999994</v>
      </c>
      <c r="Z66" s="114">
        <f t="shared" si="13"/>
        <v>32197.359999999993</v>
      </c>
      <c r="AA66" s="110">
        <f t="shared" si="14"/>
        <v>0</v>
      </c>
      <c r="AB66" s="110">
        <f t="shared" si="18"/>
        <v>0</v>
      </c>
      <c r="AC66" s="114">
        <f t="shared" si="15"/>
        <v>0</v>
      </c>
      <c r="AD66" s="109"/>
    </row>
    <row r="67" spans="1:30" ht="20" customHeight="1">
      <c r="A67" s="109">
        <f t="shared" si="0"/>
        <v>62</v>
      </c>
      <c r="B67" s="109">
        <v>267610</v>
      </c>
      <c r="C67" s="110">
        <v>496.553</v>
      </c>
      <c r="D67" s="110">
        <v>1.0649999999999999</v>
      </c>
      <c r="E67" s="111">
        <v>2.5000000000000001E-2</v>
      </c>
      <c r="F67" s="112" t="str">
        <f>VLOOKUP(B65,'TCS Chainage As PER CA'!$B$4:$J$4,8,TRUE)</f>
        <v>MCW</v>
      </c>
      <c r="G67" s="112" t="str">
        <f>VLOOKUP(B67,'TCS Chainage As PER CA'!$B$4:$J$4,4,TRUE)</f>
        <v>TCS - 01</v>
      </c>
      <c r="H67" s="110">
        <f>VLOOKUP(B67,'TCS Chainage As PER CA'!$B$4:$J$4,6,TRUE)</f>
        <v>13</v>
      </c>
      <c r="I67" s="110">
        <f t="shared" si="1"/>
        <v>495.488</v>
      </c>
      <c r="J67" s="110">
        <f t="shared" si="2"/>
        <v>495.75049999999999</v>
      </c>
      <c r="K67" s="110">
        <f t="shared" si="3"/>
        <v>495.61924999999997</v>
      </c>
      <c r="L67" s="110">
        <v>496.12400000000002</v>
      </c>
      <c r="M67" s="110"/>
      <c r="N67" s="110">
        <f t="shared" si="4"/>
        <v>248.06200000000001</v>
      </c>
      <c r="O67" s="110">
        <f t="shared" si="5"/>
        <v>247.55724999999995</v>
      </c>
      <c r="P67" s="110">
        <f t="shared" si="6"/>
        <v>247.55724999999995</v>
      </c>
      <c r="Q67" s="110">
        <f t="shared" si="7"/>
        <v>0</v>
      </c>
      <c r="R67" s="109">
        <f t="shared" si="16"/>
        <v>10</v>
      </c>
      <c r="S67" s="109">
        <f>VLOOKUP(B67,'TCS Chainage As PER CA'!$B$4:$J$4,7,TRUE)</f>
        <v>0</v>
      </c>
      <c r="T67" s="113">
        <f t="shared" si="8"/>
        <v>0</v>
      </c>
      <c r="U67" s="110">
        <f t="shared" si="9"/>
        <v>13</v>
      </c>
      <c r="V67" s="110">
        <f t="shared" si="10"/>
        <v>13</v>
      </c>
      <c r="W67" s="110">
        <f t="shared" si="11"/>
        <v>13</v>
      </c>
      <c r="X67" s="110">
        <f t="shared" si="12"/>
        <v>3218.2442499999993</v>
      </c>
      <c r="Y67" s="110">
        <f t="shared" si="17"/>
        <v>3218.8259999999991</v>
      </c>
      <c r="Z67" s="114">
        <f t="shared" si="13"/>
        <v>32188.259999999991</v>
      </c>
      <c r="AA67" s="110">
        <f t="shared" si="14"/>
        <v>0</v>
      </c>
      <c r="AB67" s="110">
        <f t="shared" si="18"/>
        <v>0</v>
      </c>
      <c r="AC67" s="114">
        <f t="shared" si="15"/>
        <v>0</v>
      </c>
      <c r="AD67" s="109"/>
    </row>
    <row r="68" spans="1:30" ht="20" customHeight="1">
      <c r="A68" s="109">
        <f t="shared" si="0"/>
        <v>63</v>
      </c>
      <c r="B68" s="109">
        <v>267620</v>
      </c>
      <c r="C68" s="110">
        <v>496.41800000000001</v>
      </c>
      <c r="D68" s="110">
        <v>1.0649999999999999</v>
      </c>
      <c r="E68" s="111">
        <v>2.5000000000000001E-2</v>
      </c>
      <c r="F68" s="112" t="str">
        <f>VLOOKUP(B66,'TCS Chainage As PER CA'!$B$4:$J$4,8,TRUE)</f>
        <v>MCW</v>
      </c>
      <c r="G68" s="112" t="str">
        <f>VLOOKUP(B68,'TCS Chainage As PER CA'!$B$4:$J$4,4,TRUE)</f>
        <v>TCS - 01</v>
      </c>
      <c r="H68" s="110">
        <f>VLOOKUP(B68,'TCS Chainage As PER CA'!$B$4:$J$4,6,TRUE)</f>
        <v>13</v>
      </c>
      <c r="I68" s="110">
        <f t="shared" si="1"/>
        <v>495.35300000000001</v>
      </c>
      <c r="J68" s="110">
        <f t="shared" si="2"/>
        <v>495.6155</v>
      </c>
      <c r="K68" s="110">
        <f t="shared" si="3"/>
        <v>495.48424999999997</v>
      </c>
      <c r="L68" s="110">
        <v>496.01100000000002</v>
      </c>
      <c r="M68" s="110"/>
      <c r="N68" s="110">
        <f t="shared" si="4"/>
        <v>248.00550000000001</v>
      </c>
      <c r="O68" s="110">
        <f t="shared" si="5"/>
        <v>247.47874999999996</v>
      </c>
      <c r="P68" s="110">
        <f t="shared" si="6"/>
        <v>247.47874999999996</v>
      </c>
      <c r="Q68" s="110">
        <f t="shared" si="7"/>
        <v>0</v>
      </c>
      <c r="R68" s="109">
        <f t="shared" si="16"/>
        <v>10</v>
      </c>
      <c r="S68" s="109">
        <f>VLOOKUP(B68,'TCS Chainage As PER CA'!$B$4:$J$4,7,TRUE)</f>
        <v>0</v>
      </c>
      <c r="T68" s="113">
        <f t="shared" si="8"/>
        <v>0</v>
      </c>
      <c r="U68" s="110">
        <f t="shared" si="9"/>
        <v>13</v>
      </c>
      <c r="V68" s="110">
        <f t="shared" si="10"/>
        <v>13</v>
      </c>
      <c r="W68" s="110">
        <f t="shared" si="11"/>
        <v>13</v>
      </c>
      <c r="X68" s="110">
        <f t="shared" si="12"/>
        <v>3217.2237499999997</v>
      </c>
      <c r="Y68" s="110">
        <f t="shared" si="17"/>
        <v>3217.7339999999995</v>
      </c>
      <c r="Z68" s="114">
        <f t="shared" si="13"/>
        <v>32177.339999999997</v>
      </c>
      <c r="AA68" s="110">
        <f t="shared" si="14"/>
        <v>0</v>
      </c>
      <c r="AB68" s="110">
        <f t="shared" si="18"/>
        <v>0</v>
      </c>
      <c r="AC68" s="114">
        <f t="shared" si="15"/>
        <v>0</v>
      </c>
      <c r="AD68" s="109"/>
    </row>
    <row r="69" spans="1:30" ht="20" customHeight="1">
      <c r="A69" s="109">
        <f t="shared" si="0"/>
        <v>64</v>
      </c>
      <c r="B69" s="109">
        <v>267630</v>
      </c>
      <c r="C69" s="110">
        <v>496.28300000000002</v>
      </c>
      <c r="D69" s="110">
        <v>1.0649999999999999</v>
      </c>
      <c r="E69" s="111">
        <v>2.5000000000000001E-2</v>
      </c>
      <c r="F69" s="112" t="str">
        <f>VLOOKUP(B67,'TCS Chainage As PER CA'!$B$4:$J$4,8,TRUE)</f>
        <v>MCW</v>
      </c>
      <c r="G69" s="112" t="str">
        <f>VLOOKUP(B69,'TCS Chainage As PER CA'!$B$4:$J$4,4,TRUE)</f>
        <v>TCS - 01</v>
      </c>
      <c r="H69" s="110">
        <f>VLOOKUP(B69,'TCS Chainage As PER CA'!$B$4:$J$4,6,TRUE)</f>
        <v>13</v>
      </c>
      <c r="I69" s="110">
        <f t="shared" si="1"/>
        <v>495.21800000000002</v>
      </c>
      <c r="J69" s="110">
        <f t="shared" si="2"/>
        <v>495.48050000000001</v>
      </c>
      <c r="K69" s="110">
        <f t="shared" si="3"/>
        <v>495.34924999999998</v>
      </c>
      <c r="L69" s="110">
        <v>495.85599999999999</v>
      </c>
      <c r="M69" s="110"/>
      <c r="N69" s="110">
        <f t="shared" si="4"/>
        <v>247.928</v>
      </c>
      <c r="O69" s="110">
        <f t="shared" si="5"/>
        <v>247.42124999999999</v>
      </c>
      <c r="P69" s="110">
        <f t="shared" si="6"/>
        <v>247.42124999999999</v>
      </c>
      <c r="Q69" s="110">
        <f t="shared" si="7"/>
        <v>0</v>
      </c>
      <c r="R69" s="109">
        <f t="shared" si="16"/>
        <v>10</v>
      </c>
      <c r="S69" s="109">
        <f>VLOOKUP(B69,'TCS Chainage As PER CA'!$B$4:$J$4,7,TRUE)</f>
        <v>0</v>
      </c>
      <c r="T69" s="113">
        <f t="shared" si="8"/>
        <v>0</v>
      </c>
      <c r="U69" s="110">
        <f t="shared" si="9"/>
        <v>13</v>
      </c>
      <c r="V69" s="110">
        <f t="shared" si="10"/>
        <v>13</v>
      </c>
      <c r="W69" s="110">
        <f t="shared" si="11"/>
        <v>13</v>
      </c>
      <c r="X69" s="110">
        <f t="shared" si="12"/>
        <v>3216.4762499999997</v>
      </c>
      <c r="Y69" s="110">
        <f t="shared" si="17"/>
        <v>3216.8499999999995</v>
      </c>
      <c r="Z69" s="114">
        <f t="shared" si="13"/>
        <v>32168.499999999993</v>
      </c>
      <c r="AA69" s="110">
        <f t="shared" si="14"/>
        <v>0</v>
      </c>
      <c r="AB69" s="110">
        <f t="shared" si="18"/>
        <v>0</v>
      </c>
      <c r="AC69" s="114">
        <f t="shared" si="15"/>
        <v>0</v>
      </c>
      <c r="AD69" s="109"/>
    </row>
    <row r="70" spans="1:30" ht="20" customHeight="1">
      <c r="A70" s="109">
        <f t="shared" ref="A70:A133" si="20">+A69+1</f>
        <v>65</v>
      </c>
      <c r="B70" s="109">
        <v>267640</v>
      </c>
      <c r="C70" s="110">
        <v>496.14800000000002</v>
      </c>
      <c r="D70" s="110">
        <v>1.0649999999999999</v>
      </c>
      <c r="E70" s="111">
        <v>2.5000000000000001E-2</v>
      </c>
      <c r="F70" s="112" t="str">
        <f>VLOOKUP(B68,'TCS Chainage As PER CA'!$B$4:$J$4,8,TRUE)</f>
        <v>MCW</v>
      </c>
      <c r="G70" s="112" t="str">
        <f>VLOOKUP(B70,'TCS Chainage As PER CA'!$B$4:$J$4,4,TRUE)</f>
        <v>TCS - 01</v>
      </c>
      <c r="H70" s="110">
        <f>VLOOKUP(B70,'TCS Chainage As PER CA'!$B$4:$J$4,6,TRUE)</f>
        <v>13</v>
      </c>
      <c r="I70" s="110">
        <f t="shared" ref="I70:I133" si="21">C70-D70</f>
        <v>495.08300000000003</v>
      </c>
      <c r="J70" s="110">
        <f t="shared" ref="J70:J133" si="22">I70+(($H70-2.5)*E70)</f>
        <v>495.34550000000002</v>
      </c>
      <c r="K70" s="110">
        <f t="shared" ref="K70:K133" si="23">(I70+J70)/2</f>
        <v>495.21424999999999</v>
      </c>
      <c r="L70" s="110">
        <v>495.67599999999999</v>
      </c>
      <c r="M70" s="110"/>
      <c r="N70" s="110">
        <f t="shared" ref="N70:N133" si="24">(L70+M70)/2</f>
        <v>247.83799999999999</v>
      </c>
      <c r="O70" s="110">
        <f t="shared" ref="O70:O133" si="25">K70-N70</f>
        <v>247.37625</v>
      </c>
      <c r="P70" s="110">
        <f t="shared" ref="P70:P133" si="26">+IF(O70&gt;0,O70,0)</f>
        <v>247.37625</v>
      </c>
      <c r="Q70" s="110">
        <f t="shared" ref="Q70:Q133" si="27">+IF(O70&lt;0,O70,0)</f>
        <v>0</v>
      </c>
      <c r="R70" s="109">
        <f t="shared" si="16"/>
        <v>10</v>
      </c>
      <c r="S70" s="109">
        <f>VLOOKUP(B70,'TCS Chainage As PER CA'!$B$4:$J$4,7,TRUE)</f>
        <v>0</v>
      </c>
      <c r="T70" s="113">
        <f t="shared" ref="T70:T133" si="28">IF(S70&gt;0,(CONCATENATE(S70," : 1")),0)</f>
        <v>0</v>
      </c>
      <c r="U70" s="110">
        <f t="shared" ref="U70:U133" si="29">+H70</f>
        <v>13</v>
      </c>
      <c r="V70" s="110">
        <f t="shared" ref="V70:V133" si="30">U70+O70*S70</f>
        <v>13</v>
      </c>
      <c r="W70" s="110">
        <f t="shared" ref="W70:W133" si="31">(U70+V70)/2</f>
        <v>13</v>
      </c>
      <c r="X70" s="110">
        <f t="shared" ref="X70:X133" si="32">P70*W70</f>
        <v>3215.8912500000001</v>
      </c>
      <c r="Y70" s="110">
        <f t="shared" si="17"/>
        <v>3216.1837500000001</v>
      </c>
      <c r="Z70" s="114">
        <f t="shared" ref="Z70:Z133" si="33">Y70*R70</f>
        <v>32161.837500000001</v>
      </c>
      <c r="AA70" s="110">
        <f t="shared" ref="AA70:AA133" si="34">Q70*W70*-1</f>
        <v>0</v>
      </c>
      <c r="AB70" s="110">
        <f t="shared" si="18"/>
        <v>0</v>
      </c>
      <c r="AC70" s="114">
        <f t="shared" ref="AC70:AC133" si="35">AB70*R70</f>
        <v>0</v>
      </c>
      <c r="AD70" s="109"/>
    </row>
    <row r="71" spans="1:30" ht="20" customHeight="1">
      <c r="A71" s="109">
        <f t="shared" si="20"/>
        <v>66</v>
      </c>
      <c r="B71" s="109">
        <v>267650</v>
      </c>
      <c r="C71" s="110">
        <v>496.012</v>
      </c>
      <c r="D71" s="110">
        <v>1.0649999999999999</v>
      </c>
      <c r="E71" s="111">
        <v>2.5000000000000001E-2</v>
      </c>
      <c r="F71" s="112" t="str">
        <f>VLOOKUP(B69,'TCS Chainage As PER CA'!$B$4:$J$4,8,TRUE)</f>
        <v>MCW</v>
      </c>
      <c r="G71" s="112" t="str">
        <f>VLOOKUP(B71,'TCS Chainage As PER CA'!$B$4:$J$4,4,TRUE)</f>
        <v>TCS - 01</v>
      </c>
      <c r="H71" s="110">
        <f>VLOOKUP(B71,'TCS Chainage As PER CA'!$B$4:$J$4,6,TRUE)</f>
        <v>13</v>
      </c>
      <c r="I71" s="110">
        <f t="shared" si="21"/>
        <v>494.947</v>
      </c>
      <c r="J71" s="110">
        <f t="shared" si="22"/>
        <v>495.20949999999999</v>
      </c>
      <c r="K71" s="110">
        <f t="shared" si="23"/>
        <v>495.07825000000003</v>
      </c>
      <c r="L71" s="110">
        <v>495.51900000000001</v>
      </c>
      <c r="M71" s="110"/>
      <c r="N71" s="110">
        <f t="shared" si="24"/>
        <v>247.7595</v>
      </c>
      <c r="O71" s="110">
        <f t="shared" si="25"/>
        <v>247.31875000000002</v>
      </c>
      <c r="P71" s="110">
        <f t="shared" si="26"/>
        <v>247.31875000000002</v>
      </c>
      <c r="Q71" s="110">
        <f t="shared" si="27"/>
        <v>0</v>
      </c>
      <c r="R71" s="109">
        <f t="shared" ref="R71:R134" si="36">+B71-B70</f>
        <v>10</v>
      </c>
      <c r="S71" s="109">
        <f>VLOOKUP(B71,'TCS Chainage As PER CA'!$B$4:$J$4,7,TRUE)</f>
        <v>0</v>
      </c>
      <c r="T71" s="113">
        <f t="shared" si="28"/>
        <v>0</v>
      </c>
      <c r="U71" s="110">
        <f t="shared" si="29"/>
        <v>13</v>
      </c>
      <c r="V71" s="110">
        <f t="shared" si="30"/>
        <v>13</v>
      </c>
      <c r="W71" s="110">
        <f t="shared" si="31"/>
        <v>13</v>
      </c>
      <c r="X71" s="110">
        <f t="shared" si="32"/>
        <v>3215.1437500000002</v>
      </c>
      <c r="Y71" s="110">
        <f t="shared" ref="Y71:Y134" si="37">(X71+X70)/2</f>
        <v>3215.5174999999999</v>
      </c>
      <c r="Z71" s="114">
        <f t="shared" si="33"/>
        <v>32155.174999999999</v>
      </c>
      <c r="AA71" s="110">
        <f t="shared" si="34"/>
        <v>0</v>
      </c>
      <c r="AB71" s="110">
        <f t="shared" ref="AB71:AB134" si="38">(AA71+AA70)/2</f>
        <v>0</v>
      </c>
      <c r="AC71" s="114">
        <f t="shared" si="35"/>
        <v>0</v>
      </c>
      <c r="AD71" s="109"/>
    </row>
    <row r="72" spans="1:30" ht="20" customHeight="1">
      <c r="A72" s="109">
        <f t="shared" si="20"/>
        <v>67</v>
      </c>
      <c r="B72" s="109">
        <v>267660</v>
      </c>
      <c r="C72" s="110">
        <v>495.87</v>
      </c>
      <c r="D72" s="110">
        <v>1.0649999999999999</v>
      </c>
      <c r="E72" s="111">
        <v>2.5000000000000001E-2</v>
      </c>
      <c r="F72" s="112" t="str">
        <f>VLOOKUP(B70,'TCS Chainage As PER CA'!$B$4:$J$4,8,TRUE)</f>
        <v>MCW</v>
      </c>
      <c r="G72" s="112" t="str">
        <f>VLOOKUP(B72,'TCS Chainage As PER CA'!$B$4:$J$4,4,TRUE)</f>
        <v>TCS - 01</v>
      </c>
      <c r="H72" s="110">
        <f>VLOOKUP(B72,'TCS Chainage As PER CA'!$B$4:$J$4,6,TRUE)</f>
        <v>13</v>
      </c>
      <c r="I72" s="110">
        <f t="shared" si="21"/>
        <v>494.80500000000001</v>
      </c>
      <c r="J72" s="110">
        <f t="shared" si="22"/>
        <v>495.0675</v>
      </c>
      <c r="K72" s="110">
        <f t="shared" si="23"/>
        <v>494.93624999999997</v>
      </c>
      <c r="L72" s="110">
        <v>495.28399999999999</v>
      </c>
      <c r="M72" s="110"/>
      <c r="N72" s="110">
        <f t="shared" si="24"/>
        <v>247.642</v>
      </c>
      <c r="O72" s="110">
        <f t="shared" si="25"/>
        <v>247.29424999999998</v>
      </c>
      <c r="P72" s="110">
        <f t="shared" si="26"/>
        <v>247.29424999999998</v>
      </c>
      <c r="Q72" s="110">
        <f t="shared" si="27"/>
        <v>0</v>
      </c>
      <c r="R72" s="109">
        <f t="shared" si="36"/>
        <v>10</v>
      </c>
      <c r="S72" s="109">
        <f>VLOOKUP(B72,'TCS Chainage As PER CA'!$B$4:$J$4,7,TRUE)</f>
        <v>0</v>
      </c>
      <c r="T72" s="113">
        <f t="shared" si="28"/>
        <v>0</v>
      </c>
      <c r="U72" s="110">
        <f t="shared" si="29"/>
        <v>13</v>
      </c>
      <c r="V72" s="110">
        <f t="shared" si="30"/>
        <v>13</v>
      </c>
      <c r="W72" s="110">
        <f t="shared" si="31"/>
        <v>13</v>
      </c>
      <c r="X72" s="110">
        <f t="shared" si="32"/>
        <v>3214.8252499999999</v>
      </c>
      <c r="Y72" s="110">
        <f t="shared" si="37"/>
        <v>3214.9845</v>
      </c>
      <c r="Z72" s="114">
        <f t="shared" si="33"/>
        <v>32149.845000000001</v>
      </c>
      <c r="AA72" s="110">
        <f t="shared" si="34"/>
        <v>0</v>
      </c>
      <c r="AB72" s="110">
        <f t="shared" si="38"/>
        <v>0</v>
      </c>
      <c r="AC72" s="114">
        <f t="shared" si="35"/>
        <v>0</v>
      </c>
      <c r="AD72" s="109"/>
    </row>
    <row r="73" spans="1:30" ht="20" customHeight="1">
      <c r="A73" s="109">
        <f t="shared" si="20"/>
        <v>68</v>
      </c>
      <c r="B73" s="109">
        <v>267670</v>
      </c>
      <c r="C73" s="110">
        <v>495.72199999999998</v>
      </c>
      <c r="D73" s="110">
        <v>1.0649999999999999</v>
      </c>
      <c r="E73" s="111">
        <v>2.5000000000000001E-2</v>
      </c>
      <c r="F73" s="112" t="str">
        <f>VLOOKUP(B71,'TCS Chainage As PER CA'!$B$4:$J$4,8,TRUE)</f>
        <v>MCW</v>
      </c>
      <c r="G73" s="112" t="str">
        <f>VLOOKUP(B73,'TCS Chainage As PER CA'!$B$4:$J$4,4,TRUE)</f>
        <v>TCS - 01</v>
      </c>
      <c r="H73" s="110">
        <f>VLOOKUP(B73,'TCS Chainage As PER CA'!$B$4:$J$4,6,TRUE)</f>
        <v>13</v>
      </c>
      <c r="I73" s="110">
        <f t="shared" si="21"/>
        <v>494.65699999999998</v>
      </c>
      <c r="J73" s="110">
        <f t="shared" si="22"/>
        <v>494.91949999999997</v>
      </c>
      <c r="K73" s="110">
        <f t="shared" si="23"/>
        <v>494.78824999999995</v>
      </c>
      <c r="L73" s="110">
        <v>495.02300000000002</v>
      </c>
      <c r="M73" s="110"/>
      <c r="N73" s="110">
        <f t="shared" si="24"/>
        <v>247.51150000000001</v>
      </c>
      <c r="O73" s="110">
        <f t="shared" si="25"/>
        <v>247.27674999999994</v>
      </c>
      <c r="P73" s="110">
        <f t="shared" si="26"/>
        <v>247.27674999999994</v>
      </c>
      <c r="Q73" s="110">
        <f t="shared" si="27"/>
        <v>0</v>
      </c>
      <c r="R73" s="109">
        <f t="shared" si="36"/>
        <v>10</v>
      </c>
      <c r="S73" s="109">
        <f>VLOOKUP(B73,'TCS Chainage As PER CA'!$B$4:$J$4,7,TRUE)</f>
        <v>0</v>
      </c>
      <c r="T73" s="113">
        <f t="shared" si="28"/>
        <v>0</v>
      </c>
      <c r="U73" s="110">
        <f t="shared" si="29"/>
        <v>13</v>
      </c>
      <c r="V73" s="110">
        <f t="shared" si="30"/>
        <v>13</v>
      </c>
      <c r="W73" s="110">
        <f t="shared" si="31"/>
        <v>13</v>
      </c>
      <c r="X73" s="110">
        <f t="shared" si="32"/>
        <v>3214.597749999999</v>
      </c>
      <c r="Y73" s="110">
        <f t="shared" si="37"/>
        <v>3214.7114999999994</v>
      </c>
      <c r="Z73" s="114">
        <f t="shared" si="33"/>
        <v>32147.114999999994</v>
      </c>
      <c r="AA73" s="110">
        <f t="shared" si="34"/>
        <v>0</v>
      </c>
      <c r="AB73" s="110">
        <f t="shared" si="38"/>
        <v>0</v>
      </c>
      <c r="AC73" s="114">
        <f t="shared" si="35"/>
        <v>0</v>
      </c>
      <c r="AD73" s="109"/>
    </row>
    <row r="74" spans="1:30" ht="20" customHeight="1">
      <c r="A74" s="109">
        <f t="shared" si="20"/>
        <v>69</v>
      </c>
      <c r="B74" s="109">
        <v>267680</v>
      </c>
      <c r="C74" s="110">
        <v>495.56799999999998</v>
      </c>
      <c r="D74" s="110">
        <v>1.0649999999999999</v>
      </c>
      <c r="E74" s="111">
        <v>2.5000000000000001E-2</v>
      </c>
      <c r="F74" s="112" t="str">
        <f>VLOOKUP(B72,'TCS Chainage As PER CA'!$B$4:$J$4,8,TRUE)</f>
        <v>MCW</v>
      </c>
      <c r="G74" s="112" t="str">
        <f>VLOOKUP(B74,'TCS Chainage As PER CA'!$B$4:$J$4,4,TRUE)</f>
        <v>TCS - 01</v>
      </c>
      <c r="H74" s="110">
        <f>VLOOKUP(B74,'TCS Chainage As PER CA'!$B$4:$J$4,6,TRUE)</f>
        <v>13</v>
      </c>
      <c r="I74" s="110">
        <f t="shared" si="21"/>
        <v>494.50299999999999</v>
      </c>
      <c r="J74" s="110">
        <f t="shared" si="22"/>
        <v>494.76549999999997</v>
      </c>
      <c r="K74" s="110">
        <f t="shared" si="23"/>
        <v>494.63424999999995</v>
      </c>
      <c r="L74" s="110">
        <v>494.80500000000001</v>
      </c>
      <c r="M74" s="110"/>
      <c r="N74" s="110">
        <f t="shared" si="24"/>
        <v>247.4025</v>
      </c>
      <c r="O74" s="110">
        <f t="shared" si="25"/>
        <v>247.23174999999995</v>
      </c>
      <c r="P74" s="110">
        <f t="shared" si="26"/>
        <v>247.23174999999995</v>
      </c>
      <c r="Q74" s="110">
        <f t="shared" si="27"/>
        <v>0</v>
      </c>
      <c r="R74" s="109">
        <f t="shared" si="36"/>
        <v>10</v>
      </c>
      <c r="S74" s="109">
        <f>VLOOKUP(B74,'TCS Chainage As PER CA'!$B$4:$J$4,7,TRUE)</f>
        <v>0</v>
      </c>
      <c r="T74" s="113">
        <f t="shared" si="28"/>
        <v>0</v>
      </c>
      <c r="U74" s="110">
        <f t="shared" si="29"/>
        <v>13</v>
      </c>
      <c r="V74" s="110">
        <f t="shared" si="30"/>
        <v>13</v>
      </c>
      <c r="W74" s="110">
        <f t="shared" si="31"/>
        <v>13</v>
      </c>
      <c r="X74" s="110">
        <f t="shared" si="32"/>
        <v>3214.0127499999994</v>
      </c>
      <c r="Y74" s="110">
        <f t="shared" si="37"/>
        <v>3214.3052499999994</v>
      </c>
      <c r="Z74" s="114">
        <f t="shared" si="33"/>
        <v>32143.052499999994</v>
      </c>
      <c r="AA74" s="110">
        <f t="shared" si="34"/>
        <v>0</v>
      </c>
      <c r="AB74" s="110">
        <f t="shared" si="38"/>
        <v>0</v>
      </c>
      <c r="AC74" s="114">
        <f t="shared" si="35"/>
        <v>0</v>
      </c>
      <c r="AD74" s="109"/>
    </row>
    <row r="75" spans="1:30" ht="20" customHeight="1">
      <c r="A75" s="109">
        <f t="shared" si="20"/>
        <v>70</v>
      </c>
      <c r="B75" s="109">
        <v>267690</v>
      </c>
      <c r="C75" s="110">
        <v>495.40800000000002</v>
      </c>
      <c r="D75" s="110">
        <v>1.0649999999999999</v>
      </c>
      <c r="E75" s="111">
        <v>2.5000000000000001E-2</v>
      </c>
      <c r="F75" s="112" t="str">
        <f>VLOOKUP(B73,'TCS Chainage As PER CA'!$B$4:$J$4,8,TRUE)</f>
        <v>MCW</v>
      </c>
      <c r="G75" s="112" t="str">
        <f>VLOOKUP(B75,'TCS Chainage As PER CA'!$B$4:$J$4,4,TRUE)</f>
        <v>TCS - 01</v>
      </c>
      <c r="H75" s="110">
        <f>VLOOKUP(B75,'TCS Chainage As PER CA'!$B$4:$J$4,6,TRUE)</f>
        <v>13</v>
      </c>
      <c r="I75" s="110">
        <f t="shared" si="21"/>
        <v>494.34300000000002</v>
      </c>
      <c r="J75" s="110">
        <f t="shared" si="22"/>
        <v>494.60550000000001</v>
      </c>
      <c r="K75" s="110">
        <f t="shared" si="23"/>
        <v>494.47424999999998</v>
      </c>
      <c r="L75" s="110">
        <v>494.60899999999998</v>
      </c>
      <c r="M75" s="110"/>
      <c r="N75" s="110">
        <f t="shared" si="24"/>
        <v>247.30449999999999</v>
      </c>
      <c r="O75" s="110">
        <f t="shared" si="25"/>
        <v>247.16974999999999</v>
      </c>
      <c r="P75" s="110">
        <f t="shared" si="26"/>
        <v>247.16974999999999</v>
      </c>
      <c r="Q75" s="110">
        <f t="shared" si="27"/>
        <v>0</v>
      </c>
      <c r="R75" s="109">
        <f t="shared" si="36"/>
        <v>10</v>
      </c>
      <c r="S75" s="109">
        <f>VLOOKUP(B75,'TCS Chainage As PER CA'!$B$4:$J$4,7,TRUE)</f>
        <v>0</v>
      </c>
      <c r="T75" s="113">
        <f t="shared" si="28"/>
        <v>0</v>
      </c>
      <c r="U75" s="110">
        <f t="shared" si="29"/>
        <v>13</v>
      </c>
      <c r="V75" s="110">
        <f t="shared" si="30"/>
        <v>13</v>
      </c>
      <c r="W75" s="110">
        <f t="shared" si="31"/>
        <v>13</v>
      </c>
      <c r="X75" s="110">
        <f t="shared" si="32"/>
        <v>3213.2067499999998</v>
      </c>
      <c r="Y75" s="110">
        <f t="shared" si="37"/>
        <v>3213.6097499999996</v>
      </c>
      <c r="Z75" s="114">
        <f t="shared" si="33"/>
        <v>32136.097499999996</v>
      </c>
      <c r="AA75" s="110">
        <f t="shared" si="34"/>
        <v>0</v>
      </c>
      <c r="AB75" s="110">
        <f t="shared" si="38"/>
        <v>0</v>
      </c>
      <c r="AC75" s="114">
        <f t="shared" si="35"/>
        <v>0</v>
      </c>
      <c r="AD75" s="109"/>
    </row>
    <row r="76" spans="1:30" ht="20" customHeight="1">
      <c r="A76" s="109">
        <f t="shared" si="20"/>
        <v>71</v>
      </c>
      <c r="B76" s="109">
        <v>267700</v>
      </c>
      <c r="C76" s="110">
        <v>495.24299999999999</v>
      </c>
      <c r="D76" s="110">
        <v>1.0649999999999999</v>
      </c>
      <c r="E76" s="111">
        <v>2.5000000000000001E-2</v>
      </c>
      <c r="F76" s="112" t="str">
        <f>VLOOKUP(B74,'TCS Chainage As PER CA'!$B$4:$J$4,8,TRUE)</f>
        <v>MCW</v>
      </c>
      <c r="G76" s="112" t="str">
        <f>VLOOKUP(B76,'TCS Chainage As PER CA'!$B$4:$J$4,4,TRUE)</f>
        <v>TCS - 01</v>
      </c>
      <c r="H76" s="110">
        <f>VLOOKUP(B76,'TCS Chainage As PER CA'!$B$4:$J$4,6,TRUE)</f>
        <v>13</v>
      </c>
      <c r="I76" s="110">
        <f t="shared" si="21"/>
        <v>494.178</v>
      </c>
      <c r="J76" s="110">
        <f t="shared" si="22"/>
        <v>494.44049999999999</v>
      </c>
      <c r="K76" s="110">
        <f t="shared" si="23"/>
        <v>494.30925000000002</v>
      </c>
      <c r="L76" s="110">
        <v>494.404</v>
      </c>
      <c r="M76" s="110"/>
      <c r="N76" s="110">
        <f t="shared" si="24"/>
        <v>247.202</v>
      </c>
      <c r="O76" s="110">
        <f t="shared" si="25"/>
        <v>247.10725000000002</v>
      </c>
      <c r="P76" s="110">
        <f t="shared" si="26"/>
        <v>247.10725000000002</v>
      </c>
      <c r="Q76" s="110">
        <f t="shared" si="27"/>
        <v>0</v>
      </c>
      <c r="R76" s="109">
        <f t="shared" si="36"/>
        <v>10</v>
      </c>
      <c r="S76" s="109">
        <f>VLOOKUP(B76,'TCS Chainage As PER CA'!$B$4:$J$4,7,TRUE)</f>
        <v>0</v>
      </c>
      <c r="T76" s="113">
        <f t="shared" si="28"/>
        <v>0</v>
      </c>
      <c r="U76" s="110">
        <f t="shared" si="29"/>
        <v>13</v>
      </c>
      <c r="V76" s="110">
        <f t="shared" si="30"/>
        <v>13</v>
      </c>
      <c r="W76" s="110">
        <f t="shared" si="31"/>
        <v>13</v>
      </c>
      <c r="X76" s="110">
        <f t="shared" si="32"/>
        <v>3212.3942500000003</v>
      </c>
      <c r="Y76" s="110">
        <f t="shared" si="37"/>
        <v>3212.8005000000003</v>
      </c>
      <c r="Z76" s="114">
        <f t="shared" si="33"/>
        <v>32128.005000000005</v>
      </c>
      <c r="AA76" s="110">
        <f t="shared" si="34"/>
        <v>0</v>
      </c>
      <c r="AB76" s="110">
        <f t="shared" si="38"/>
        <v>0</v>
      </c>
      <c r="AC76" s="114">
        <f t="shared" si="35"/>
        <v>0</v>
      </c>
      <c r="AD76" s="109"/>
    </row>
    <row r="77" spans="1:30" ht="20" customHeight="1">
      <c r="A77" s="109">
        <f t="shared" si="20"/>
        <v>72</v>
      </c>
      <c r="B77" s="109">
        <v>267710</v>
      </c>
      <c r="C77" s="110">
        <v>495.07299999999998</v>
      </c>
      <c r="D77" s="110">
        <v>1.0649999999999999</v>
      </c>
      <c r="E77" s="111">
        <v>2.5000000000000001E-2</v>
      </c>
      <c r="F77" s="112" t="str">
        <f>VLOOKUP(B75,'TCS Chainage As PER CA'!$B$4:$J$4,8,TRUE)</f>
        <v>MCW</v>
      </c>
      <c r="G77" s="112" t="str">
        <f>VLOOKUP(B77,'TCS Chainage As PER CA'!$B$4:$J$4,4,TRUE)</f>
        <v>TCS - 01</v>
      </c>
      <c r="H77" s="110">
        <f>VLOOKUP(B77,'TCS Chainage As PER CA'!$B$4:$J$4,6,TRUE)</f>
        <v>13</v>
      </c>
      <c r="I77" s="110">
        <f t="shared" si="21"/>
        <v>494.00799999999998</v>
      </c>
      <c r="J77" s="110">
        <f t="shared" si="22"/>
        <v>494.27049999999997</v>
      </c>
      <c r="K77" s="110">
        <f t="shared" si="23"/>
        <v>494.13924999999995</v>
      </c>
      <c r="L77" s="110">
        <v>494.2</v>
      </c>
      <c r="M77" s="110"/>
      <c r="N77" s="110">
        <f t="shared" si="24"/>
        <v>247.1</v>
      </c>
      <c r="O77" s="110">
        <f t="shared" si="25"/>
        <v>247.03924999999995</v>
      </c>
      <c r="P77" s="110">
        <f t="shared" si="26"/>
        <v>247.03924999999995</v>
      </c>
      <c r="Q77" s="110">
        <f t="shared" si="27"/>
        <v>0</v>
      </c>
      <c r="R77" s="109">
        <f t="shared" si="36"/>
        <v>10</v>
      </c>
      <c r="S77" s="109">
        <f>VLOOKUP(B77,'TCS Chainage As PER CA'!$B$4:$J$4,7,TRUE)</f>
        <v>0</v>
      </c>
      <c r="T77" s="113">
        <f t="shared" si="28"/>
        <v>0</v>
      </c>
      <c r="U77" s="110">
        <f t="shared" si="29"/>
        <v>13</v>
      </c>
      <c r="V77" s="110">
        <f t="shared" si="30"/>
        <v>13</v>
      </c>
      <c r="W77" s="110">
        <f t="shared" si="31"/>
        <v>13</v>
      </c>
      <c r="X77" s="110">
        <f t="shared" si="32"/>
        <v>3211.5102499999994</v>
      </c>
      <c r="Y77" s="110">
        <f t="shared" si="37"/>
        <v>3211.9522499999998</v>
      </c>
      <c r="Z77" s="114">
        <f t="shared" si="33"/>
        <v>32119.522499999999</v>
      </c>
      <c r="AA77" s="110">
        <f t="shared" si="34"/>
        <v>0</v>
      </c>
      <c r="AB77" s="110">
        <f t="shared" si="38"/>
        <v>0</v>
      </c>
      <c r="AC77" s="114">
        <f t="shared" si="35"/>
        <v>0</v>
      </c>
      <c r="AD77" s="109"/>
    </row>
    <row r="78" spans="1:30" ht="20" customHeight="1">
      <c r="A78" s="109">
        <f t="shared" si="20"/>
        <v>73</v>
      </c>
      <c r="B78" s="109">
        <v>267720</v>
      </c>
      <c r="C78" s="110">
        <v>494.90300000000002</v>
      </c>
      <c r="D78" s="110">
        <v>1.0649999999999999</v>
      </c>
      <c r="E78" s="111">
        <v>2.5000000000000001E-2</v>
      </c>
      <c r="F78" s="112" t="str">
        <f>VLOOKUP(B76,'TCS Chainage As PER CA'!$B$4:$J$4,8,TRUE)</f>
        <v>MCW</v>
      </c>
      <c r="G78" s="112" t="str">
        <f>VLOOKUP(B78,'TCS Chainage As PER CA'!$B$4:$J$4,4,TRUE)</f>
        <v>TCS - 01</v>
      </c>
      <c r="H78" s="110">
        <f>VLOOKUP(B78,'TCS Chainage As PER CA'!$B$4:$J$4,6,TRUE)</f>
        <v>13</v>
      </c>
      <c r="I78" s="110">
        <f t="shared" si="21"/>
        <v>493.83800000000002</v>
      </c>
      <c r="J78" s="110">
        <f t="shared" si="22"/>
        <v>494.10050000000001</v>
      </c>
      <c r="K78" s="110">
        <f t="shared" si="23"/>
        <v>493.96924999999999</v>
      </c>
      <c r="L78" s="110">
        <v>494.08499999999998</v>
      </c>
      <c r="M78" s="110"/>
      <c r="N78" s="110">
        <f t="shared" si="24"/>
        <v>247.04249999999999</v>
      </c>
      <c r="O78" s="110">
        <f t="shared" si="25"/>
        <v>246.92675</v>
      </c>
      <c r="P78" s="110">
        <f t="shared" si="26"/>
        <v>246.92675</v>
      </c>
      <c r="Q78" s="110">
        <f t="shared" si="27"/>
        <v>0</v>
      </c>
      <c r="R78" s="109">
        <f t="shared" si="36"/>
        <v>10</v>
      </c>
      <c r="S78" s="109">
        <f>VLOOKUP(B78,'TCS Chainage As PER CA'!$B$4:$J$4,7,TRUE)</f>
        <v>0</v>
      </c>
      <c r="T78" s="113">
        <f t="shared" si="28"/>
        <v>0</v>
      </c>
      <c r="U78" s="110">
        <f t="shared" si="29"/>
        <v>13</v>
      </c>
      <c r="V78" s="110">
        <f t="shared" si="30"/>
        <v>13</v>
      </c>
      <c r="W78" s="110">
        <f t="shared" si="31"/>
        <v>13</v>
      </c>
      <c r="X78" s="110">
        <f t="shared" si="32"/>
        <v>3210.0477500000002</v>
      </c>
      <c r="Y78" s="110">
        <f t="shared" si="37"/>
        <v>3210.7789999999995</v>
      </c>
      <c r="Z78" s="114">
        <f t="shared" si="33"/>
        <v>32107.789999999994</v>
      </c>
      <c r="AA78" s="110">
        <f t="shared" si="34"/>
        <v>0</v>
      </c>
      <c r="AB78" s="110">
        <f t="shared" si="38"/>
        <v>0</v>
      </c>
      <c r="AC78" s="114">
        <f t="shared" si="35"/>
        <v>0</v>
      </c>
      <c r="AD78" s="109"/>
    </row>
    <row r="79" spans="1:30" ht="20" customHeight="1">
      <c r="A79" s="109">
        <f t="shared" si="20"/>
        <v>74</v>
      </c>
      <c r="B79" s="109">
        <v>267730</v>
      </c>
      <c r="C79" s="110">
        <v>494.733</v>
      </c>
      <c r="D79" s="110">
        <v>1.0649999999999999</v>
      </c>
      <c r="E79" s="111">
        <v>2.5000000000000001E-2</v>
      </c>
      <c r="F79" s="112" t="str">
        <f>VLOOKUP(B77,'TCS Chainage As PER CA'!$B$4:$J$4,8,TRUE)</f>
        <v>MCW</v>
      </c>
      <c r="G79" s="112" t="str">
        <f>VLOOKUP(B79,'TCS Chainage As PER CA'!$B$4:$J$4,4,TRUE)</f>
        <v>TCS - 01</v>
      </c>
      <c r="H79" s="110">
        <f>VLOOKUP(B79,'TCS Chainage As PER CA'!$B$4:$J$4,6,TRUE)</f>
        <v>13</v>
      </c>
      <c r="I79" s="110">
        <f t="shared" si="21"/>
        <v>493.66800000000001</v>
      </c>
      <c r="J79" s="110">
        <f t="shared" si="22"/>
        <v>493.93049999999999</v>
      </c>
      <c r="K79" s="110">
        <f t="shared" si="23"/>
        <v>493.79925000000003</v>
      </c>
      <c r="L79" s="110">
        <v>494.12099999999998</v>
      </c>
      <c r="M79" s="110"/>
      <c r="N79" s="110">
        <f t="shared" si="24"/>
        <v>247.06049999999999</v>
      </c>
      <c r="O79" s="110">
        <f t="shared" si="25"/>
        <v>246.73875000000004</v>
      </c>
      <c r="P79" s="110">
        <f t="shared" si="26"/>
        <v>246.73875000000004</v>
      </c>
      <c r="Q79" s="110">
        <f t="shared" si="27"/>
        <v>0</v>
      </c>
      <c r="R79" s="109">
        <f t="shared" si="36"/>
        <v>10</v>
      </c>
      <c r="S79" s="109">
        <f>VLOOKUP(B79,'TCS Chainage As PER CA'!$B$4:$J$4,7,TRUE)</f>
        <v>0</v>
      </c>
      <c r="T79" s="113">
        <f t="shared" si="28"/>
        <v>0</v>
      </c>
      <c r="U79" s="110">
        <f t="shared" si="29"/>
        <v>13</v>
      </c>
      <c r="V79" s="110">
        <f t="shared" si="30"/>
        <v>13</v>
      </c>
      <c r="W79" s="110">
        <f t="shared" si="31"/>
        <v>13</v>
      </c>
      <c r="X79" s="110">
        <f t="shared" si="32"/>
        <v>3207.6037500000007</v>
      </c>
      <c r="Y79" s="110">
        <f t="shared" si="37"/>
        <v>3208.8257500000004</v>
      </c>
      <c r="Z79" s="114">
        <f t="shared" si="33"/>
        <v>32088.257500000003</v>
      </c>
      <c r="AA79" s="110">
        <f t="shared" si="34"/>
        <v>0</v>
      </c>
      <c r="AB79" s="110">
        <f t="shared" si="38"/>
        <v>0</v>
      </c>
      <c r="AC79" s="114">
        <f t="shared" si="35"/>
        <v>0</v>
      </c>
      <c r="AD79" s="109"/>
    </row>
    <row r="80" spans="1:30" ht="20" customHeight="1">
      <c r="A80" s="109">
        <f t="shared" si="20"/>
        <v>75</v>
      </c>
      <c r="B80" s="109">
        <v>267740</v>
      </c>
      <c r="C80" s="110">
        <v>494.56299999999999</v>
      </c>
      <c r="D80" s="110">
        <v>1.0649999999999999</v>
      </c>
      <c r="E80" s="111">
        <v>2.5000000000000001E-2</v>
      </c>
      <c r="F80" s="112" t="str">
        <f>VLOOKUP(B78,'TCS Chainage As PER CA'!$B$4:$J$4,8,TRUE)</f>
        <v>MCW</v>
      </c>
      <c r="G80" s="112" t="str">
        <f>VLOOKUP(B80,'TCS Chainage As PER CA'!$B$4:$J$4,4,TRUE)</f>
        <v>TCS - 01</v>
      </c>
      <c r="H80" s="110">
        <f>VLOOKUP(B80,'TCS Chainage As PER CA'!$B$4:$J$4,6,TRUE)</f>
        <v>13</v>
      </c>
      <c r="I80" s="110">
        <f t="shared" si="21"/>
        <v>493.49799999999999</v>
      </c>
      <c r="J80" s="110">
        <f t="shared" si="22"/>
        <v>493.76049999999998</v>
      </c>
      <c r="K80" s="110">
        <f t="shared" si="23"/>
        <v>493.62924999999996</v>
      </c>
      <c r="L80" s="110">
        <v>493.95</v>
      </c>
      <c r="M80" s="110"/>
      <c r="N80" s="110">
        <f t="shared" si="24"/>
        <v>246.97499999999999</v>
      </c>
      <c r="O80" s="110">
        <f t="shared" si="25"/>
        <v>246.65424999999996</v>
      </c>
      <c r="P80" s="110">
        <f t="shared" si="26"/>
        <v>246.65424999999996</v>
      </c>
      <c r="Q80" s="110">
        <f t="shared" si="27"/>
        <v>0</v>
      </c>
      <c r="R80" s="109">
        <f t="shared" si="36"/>
        <v>10</v>
      </c>
      <c r="S80" s="109">
        <f>VLOOKUP(B80,'TCS Chainage As PER CA'!$B$4:$J$4,7,TRUE)</f>
        <v>0</v>
      </c>
      <c r="T80" s="113">
        <f t="shared" si="28"/>
        <v>0</v>
      </c>
      <c r="U80" s="110">
        <f t="shared" si="29"/>
        <v>13</v>
      </c>
      <c r="V80" s="110">
        <f t="shared" si="30"/>
        <v>13</v>
      </c>
      <c r="W80" s="110">
        <f t="shared" si="31"/>
        <v>13</v>
      </c>
      <c r="X80" s="110">
        <f t="shared" si="32"/>
        <v>3206.5052499999997</v>
      </c>
      <c r="Y80" s="110">
        <f t="shared" si="37"/>
        <v>3207.0545000000002</v>
      </c>
      <c r="Z80" s="114">
        <f t="shared" si="33"/>
        <v>32070.545000000002</v>
      </c>
      <c r="AA80" s="110">
        <f t="shared" si="34"/>
        <v>0</v>
      </c>
      <c r="AB80" s="110">
        <f t="shared" si="38"/>
        <v>0</v>
      </c>
      <c r="AC80" s="114">
        <f t="shared" si="35"/>
        <v>0</v>
      </c>
      <c r="AD80" s="109"/>
    </row>
    <row r="81" spans="1:30" ht="20" customHeight="1">
      <c r="A81" s="109">
        <f t="shared" si="20"/>
        <v>76</v>
      </c>
      <c r="B81" s="109">
        <v>267750</v>
      </c>
      <c r="C81" s="110">
        <v>494.39299999999997</v>
      </c>
      <c r="D81" s="110">
        <v>1.0649999999999999</v>
      </c>
      <c r="E81" s="111">
        <v>2.5000000000000001E-2</v>
      </c>
      <c r="F81" s="112" t="str">
        <f>VLOOKUP(B79,'TCS Chainage As PER CA'!$B$4:$J$4,8,TRUE)</f>
        <v>MCW</v>
      </c>
      <c r="G81" s="112" t="str">
        <f>VLOOKUP(B81,'TCS Chainage As PER CA'!$B$4:$J$4,4,TRUE)</f>
        <v>TCS - 01</v>
      </c>
      <c r="H81" s="110">
        <f>VLOOKUP(B81,'TCS Chainage As PER CA'!$B$4:$J$4,6,TRUE)</f>
        <v>13</v>
      </c>
      <c r="I81" s="110">
        <f t="shared" si="21"/>
        <v>493.32799999999997</v>
      </c>
      <c r="J81" s="110">
        <f t="shared" si="22"/>
        <v>493.59049999999996</v>
      </c>
      <c r="K81" s="110">
        <f t="shared" si="23"/>
        <v>493.45925</v>
      </c>
      <c r="L81" s="110">
        <v>493.80200000000002</v>
      </c>
      <c r="M81" s="110"/>
      <c r="N81" s="110">
        <f t="shared" si="24"/>
        <v>246.90100000000001</v>
      </c>
      <c r="O81" s="110">
        <f t="shared" si="25"/>
        <v>246.55824999999999</v>
      </c>
      <c r="P81" s="110">
        <f t="shared" si="26"/>
        <v>246.55824999999999</v>
      </c>
      <c r="Q81" s="110">
        <f t="shared" si="27"/>
        <v>0</v>
      </c>
      <c r="R81" s="109">
        <f t="shared" si="36"/>
        <v>10</v>
      </c>
      <c r="S81" s="109">
        <f>VLOOKUP(B81,'TCS Chainage As PER CA'!$B$4:$J$4,7,TRUE)</f>
        <v>0</v>
      </c>
      <c r="T81" s="113">
        <f t="shared" si="28"/>
        <v>0</v>
      </c>
      <c r="U81" s="110">
        <f t="shared" si="29"/>
        <v>13</v>
      </c>
      <c r="V81" s="110">
        <f t="shared" si="30"/>
        <v>13</v>
      </c>
      <c r="W81" s="110">
        <f t="shared" si="31"/>
        <v>13</v>
      </c>
      <c r="X81" s="110">
        <f t="shared" si="32"/>
        <v>3205.2572499999997</v>
      </c>
      <c r="Y81" s="110">
        <f t="shared" si="37"/>
        <v>3205.8812499999995</v>
      </c>
      <c r="Z81" s="114">
        <f t="shared" si="33"/>
        <v>32058.812499999993</v>
      </c>
      <c r="AA81" s="110">
        <f t="shared" si="34"/>
        <v>0</v>
      </c>
      <c r="AB81" s="110">
        <f t="shared" si="38"/>
        <v>0</v>
      </c>
      <c r="AC81" s="114">
        <f t="shared" si="35"/>
        <v>0</v>
      </c>
      <c r="AD81" s="109"/>
    </row>
    <row r="82" spans="1:30" ht="20" customHeight="1">
      <c r="A82" s="109">
        <f t="shared" si="20"/>
        <v>77</v>
      </c>
      <c r="B82" s="109">
        <v>267760</v>
      </c>
      <c r="C82" s="110">
        <v>494.22300000000001</v>
      </c>
      <c r="D82" s="110">
        <v>1.0649999999999999</v>
      </c>
      <c r="E82" s="111">
        <v>2.5000000000000001E-2</v>
      </c>
      <c r="F82" s="112" t="str">
        <f>VLOOKUP(B80,'TCS Chainage As PER CA'!$B$4:$J$4,8,TRUE)</f>
        <v>MCW</v>
      </c>
      <c r="G82" s="112" t="str">
        <f>VLOOKUP(B82,'TCS Chainage As PER CA'!$B$4:$J$4,4,TRUE)</f>
        <v>TCS - 01</v>
      </c>
      <c r="H82" s="110">
        <f>VLOOKUP(B82,'TCS Chainage As PER CA'!$B$4:$J$4,6,TRUE)</f>
        <v>13</v>
      </c>
      <c r="I82" s="110">
        <f t="shared" si="21"/>
        <v>493.15800000000002</v>
      </c>
      <c r="J82" s="110">
        <f t="shared" si="22"/>
        <v>493.4205</v>
      </c>
      <c r="K82" s="110">
        <f t="shared" si="23"/>
        <v>493.28925000000004</v>
      </c>
      <c r="L82" s="110">
        <v>493.685</v>
      </c>
      <c r="M82" s="110"/>
      <c r="N82" s="110">
        <f t="shared" si="24"/>
        <v>246.8425</v>
      </c>
      <c r="O82" s="110">
        <f t="shared" si="25"/>
        <v>246.44675000000004</v>
      </c>
      <c r="P82" s="110">
        <f t="shared" si="26"/>
        <v>246.44675000000004</v>
      </c>
      <c r="Q82" s="110">
        <f t="shared" si="27"/>
        <v>0</v>
      </c>
      <c r="R82" s="109">
        <f t="shared" si="36"/>
        <v>10</v>
      </c>
      <c r="S82" s="109">
        <f>VLOOKUP(B82,'TCS Chainage As PER CA'!$B$4:$J$4,7,TRUE)</f>
        <v>0</v>
      </c>
      <c r="T82" s="113">
        <f t="shared" si="28"/>
        <v>0</v>
      </c>
      <c r="U82" s="110">
        <f t="shared" si="29"/>
        <v>13</v>
      </c>
      <c r="V82" s="110">
        <f t="shared" si="30"/>
        <v>13</v>
      </c>
      <c r="W82" s="110">
        <f t="shared" si="31"/>
        <v>13</v>
      </c>
      <c r="X82" s="110">
        <f t="shared" si="32"/>
        <v>3203.8077500000004</v>
      </c>
      <c r="Y82" s="110">
        <f t="shared" si="37"/>
        <v>3204.5325000000003</v>
      </c>
      <c r="Z82" s="114">
        <f t="shared" si="33"/>
        <v>32045.325000000004</v>
      </c>
      <c r="AA82" s="110">
        <f t="shared" si="34"/>
        <v>0</v>
      </c>
      <c r="AB82" s="110">
        <f t="shared" si="38"/>
        <v>0</v>
      </c>
      <c r="AC82" s="114">
        <f t="shared" si="35"/>
        <v>0</v>
      </c>
      <c r="AD82" s="109"/>
    </row>
    <row r="83" spans="1:30" ht="20" customHeight="1">
      <c r="A83" s="109">
        <f t="shared" si="20"/>
        <v>78</v>
      </c>
      <c r="B83" s="109">
        <v>267770</v>
      </c>
      <c r="C83" s="110">
        <v>494.053</v>
      </c>
      <c r="D83" s="110">
        <v>1.0649999999999999</v>
      </c>
      <c r="E83" s="111">
        <v>2.5000000000000001E-2</v>
      </c>
      <c r="F83" s="112" t="str">
        <f>VLOOKUP(B81,'TCS Chainage As PER CA'!$B$4:$J$4,8,TRUE)</f>
        <v>MCW</v>
      </c>
      <c r="G83" s="112" t="str">
        <f>VLOOKUP(B83,'TCS Chainage As PER CA'!$B$4:$J$4,4,TRUE)</f>
        <v>TCS - 01</v>
      </c>
      <c r="H83" s="110">
        <f>VLOOKUP(B83,'TCS Chainage As PER CA'!$B$4:$J$4,6,TRUE)</f>
        <v>13</v>
      </c>
      <c r="I83" s="110">
        <f t="shared" si="21"/>
        <v>492.988</v>
      </c>
      <c r="J83" s="110">
        <f t="shared" si="22"/>
        <v>493.25049999999999</v>
      </c>
      <c r="K83" s="110">
        <f t="shared" si="23"/>
        <v>493.11924999999997</v>
      </c>
      <c r="L83" s="110">
        <v>493.56599999999997</v>
      </c>
      <c r="M83" s="110"/>
      <c r="N83" s="110">
        <f t="shared" si="24"/>
        <v>246.78299999999999</v>
      </c>
      <c r="O83" s="110">
        <f t="shared" si="25"/>
        <v>246.33624999999998</v>
      </c>
      <c r="P83" s="110">
        <f t="shared" si="26"/>
        <v>246.33624999999998</v>
      </c>
      <c r="Q83" s="110">
        <f t="shared" si="27"/>
        <v>0</v>
      </c>
      <c r="R83" s="109">
        <f t="shared" si="36"/>
        <v>10</v>
      </c>
      <c r="S83" s="109">
        <f>VLOOKUP(B83,'TCS Chainage As PER CA'!$B$4:$J$4,7,TRUE)</f>
        <v>0</v>
      </c>
      <c r="T83" s="113">
        <f t="shared" si="28"/>
        <v>0</v>
      </c>
      <c r="U83" s="110">
        <f t="shared" si="29"/>
        <v>13</v>
      </c>
      <c r="V83" s="110">
        <f t="shared" si="30"/>
        <v>13</v>
      </c>
      <c r="W83" s="110">
        <f t="shared" si="31"/>
        <v>13</v>
      </c>
      <c r="X83" s="110">
        <f t="shared" si="32"/>
        <v>3202.3712499999997</v>
      </c>
      <c r="Y83" s="110">
        <f t="shared" si="37"/>
        <v>3203.0895</v>
      </c>
      <c r="Z83" s="114">
        <f t="shared" si="33"/>
        <v>32030.895</v>
      </c>
      <c r="AA83" s="110">
        <f t="shared" si="34"/>
        <v>0</v>
      </c>
      <c r="AB83" s="110">
        <f t="shared" si="38"/>
        <v>0</v>
      </c>
      <c r="AC83" s="114">
        <f t="shared" si="35"/>
        <v>0</v>
      </c>
      <c r="AD83" s="109"/>
    </row>
    <row r="84" spans="1:30" ht="20" customHeight="1">
      <c r="A84" s="109">
        <f t="shared" si="20"/>
        <v>79</v>
      </c>
      <c r="B84" s="109">
        <v>267780</v>
      </c>
      <c r="C84" s="110">
        <v>493.88299999999998</v>
      </c>
      <c r="D84" s="110">
        <v>1.0649999999999999</v>
      </c>
      <c r="E84" s="111">
        <v>2.5000000000000001E-2</v>
      </c>
      <c r="F84" s="112" t="str">
        <f>VLOOKUP(B82,'TCS Chainage As PER CA'!$B$4:$J$4,8,TRUE)</f>
        <v>MCW</v>
      </c>
      <c r="G84" s="112" t="str">
        <f>VLOOKUP(B84,'TCS Chainage As PER CA'!$B$4:$J$4,4,TRUE)</f>
        <v>TCS - 01</v>
      </c>
      <c r="H84" s="110">
        <f>VLOOKUP(B84,'TCS Chainage As PER CA'!$B$4:$J$4,6,TRUE)</f>
        <v>13</v>
      </c>
      <c r="I84" s="110">
        <f t="shared" si="21"/>
        <v>492.81799999999998</v>
      </c>
      <c r="J84" s="110">
        <f t="shared" si="22"/>
        <v>493.08049999999997</v>
      </c>
      <c r="K84" s="110">
        <f t="shared" si="23"/>
        <v>492.94925000000001</v>
      </c>
      <c r="L84" s="110">
        <v>493.49099999999999</v>
      </c>
      <c r="M84" s="110"/>
      <c r="N84" s="110">
        <f t="shared" si="24"/>
        <v>246.74549999999999</v>
      </c>
      <c r="O84" s="110">
        <f t="shared" si="25"/>
        <v>246.20375000000001</v>
      </c>
      <c r="P84" s="110">
        <f t="shared" si="26"/>
        <v>246.20375000000001</v>
      </c>
      <c r="Q84" s="110">
        <f t="shared" si="27"/>
        <v>0</v>
      </c>
      <c r="R84" s="109">
        <f t="shared" si="36"/>
        <v>10</v>
      </c>
      <c r="S84" s="109">
        <f>VLOOKUP(B84,'TCS Chainage As PER CA'!$B$4:$J$4,7,TRUE)</f>
        <v>0</v>
      </c>
      <c r="T84" s="113">
        <f t="shared" si="28"/>
        <v>0</v>
      </c>
      <c r="U84" s="110">
        <f t="shared" si="29"/>
        <v>13</v>
      </c>
      <c r="V84" s="110">
        <f t="shared" si="30"/>
        <v>13</v>
      </c>
      <c r="W84" s="110">
        <f t="shared" si="31"/>
        <v>13</v>
      </c>
      <c r="X84" s="110">
        <f t="shared" si="32"/>
        <v>3200.6487500000003</v>
      </c>
      <c r="Y84" s="110">
        <f t="shared" si="37"/>
        <v>3201.51</v>
      </c>
      <c r="Z84" s="114">
        <f t="shared" si="33"/>
        <v>32015.100000000002</v>
      </c>
      <c r="AA84" s="110">
        <f t="shared" si="34"/>
        <v>0</v>
      </c>
      <c r="AB84" s="110">
        <f t="shared" si="38"/>
        <v>0</v>
      </c>
      <c r="AC84" s="114">
        <f t="shared" si="35"/>
        <v>0</v>
      </c>
      <c r="AD84" s="109"/>
    </row>
    <row r="85" spans="1:30" ht="20" customHeight="1">
      <c r="A85" s="109">
        <f t="shared" si="20"/>
        <v>80</v>
      </c>
      <c r="B85" s="109">
        <v>267790</v>
      </c>
      <c r="C85" s="110">
        <v>493.71300000000002</v>
      </c>
      <c r="D85" s="110">
        <v>1.0649999999999999</v>
      </c>
      <c r="E85" s="111">
        <v>2.5000000000000001E-2</v>
      </c>
      <c r="F85" s="112" t="str">
        <f>VLOOKUP(B83,'TCS Chainage As PER CA'!$B$4:$J$4,8,TRUE)</f>
        <v>MCW</v>
      </c>
      <c r="G85" s="112" t="str">
        <f>VLOOKUP(B85,'TCS Chainage As PER CA'!$B$4:$J$4,4,TRUE)</f>
        <v>TCS - 01</v>
      </c>
      <c r="H85" s="110">
        <f>VLOOKUP(B85,'TCS Chainage As PER CA'!$B$4:$J$4,6,TRUE)</f>
        <v>13</v>
      </c>
      <c r="I85" s="110">
        <f t="shared" si="21"/>
        <v>492.64800000000002</v>
      </c>
      <c r="J85" s="110">
        <f t="shared" si="22"/>
        <v>492.91050000000001</v>
      </c>
      <c r="K85" s="110">
        <f t="shared" si="23"/>
        <v>492.77925000000005</v>
      </c>
      <c r="L85" s="110">
        <v>493.32600000000002</v>
      </c>
      <c r="M85" s="110"/>
      <c r="N85" s="110">
        <f t="shared" si="24"/>
        <v>246.66300000000001</v>
      </c>
      <c r="O85" s="110">
        <f t="shared" si="25"/>
        <v>246.11625000000004</v>
      </c>
      <c r="P85" s="110">
        <f t="shared" si="26"/>
        <v>246.11625000000004</v>
      </c>
      <c r="Q85" s="110">
        <f t="shared" si="27"/>
        <v>0</v>
      </c>
      <c r="R85" s="109">
        <f t="shared" si="36"/>
        <v>10</v>
      </c>
      <c r="S85" s="109">
        <f>VLOOKUP(B85,'TCS Chainage As PER CA'!$B$4:$J$4,7,TRUE)</f>
        <v>0</v>
      </c>
      <c r="T85" s="113">
        <f t="shared" si="28"/>
        <v>0</v>
      </c>
      <c r="U85" s="110">
        <f t="shared" si="29"/>
        <v>13</v>
      </c>
      <c r="V85" s="110">
        <f t="shared" si="30"/>
        <v>13</v>
      </c>
      <c r="W85" s="110">
        <f t="shared" si="31"/>
        <v>13</v>
      </c>
      <c r="X85" s="110">
        <f t="shared" si="32"/>
        <v>3199.5112500000005</v>
      </c>
      <c r="Y85" s="110">
        <f t="shared" si="37"/>
        <v>3200.0800000000004</v>
      </c>
      <c r="Z85" s="114">
        <f t="shared" si="33"/>
        <v>32000.800000000003</v>
      </c>
      <c r="AA85" s="110">
        <f t="shared" si="34"/>
        <v>0</v>
      </c>
      <c r="AB85" s="110">
        <f t="shared" si="38"/>
        <v>0</v>
      </c>
      <c r="AC85" s="114">
        <f t="shared" si="35"/>
        <v>0</v>
      </c>
      <c r="AD85" s="109"/>
    </row>
    <row r="86" spans="1:30" ht="20" customHeight="1">
      <c r="A86" s="109">
        <f t="shared" si="20"/>
        <v>81</v>
      </c>
      <c r="B86" s="109">
        <v>267800</v>
      </c>
      <c r="C86" s="110">
        <v>493.54300000000001</v>
      </c>
      <c r="D86" s="110">
        <v>1.0649999999999999</v>
      </c>
      <c r="E86" s="111">
        <v>2.5000000000000001E-2</v>
      </c>
      <c r="F86" s="112" t="str">
        <f>VLOOKUP(B84,'TCS Chainage As PER CA'!$B$4:$J$4,8,TRUE)</f>
        <v>MCW</v>
      </c>
      <c r="G86" s="112" t="str">
        <f>VLOOKUP(B86,'TCS Chainage As PER CA'!$B$4:$J$4,4,TRUE)</f>
        <v>TCS - 01</v>
      </c>
      <c r="H86" s="110">
        <f>VLOOKUP(B86,'TCS Chainage As PER CA'!$B$4:$J$4,6,TRUE)</f>
        <v>13</v>
      </c>
      <c r="I86" s="110">
        <f t="shared" si="21"/>
        <v>492.47800000000001</v>
      </c>
      <c r="J86" s="110">
        <f t="shared" si="22"/>
        <v>492.7405</v>
      </c>
      <c r="K86" s="110">
        <f t="shared" si="23"/>
        <v>492.60924999999997</v>
      </c>
      <c r="L86" s="110">
        <v>493.11500000000001</v>
      </c>
      <c r="M86" s="110"/>
      <c r="N86" s="110">
        <f t="shared" si="24"/>
        <v>246.5575</v>
      </c>
      <c r="O86" s="110">
        <f t="shared" si="25"/>
        <v>246.05174999999997</v>
      </c>
      <c r="P86" s="110">
        <f t="shared" si="26"/>
        <v>246.05174999999997</v>
      </c>
      <c r="Q86" s="110">
        <f t="shared" si="27"/>
        <v>0</v>
      </c>
      <c r="R86" s="109">
        <f t="shared" si="36"/>
        <v>10</v>
      </c>
      <c r="S86" s="109">
        <f>VLOOKUP(B86,'TCS Chainage As PER CA'!$B$4:$J$4,7,TRUE)</f>
        <v>0</v>
      </c>
      <c r="T86" s="113">
        <f t="shared" si="28"/>
        <v>0</v>
      </c>
      <c r="U86" s="110">
        <f t="shared" si="29"/>
        <v>13</v>
      </c>
      <c r="V86" s="110">
        <f t="shared" si="30"/>
        <v>13</v>
      </c>
      <c r="W86" s="110">
        <f t="shared" si="31"/>
        <v>13</v>
      </c>
      <c r="X86" s="110">
        <f t="shared" si="32"/>
        <v>3198.6727499999997</v>
      </c>
      <c r="Y86" s="110">
        <f t="shared" si="37"/>
        <v>3199.0920000000001</v>
      </c>
      <c r="Z86" s="114">
        <f t="shared" si="33"/>
        <v>31990.920000000002</v>
      </c>
      <c r="AA86" s="110">
        <f t="shared" si="34"/>
        <v>0</v>
      </c>
      <c r="AB86" s="110">
        <f t="shared" si="38"/>
        <v>0</v>
      </c>
      <c r="AC86" s="114">
        <f t="shared" si="35"/>
        <v>0</v>
      </c>
      <c r="AD86" s="109"/>
    </row>
    <row r="87" spans="1:30" ht="20" customHeight="1">
      <c r="A87" s="109">
        <f t="shared" si="20"/>
        <v>82</v>
      </c>
      <c r="B87" s="109">
        <v>267810</v>
      </c>
      <c r="C87" s="110">
        <v>493.37299999999999</v>
      </c>
      <c r="D87" s="110">
        <v>1.0649999999999999</v>
      </c>
      <c r="E87" s="111">
        <v>2.5000000000000001E-2</v>
      </c>
      <c r="F87" s="112" t="str">
        <f>VLOOKUP(B85,'TCS Chainage As PER CA'!$B$4:$J$4,8,TRUE)</f>
        <v>MCW</v>
      </c>
      <c r="G87" s="112" t="str">
        <f>VLOOKUP(B87,'TCS Chainage As PER CA'!$B$4:$J$4,4,TRUE)</f>
        <v>TCS - 01</v>
      </c>
      <c r="H87" s="110">
        <f>VLOOKUP(B87,'TCS Chainage As PER CA'!$B$4:$J$4,6,TRUE)</f>
        <v>13</v>
      </c>
      <c r="I87" s="110">
        <f t="shared" si="21"/>
        <v>492.30799999999999</v>
      </c>
      <c r="J87" s="110">
        <f t="shared" si="22"/>
        <v>492.57049999999998</v>
      </c>
      <c r="K87" s="110">
        <f t="shared" si="23"/>
        <v>492.43925000000002</v>
      </c>
      <c r="L87" s="110">
        <v>492.98200000000003</v>
      </c>
      <c r="M87" s="110"/>
      <c r="N87" s="110">
        <f t="shared" si="24"/>
        <v>246.49100000000001</v>
      </c>
      <c r="O87" s="110">
        <f t="shared" si="25"/>
        <v>245.94825</v>
      </c>
      <c r="P87" s="110">
        <f t="shared" si="26"/>
        <v>245.94825</v>
      </c>
      <c r="Q87" s="110">
        <f t="shared" si="27"/>
        <v>0</v>
      </c>
      <c r="R87" s="109">
        <f t="shared" si="36"/>
        <v>10</v>
      </c>
      <c r="S87" s="109">
        <f>VLOOKUP(B87,'TCS Chainage As PER CA'!$B$4:$J$4,7,TRUE)</f>
        <v>0</v>
      </c>
      <c r="T87" s="113">
        <f t="shared" si="28"/>
        <v>0</v>
      </c>
      <c r="U87" s="110">
        <f t="shared" si="29"/>
        <v>13</v>
      </c>
      <c r="V87" s="110">
        <f t="shared" si="30"/>
        <v>13</v>
      </c>
      <c r="W87" s="110">
        <f t="shared" si="31"/>
        <v>13</v>
      </c>
      <c r="X87" s="110">
        <f t="shared" si="32"/>
        <v>3197.3272499999998</v>
      </c>
      <c r="Y87" s="110">
        <f t="shared" si="37"/>
        <v>3198</v>
      </c>
      <c r="Z87" s="114">
        <f t="shared" si="33"/>
        <v>31980</v>
      </c>
      <c r="AA87" s="110">
        <f t="shared" si="34"/>
        <v>0</v>
      </c>
      <c r="AB87" s="110">
        <f t="shared" si="38"/>
        <v>0</v>
      </c>
      <c r="AC87" s="114">
        <f t="shared" si="35"/>
        <v>0</v>
      </c>
      <c r="AD87" s="109"/>
    </row>
    <row r="88" spans="1:30" ht="20" customHeight="1">
      <c r="A88" s="109">
        <f t="shared" si="20"/>
        <v>83</v>
      </c>
      <c r="B88" s="109">
        <v>267820</v>
      </c>
      <c r="C88" s="110">
        <v>493.20299999999997</v>
      </c>
      <c r="D88" s="110">
        <v>1.0649999999999999</v>
      </c>
      <c r="E88" s="111">
        <v>2.5000000000000001E-2</v>
      </c>
      <c r="F88" s="112" t="str">
        <f>VLOOKUP(B86,'TCS Chainage As PER CA'!$B$4:$J$4,8,TRUE)</f>
        <v>MCW</v>
      </c>
      <c r="G88" s="112" t="str">
        <f>VLOOKUP(B88,'TCS Chainage As PER CA'!$B$4:$J$4,4,TRUE)</f>
        <v>TCS - 01</v>
      </c>
      <c r="H88" s="110">
        <f>VLOOKUP(B88,'TCS Chainage As PER CA'!$B$4:$J$4,6,TRUE)</f>
        <v>13</v>
      </c>
      <c r="I88" s="110">
        <f t="shared" si="21"/>
        <v>492.13799999999998</v>
      </c>
      <c r="J88" s="110">
        <f t="shared" si="22"/>
        <v>492.40049999999997</v>
      </c>
      <c r="K88" s="110">
        <f t="shared" si="23"/>
        <v>492.26924999999994</v>
      </c>
      <c r="L88" s="110">
        <v>492.77699999999999</v>
      </c>
      <c r="M88" s="110"/>
      <c r="N88" s="110">
        <f t="shared" si="24"/>
        <v>246.38849999999999</v>
      </c>
      <c r="O88" s="110">
        <f t="shared" si="25"/>
        <v>245.88074999999995</v>
      </c>
      <c r="P88" s="110">
        <f t="shared" si="26"/>
        <v>245.88074999999995</v>
      </c>
      <c r="Q88" s="110">
        <f t="shared" si="27"/>
        <v>0</v>
      </c>
      <c r="R88" s="109">
        <f t="shared" si="36"/>
        <v>10</v>
      </c>
      <c r="S88" s="109">
        <f>VLOOKUP(B88,'TCS Chainage As PER CA'!$B$4:$J$4,7,TRUE)</f>
        <v>0</v>
      </c>
      <c r="T88" s="113">
        <f t="shared" si="28"/>
        <v>0</v>
      </c>
      <c r="U88" s="110">
        <f t="shared" si="29"/>
        <v>13</v>
      </c>
      <c r="V88" s="110">
        <f t="shared" si="30"/>
        <v>13</v>
      </c>
      <c r="W88" s="110">
        <f t="shared" si="31"/>
        <v>13</v>
      </c>
      <c r="X88" s="110">
        <f t="shared" si="32"/>
        <v>3196.4497499999993</v>
      </c>
      <c r="Y88" s="110">
        <f t="shared" si="37"/>
        <v>3196.8884999999996</v>
      </c>
      <c r="Z88" s="114">
        <f t="shared" si="33"/>
        <v>31968.884999999995</v>
      </c>
      <c r="AA88" s="110">
        <f t="shared" si="34"/>
        <v>0</v>
      </c>
      <c r="AB88" s="110">
        <f t="shared" si="38"/>
        <v>0</v>
      </c>
      <c r="AC88" s="114">
        <f t="shared" si="35"/>
        <v>0</v>
      </c>
      <c r="AD88" s="109"/>
    </row>
    <row r="89" spans="1:30" ht="20" customHeight="1">
      <c r="A89" s="109">
        <f t="shared" si="20"/>
        <v>84</v>
      </c>
      <c r="B89" s="109">
        <v>267830</v>
      </c>
      <c r="C89" s="110">
        <v>493.03300000000002</v>
      </c>
      <c r="D89" s="110">
        <v>1.0649999999999999</v>
      </c>
      <c r="E89" s="111">
        <v>2.5000000000000001E-2</v>
      </c>
      <c r="F89" s="112" t="str">
        <f>VLOOKUP(B87,'TCS Chainage As PER CA'!$B$4:$J$4,8,TRUE)</f>
        <v>MCW</v>
      </c>
      <c r="G89" s="112" t="str">
        <f>VLOOKUP(B89,'TCS Chainage As PER CA'!$B$4:$J$4,4,TRUE)</f>
        <v>TCS - 01</v>
      </c>
      <c r="H89" s="110">
        <f>VLOOKUP(B89,'TCS Chainage As PER CA'!$B$4:$J$4,6,TRUE)</f>
        <v>13</v>
      </c>
      <c r="I89" s="110">
        <f t="shared" si="21"/>
        <v>491.96800000000002</v>
      </c>
      <c r="J89" s="110">
        <f t="shared" si="22"/>
        <v>492.23050000000001</v>
      </c>
      <c r="K89" s="110">
        <f t="shared" si="23"/>
        <v>492.09924999999998</v>
      </c>
      <c r="L89" s="110">
        <v>492.59100000000001</v>
      </c>
      <c r="M89" s="110"/>
      <c r="N89" s="110">
        <f t="shared" si="24"/>
        <v>246.2955</v>
      </c>
      <c r="O89" s="110">
        <f t="shared" si="25"/>
        <v>245.80374999999998</v>
      </c>
      <c r="P89" s="110">
        <f t="shared" si="26"/>
        <v>245.80374999999998</v>
      </c>
      <c r="Q89" s="110">
        <f t="shared" si="27"/>
        <v>0</v>
      </c>
      <c r="R89" s="109">
        <f t="shared" si="36"/>
        <v>10</v>
      </c>
      <c r="S89" s="109">
        <f>VLOOKUP(B89,'TCS Chainage As PER CA'!$B$4:$J$4,7,TRUE)</f>
        <v>0</v>
      </c>
      <c r="T89" s="113">
        <f t="shared" si="28"/>
        <v>0</v>
      </c>
      <c r="U89" s="110">
        <f t="shared" si="29"/>
        <v>13</v>
      </c>
      <c r="V89" s="110">
        <f t="shared" si="30"/>
        <v>13</v>
      </c>
      <c r="W89" s="110">
        <f t="shared" si="31"/>
        <v>13</v>
      </c>
      <c r="X89" s="110">
        <f t="shared" si="32"/>
        <v>3195.4487499999996</v>
      </c>
      <c r="Y89" s="110">
        <f t="shared" si="37"/>
        <v>3195.9492499999997</v>
      </c>
      <c r="Z89" s="114">
        <f t="shared" si="33"/>
        <v>31959.492499999997</v>
      </c>
      <c r="AA89" s="110">
        <f t="shared" si="34"/>
        <v>0</v>
      </c>
      <c r="AB89" s="110">
        <f t="shared" si="38"/>
        <v>0</v>
      </c>
      <c r="AC89" s="114">
        <f t="shared" si="35"/>
        <v>0</v>
      </c>
      <c r="AD89" s="109"/>
    </row>
    <row r="90" spans="1:30" ht="20" customHeight="1">
      <c r="A90" s="109">
        <f t="shared" si="20"/>
        <v>85</v>
      </c>
      <c r="B90" s="109">
        <v>267840</v>
      </c>
      <c r="C90" s="110">
        <v>492.863</v>
      </c>
      <c r="D90" s="110">
        <v>1.0649999999999999</v>
      </c>
      <c r="E90" s="111">
        <v>2.5000000000000001E-2</v>
      </c>
      <c r="F90" s="112" t="str">
        <f>VLOOKUP(B88,'TCS Chainage As PER CA'!$B$4:$J$4,8,TRUE)</f>
        <v>MCW</v>
      </c>
      <c r="G90" s="112" t="str">
        <f>VLOOKUP(B90,'TCS Chainage As PER CA'!$B$4:$J$4,4,TRUE)</f>
        <v>TCS - 01</v>
      </c>
      <c r="H90" s="110">
        <f>VLOOKUP(B90,'TCS Chainage As PER CA'!$B$4:$J$4,6,TRUE)</f>
        <v>13</v>
      </c>
      <c r="I90" s="110">
        <f t="shared" si="21"/>
        <v>491.798</v>
      </c>
      <c r="J90" s="110">
        <f t="shared" si="22"/>
        <v>492.06049999999999</v>
      </c>
      <c r="K90" s="110">
        <f t="shared" si="23"/>
        <v>491.92925000000002</v>
      </c>
      <c r="L90" s="110">
        <v>492.42099999999999</v>
      </c>
      <c r="M90" s="110"/>
      <c r="N90" s="110">
        <f t="shared" si="24"/>
        <v>246.2105</v>
      </c>
      <c r="O90" s="110">
        <f t="shared" si="25"/>
        <v>245.71875000000003</v>
      </c>
      <c r="P90" s="110">
        <f t="shared" si="26"/>
        <v>245.71875000000003</v>
      </c>
      <c r="Q90" s="110">
        <f t="shared" si="27"/>
        <v>0</v>
      </c>
      <c r="R90" s="109">
        <f t="shared" si="36"/>
        <v>10</v>
      </c>
      <c r="S90" s="109">
        <f>VLOOKUP(B90,'TCS Chainage As PER CA'!$B$4:$J$4,7,TRUE)</f>
        <v>0</v>
      </c>
      <c r="T90" s="113">
        <f t="shared" si="28"/>
        <v>0</v>
      </c>
      <c r="U90" s="110">
        <f t="shared" si="29"/>
        <v>13</v>
      </c>
      <c r="V90" s="110">
        <f t="shared" si="30"/>
        <v>13</v>
      </c>
      <c r="W90" s="110">
        <f t="shared" si="31"/>
        <v>13</v>
      </c>
      <c r="X90" s="110">
        <f t="shared" si="32"/>
        <v>3194.3437500000005</v>
      </c>
      <c r="Y90" s="110">
        <f t="shared" si="37"/>
        <v>3194.8962499999998</v>
      </c>
      <c r="Z90" s="114">
        <f t="shared" si="33"/>
        <v>31948.962499999998</v>
      </c>
      <c r="AA90" s="110">
        <f t="shared" si="34"/>
        <v>0</v>
      </c>
      <c r="AB90" s="110">
        <f t="shared" si="38"/>
        <v>0</v>
      </c>
      <c r="AC90" s="114">
        <f t="shared" si="35"/>
        <v>0</v>
      </c>
      <c r="AD90" s="109"/>
    </row>
    <row r="91" spans="1:30" ht="20" customHeight="1">
      <c r="A91" s="109">
        <f t="shared" si="20"/>
        <v>86</v>
      </c>
      <c r="B91" s="109">
        <v>267850</v>
      </c>
      <c r="C91" s="110">
        <v>492.69299999999998</v>
      </c>
      <c r="D91" s="110">
        <v>1.0649999999999999</v>
      </c>
      <c r="E91" s="111">
        <v>2.5000000000000001E-2</v>
      </c>
      <c r="F91" s="112" t="str">
        <f>VLOOKUP(B89,'TCS Chainage As PER CA'!$B$4:$J$4,8,TRUE)</f>
        <v>MCW</v>
      </c>
      <c r="G91" s="112" t="str">
        <f>VLOOKUP(B91,'TCS Chainage As PER CA'!$B$4:$J$4,4,TRUE)</f>
        <v>TCS - 01</v>
      </c>
      <c r="H91" s="110">
        <f>VLOOKUP(B91,'TCS Chainage As PER CA'!$B$4:$J$4,6,TRUE)</f>
        <v>13</v>
      </c>
      <c r="I91" s="110">
        <f t="shared" si="21"/>
        <v>491.62799999999999</v>
      </c>
      <c r="J91" s="110">
        <f t="shared" si="22"/>
        <v>491.89049999999997</v>
      </c>
      <c r="K91" s="110">
        <f t="shared" si="23"/>
        <v>491.75924999999995</v>
      </c>
      <c r="L91" s="110">
        <v>492.32499999999999</v>
      </c>
      <c r="M91" s="110"/>
      <c r="N91" s="110">
        <f t="shared" si="24"/>
        <v>246.16249999999999</v>
      </c>
      <c r="O91" s="110">
        <f t="shared" si="25"/>
        <v>245.59674999999996</v>
      </c>
      <c r="P91" s="110">
        <f t="shared" si="26"/>
        <v>245.59674999999996</v>
      </c>
      <c r="Q91" s="110">
        <f t="shared" si="27"/>
        <v>0</v>
      </c>
      <c r="R91" s="109">
        <f t="shared" si="36"/>
        <v>10</v>
      </c>
      <c r="S91" s="109">
        <f>VLOOKUP(B91,'TCS Chainage As PER CA'!$B$4:$J$4,7,TRUE)</f>
        <v>0</v>
      </c>
      <c r="T91" s="113">
        <f t="shared" si="28"/>
        <v>0</v>
      </c>
      <c r="U91" s="110">
        <f t="shared" si="29"/>
        <v>13</v>
      </c>
      <c r="V91" s="110">
        <f t="shared" si="30"/>
        <v>13</v>
      </c>
      <c r="W91" s="110">
        <f t="shared" si="31"/>
        <v>13</v>
      </c>
      <c r="X91" s="110">
        <f t="shared" si="32"/>
        <v>3192.7577499999993</v>
      </c>
      <c r="Y91" s="110">
        <f t="shared" si="37"/>
        <v>3193.5507499999999</v>
      </c>
      <c r="Z91" s="114">
        <f t="shared" si="33"/>
        <v>31935.5075</v>
      </c>
      <c r="AA91" s="110">
        <f t="shared" si="34"/>
        <v>0</v>
      </c>
      <c r="AB91" s="110">
        <f t="shared" si="38"/>
        <v>0</v>
      </c>
      <c r="AC91" s="114">
        <f t="shared" si="35"/>
        <v>0</v>
      </c>
      <c r="AD91" s="109"/>
    </row>
    <row r="92" spans="1:30" ht="20" customHeight="1">
      <c r="A92" s="109">
        <f t="shared" si="20"/>
        <v>87</v>
      </c>
      <c r="B92" s="109">
        <v>267860</v>
      </c>
      <c r="C92" s="110">
        <v>492.52300000000002</v>
      </c>
      <c r="D92" s="110">
        <v>1.0649999999999999</v>
      </c>
      <c r="E92" s="111">
        <v>2.5000000000000001E-2</v>
      </c>
      <c r="F92" s="112" t="str">
        <f>VLOOKUP(B90,'TCS Chainage As PER CA'!$B$4:$J$4,8,TRUE)</f>
        <v>MCW</v>
      </c>
      <c r="G92" s="112" t="str">
        <f>VLOOKUP(B92,'TCS Chainage As PER CA'!$B$4:$J$4,4,TRUE)</f>
        <v>TCS - 01</v>
      </c>
      <c r="H92" s="110">
        <f>VLOOKUP(B92,'TCS Chainage As PER CA'!$B$4:$J$4,6,TRUE)</f>
        <v>13</v>
      </c>
      <c r="I92" s="110">
        <f t="shared" si="21"/>
        <v>491.45800000000003</v>
      </c>
      <c r="J92" s="110">
        <f t="shared" si="22"/>
        <v>491.72050000000002</v>
      </c>
      <c r="K92" s="110">
        <f t="shared" si="23"/>
        <v>491.58924999999999</v>
      </c>
      <c r="L92" s="110">
        <v>492.16699999999997</v>
      </c>
      <c r="M92" s="110"/>
      <c r="N92" s="110">
        <f t="shared" si="24"/>
        <v>246.08349999999999</v>
      </c>
      <c r="O92" s="110">
        <f t="shared" si="25"/>
        <v>245.50575000000001</v>
      </c>
      <c r="P92" s="110">
        <f t="shared" si="26"/>
        <v>245.50575000000001</v>
      </c>
      <c r="Q92" s="110">
        <f t="shared" si="27"/>
        <v>0</v>
      </c>
      <c r="R92" s="109">
        <f t="shared" si="36"/>
        <v>10</v>
      </c>
      <c r="S92" s="109">
        <f>VLOOKUP(B92,'TCS Chainage As PER CA'!$B$4:$J$4,7,TRUE)</f>
        <v>0</v>
      </c>
      <c r="T92" s="113">
        <f t="shared" si="28"/>
        <v>0</v>
      </c>
      <c r="U92" s="110">
        <f t="shared" si="29"/>
        <v>13</v>
      </c>
      <c r="V92" s="110">
        <f t="shared" si="30"/>
        <v>13</v>
      </c>
      <c r="W92" s="110">
        <f t="shared" si="31"/>
        <v>13</v>
      </c>
      <c r="X92" s="110">
        <f t="shared" si="32"/>
        <v>3191.5747500000002</v>
      </c>
      <c r="Y92" s="110">
        <f t="shared" si="37"/>
        <v>3192.1662499999998</v>
      </c>
      <c r="Z92" s="114">
        <f t="shared" si="33"/>
        <v>31921.662499999999</v>
      </c>
      <c r="AA92" s="110">
        <f t="shared" si="34"/>
        <v>0</v>
      </c>
      <c r="AB92" s="110">
        <f t="shared" si="38"/>
        <v>0</v>
      </c>
      <c r="AC92" s="114">
        <f t="shared" si="35"/>
        <v>0</v>
      </c>
      <c r="AD92" s="109"/>
    </row>
    <row r="93" spans="1:30" ht="20" customHeight="1">
      <c r="A93" s="109">
        <f t="shared" si="20"/>
        <v>88</v>
      </c>
      <c r="B93" s="109">
        <v>267870</v>
      </c>
      <c r="C93" s="110">
        <v>492.35300000000001</v>
      </c>
      <c r="D93" s="110">
        <v>1.0649999999999999</v>
      </c>
      <c r="E93" s="111">
        <v>2.5000000000000001E-2</v>
      </c>
      <c r="F93" s="112" t="str">
        <f>VLOOKUP(B91,'TCS Chainage As PER CA'!$B$4:$J$4,8,TRUE)</f>
        <v>MCW</v>
      </c>
      <c r="G93" s="112" t="str">
        <f>VLOOKUP(B93,'TCS Chainage As PER CA'!$B$4:$J$4,4,TRUE)</f>
        <v>TCS - 01</v>
      </c>
      <c r="H93" s="110">
        <f>VLOOKUP(B93,'TCS Chainage As PER CA'!$B$4:$J$4,6,TRUE)</f>
        <v>13</v>
      </c>
      <c r="I93" s="110">
        <f t="shared" si="21"/>
        <v>491.28800000000001</v>
      </c>
      <c r="J93" s="110">
        <f t="shared" si="22"/>
        <v>491.5505</v>
      </c>
      <c r="K93" s="110">
        <f t="shared" si="23"/>
        <v>491.41925000000003</v>
      </c>
      <c r="L93" s="110">
        <v>492.00099999999998</v>
      </c>
      <c r="M93" s="110"/>
      <c r="N93" s="110">
        <f t="shared" si="24"/>
        <v>246.00049999999999</v>
      </c>
      <c r="O93" s="110">
        <f t="shared" si="25"/>
        <v>245.41875000000005</v>
      </c>
      <c r="P93" s="110">
        <f t="shared" si="26"/>
        <v>245.41875000000005</v>
      </c>
      <c r="Q93" s="110">
        <f t="shared" si="27"/>
        <v>0</v>
      </c>
      <c r="R93" s="109">
        <f t="shared" si="36"/>
        <v>10</v>
      </c>
      <c r="S93" s="109">
        <f>VLOOKUP(B93,'TCS Chainage As PER CA'!$B$4:$J$4,7,TRUE)</f>
        <v>0</v>
      </c>
      <c r="T93" s="113">
        <f t="shared" si="28"/>
        <v>0</v>
      </c>
      <c r="U93" s="110">
        <f t="shared" si="29"/>
        <v>13</v>
      </c>
      <c r="V93" s="110">
        <f t="shared" si="30"/>
        <v>13</v>
      </c>
      <c r="W93" s="110">
        <f t="shared" si="31"/>
        <v>13</v>
      </c>
      <c r="X93" s="110">
        <f t="shared" si="32"/>
        <v>3190.4437500000004</v>
      </c>
      <c r="Y93" s="110">
        <f t="shared" si="37"/>
        <v>3191.0092500000001</v>
      </c>
      <c r="Z93" s="114">
        <f t="shared" si="33"/>
        <v>31910.092499999999</v>
      </c>
      <c r="AA93" s="110">
        <f t="shared" si="34"/>
        <v>0</v>
      </c>
      <c r="AB93" s="110">
        <f t="shared" si="38"/>
        <v>0</v>
      </c>
      <c r="AC93" s="114">
        <f t="shared" si="35"/>
        <v>0</v>
      </c>
      <c r="AD93" s="109"/>
    </row>
    <row r="94" spans="1:30" ht="20" customHeight="1">
      <c r="A94" s="109">
        <f t="shared" si="20"/>
        <v>89</v>
      </c>
      <c r="B94" s="109">
        <v>267880</v>
      </c>
      <c r="C94" s="110">
        <v>492.18299999999999</v>
      </c>
      <c r="D94" s="110">
        <v>1.0649999999999999</v>
      </c>
      <c r="E94" s="111">
        <v>2.5000000000000001E-2</v>
      </c>
      <c r="F94" s="112" t="str">
        <f>VLOOKUP(B92,'TCS Chainage As PER CA'!$B$4:$J$4,8,TRUE)</f>
        <v>MCW</v>
      </c>
      <c r="G94" s="112" t="str">
        <f>VLOOKUP(B94,'TCS Chainage As PER CA'!$B$4:$J$4,4,TRUE)</f>
        <v>TCS - 01</v>
      </c>
      <c r="H94" s="110">
        <f>VLOOKUP(B94,'TCS Chainage As PER CA'!$B$4:$J$4,6,TRUE)</f>
        <v>13</v>
      </c>
      <c r="I94" s="110">
        <f t="shared" si="21"/>
        <v>491.11799999999999</v>
      </c>
      <c r="J94" s="110">
        <f t="shared" si="22"/>
        <v>491.38049999999998</v>
      </c>
      <c r="K94" s="110">
        <f t="shared" si="23"/>
        <v>491.24924999999996</v>
      </c>
      <c r="L94" s="110">
        <v>491.85700000000003</v>
      </c>
      <c r="M94" s="110"/>
      <c r="N94" s="110">
        <f t="shared" si="24"/>
        <v>245.92850000000001</v>
      </c>
      <c r="O94" s="110">
        <f t="shared" si="25"/>
        <v>245.32074999999995</v>
      </c>
      <c r="P94" s="110">
        <f t="shared" si="26"/>
        <v>245.32074999999995</v>
      </c>
      <c r="Q94" s="110">
        <f t="shared" si="27"/>
        <v>0</v>
      </c>
      <c r="R94" s="109">
        <f t="shared" si="36"/>
        <v>10</v>
      </c>
      <c r="S94" s="109">
        <f>VLOOKUP(B94,'TCS Chainage As PER CA'!$B$4:$J$4,7,TRUE)</f>
        <v>0</v>
      </c>
      <c r="T94" s="113">
        <f t="shared" si="28"/>
        <v>0</v>
      </c>
      <c r="U94" s="110">
        <f t="shared" si="29"/>
        <v>13</v>
      </c>
      <c r="V94" s="110">
        <f t="shared" si="30"/>
        <v>13</v>
      </c>
      <c r="W94" s="110">
        <f t="shared" si="31"/>
        <v>13</v>
      </c>
      <c r="X94" s="110">
        <f t="shared" si="32"/>
        <v>3189.1697499999991</v>
      </c>
      <c r="Y94" s="110">
        <f t="shared" si="37"/>
        <v>3189.8067499999997</v>
      </c>
      <c r="Z94" s="114">
        <f t="shared" si="33"/>
        <v>31898.067499999997</v>
      </c>
      <c r="AA94" s="110">
        <f t="shared" si="34"/>
        <v>0</v>
      </c>
      <c r="AB94" s="110">
        <f t="shared" si="38"/>
        <v>0</v>
      </c>
      <c r="AC94" s="114">
        <f t="shared" si="35"/>
        <v>0</v>
      </c>
      <c r="AD94" s="109"/>
    </row>
    <row r="95" spans="1:30" ht="20" customHeight="1">
      <c r="A95" s="109">
        <f t="shared" si="20"/>
        <v>90</v>
      </c>
      <c r="B95" s="109">
        <v>267890</v>
      </c>
      <c r="C95" s="110">
        <v>492.01299999999998</v>
      </c>
      <c r="D95" s="110">
        <v>1.0649999999999999</v>
      </c>
      <c r="E95" s="111">
        <v>2.5000000000000001E-2</v>
      </c>
      <c r="F95" s="112" t="str">
        <f>VLOOKUP(B93,'TCS Chainage As PER CA'!$B$4:$J$4,8,TRUE)</f>
        <v>MCW</v>
      </c>
      <c r="G95" s="112" t="str">
        <f>VLOOKUP(B95,'TCS Chainage As PER CA'!$B$4:$J$4,4,TRUE)</f>
        <v>TCS - 01</v>
      </c>
      <c r="H95" s="110">
        <f>VLOOKUP(B95,'TCS Chainage As PER CA'!$B$4:$J$4,6,TRUE)</f>
        <v>13</v>
      </c>
      <c r="I95" s="110">
        <f t="shared" si="21"/>
        <v>490.94799999999998</v>
      </c>
      <c r="J95" s="110">
        <f t="shared" si="22"/>
        <v>491.21049999999997</v>
      </c>
      <c r="K95" s="110">
        <f t="shared" si="23"/>
        <v>491.07925</v>
      </c>
      <c r="L95" s="110">
        <v>491.66500000000002</v>
      </c>
      <c r="M95" s="110"/>
      <c r="N95" s="110">
        <f t="shared" si="24"/>
        <v>245.83250000000001</v>
      </c>
      <c r="O95" s="110">
        <f t="shared" si="25"/>
        <v>245.24674999999999</v>
      </c>
      <c r="P95" s="110">
        <f t="shared" si="26"/>
        <v>245.24674999999999</v>
      </c>
      <c r="Q95" s="110">
        <f t="shared" si="27"/>
        <v>0</v>
      </c>
      <c r="R95" s="109">
        <f t="shared" si="36"/>
        <v>10</v>
      </c>
      <c r="S95" s="109">
        <f>VLOOKUP(B95,'TCS Chainage As PER CA'!$B$4:$J$4,7,TRUE)</f>
        <v>0</v>
      </c>
      <c r="T95" s="113">
        <f t="shared" si="28"/>
        <v>0</v>
      </c>
      <c r="U95" s="110">
        <f t="shared" si="29"/>
        <v>13</v>
      </c>
      <c r="V95" s="110">
        <f t="shared" si="30"/>
        <v>13</v>
      </c>
      <c r="W95" s="110">
        <f t="shared" si="31"/>
        <v>13</v>
      </c>
      <c r="X95" s="110">
        <f t="shared" si="32"/>
        <v>3188.20775</v>
      </c>
      <c r="Y95" s="110">
        <f t="shared" si="37"/>
        <v>3188.6887499999993</v>
      </c>
      <c r="Z95" s="114">
        <f t="shared" si="33"/>
        <v>31886.887499999993</v>
      </c>
      <c r="AA95" s="110">
        <f t="shared" si="34"/>
        <v>0</v>
      </c>
      <c r="AB95" s="110">
        <f t="shared" si="38"/>
        <v>0</v>
      </c>
      <c r="AC95" s="114">
        <f t="shared" si="35"/>
        <v>0</v>
      </c>
      <c r="AD95" s="109"/>
    </row>
    <row r="96" spans="1:30" ht="20" customHeight="1">
      <c r="A96" s="109">
        <f t="shared" si="20"/>
        <v>91</v>
      </c>
      <c r="B96" s="109">
        <v>267900</v>
      </c>
      <c r="C96" s="110">
        <v>491.84300000000002</v>
      </c>
      <c r="D96" s="110">
        <v>1.0649999999999999</v>
      </c>
      <c r="E96" s="111">
        <v>2.5000000000000001E-2</v>
      </c>
      <c r="F96" s="112" t="str">
        <f>VLOOKUP(B94,'TCS Chainage As PER CA'!$B$4:$J$4,8,TRUE)</f>
        <v>MCW</v>
      </c>
      <c r="G96" s="112" t="str">
        <f>VLOOKUP(B96,'TCS Chainage As PER CA'!$B$4:$J$4,4,TRUE)</f>
        <v>TCS - 01</v>
      </c>
      <c r="H96" s="110">
        <f>VLOOKUP(B96,'TCS Chainage As PER CA'!$B$4:$J$4,6,TRUE)</f>
        <v>13</v>
      </c>
      <c r="I96" s="110">
        <f t="shared" si="21"/>
        <v>490.77800000000002</v>
      </c>
      <c r="J96" s="110">
        <f t="shared" si="22"/>
        <v>491.04050000000001</v>
      </c>
      <c r="K96" s="110">
        <f t="shared" si="23"/>
        <v>490.90925000000004</v>
      </c>
      <c r="L96" s="110">
        <v>491.52600000000001</v>
      </c>
      <c r="M96" s="110"/>
      <c r="N96" s="110">
        <f t="shared" si="24"/>
        <v>245.76300000000001</v>
      </c>
      <c r="O96" s="110">
        <f t="shared" si="25"/>
        <v>245.14625000000004</v>
      </c>
      <c r="P96" s="110">
        <f t="shared" si="26"/>
        <v>245.14625000000004</v>
      </c>
      <c r="Q96" s="110">
        <f t="shared" si="27"/>
        <v>0</v>
      </c>
      <c r="R96" s="109">
        <f t="shared" si="36"/>
        <v>10</v>
      </c>
      <c r="S96" s="109">
        <f>VLOOKUP(B96,'TCS Chainage As PER CA'!$B$4:$J$4,7,TRUE)</f>
        <v>0</v>
      </c>
      <c r="T96" s="113">
        <f t="shared" si="28"/>
        <v>0</v>
      </c>
      <c r="U96" s="110">
        <f t="shared" si="29"/>
        <v>13</v>
      </c>
      <c r="V96" s="110">
        <f t="shared" si="30"/>
        <v>13</v>
      </c>
      <c r="W96" s="110">
        <f t="shared" si="31"/>
        <v>13</v>
      </c>
      <c r="X96" s="110">
        <f t="shared" si="32"/>
        <v>3186.9012500000003</v>
      </c>
      <c r="Y96" s="110">
        <f t="shared" si="37"/>
        <v>3187.5545000000002</v>
      </c>
      <c r="Z96" s="114">
        <f t="shared" si="33"/>
        <v>31875.545000000002</v>
      </c>
      <c r="AA96" s="110">
        <f t="shared" si="34"/>
        <v>0</v>
      </c>
      <c r="AB96" s="110">
        <f t="shared" si="38"/>
        <v>0</v>
      </c>
      <c r="AC96" s="114">
        <f t="shared" si="35"/>
        <v>0</v>
      </c>
      <c r="AD96" s="109"/>
    </row>
    <row r="97" spans="1:30" ht="20" customHeight="1">
      <c r="A97" s="109">
        <f t="shared" si="20"/>
        <v>92</v>
      </c>
      <c r="B97" s="109">
        <v>267910</v>
      </c>
      <c r="C97" s="110">
        <v>491.673</v>
      </c>
      <c r="D97" s="110">
        <v>1.0649999999999999</v>
      </c>
      <c r="E97" s="111">
        <v>2.5000000000000001E-2</v>
      </c>
      <c r="F97" s="112" t="str">
        <f>VLOOKUP(B95,'TCS Chainage As PER CA'!$B$4:$J$4,8,TRUE)</f>
        <v>MCW</v>
      </c>
      <c r="G97" s="112" t="str">
        <f>VLOOKUP(B97,'TCS Chainage As PER CA'!$B$4:$J$4,4,TRUE)</f>
        <v>TCS - 01</v>
      </c>
      <c r="H97" s="110">
        <f>VLOOKUP(B97,'TCS Chainage As PER CA'!$B$4:$J$4,6,TRUE)</f>
        <v>13</v>
      </c>
      <c r="I97" s="110">
        <f t="shared" si="21"/>
        <v>490.608</v>
      </c>
      <c r="J97" s="110">
        <f t="shared" si="22"/>
        <v>490.87049999999999</v>
      </c>
      <c r="K97" s="110">
        <f t="shared" si="23"/>
        <v>490.73924999999997</v>
      </c>
      <c r="L97" s="110">
        <v>491.49299999999999</v>
      </c>
      <c r="M97" s="110"/>
      <c r="N97" s="110">
        <f t="shared" si="24"/>
        <v>245.7465</v>
      </c>
      <c r="O97" s="110">
        <f t="shared" si="25"/>
        <v>244.99274999999997</v>
      </c>
      <c r="P97" s="110">
        <f t="shared" si="26"/>
        <v>244.99274999999997</v>
      </c>
      <c r="Q97" s="110">
        <f t="shared" si="27"/>
        <v>0</v>
      </c>
      <c r="R97" s="109">
        <f t="shared" si="36"/>
        <v>10</v>
      </c>
      <c r="S97" s="109">
        <f>VLOOKUP(B97,'TCS Chainage As PER CA'!$B$4:$J$4,7,TRUE)</f>
        <v>0</v>
      </c>
      <c r="T97" s="113">
        <f t="shared" si="28"/>
        <v>0</v>
      </c>
      <c r="U97" s="110">
        <f t="shared" si="29"/>
        <v>13</v>
      </c>
      <c r="V97" s="110">
        <f t="shared" si="30"/>
        <v>13</v>
      </c>
      <c r="W97" s="110">
        <f t="shared" si="31"/>
        <v>13</v>
      </c>
      <c r="X97" s="110">
        <f t="shared" si="32"/>
        <v>3184.9057499999994</v>
      </c>
      <c r="Y97" s="110">
        <f t="shared" si="37"/>
        <v>3185.9034999999999</v>
      </c>
      <c r="Z97" s="114">
        <f t="shared" si="33"/>
        <v>31859.035</v>
      </c>
      <c r="AA97" s="110">
        <f t="shared" si="34"/>
        <v>0</v>
      </c>
      <c r="AB97" s="110">
        <f t="shared" si="38"/>
        <v>0</v>
      </c>
      <c r="AC97" s="114">
        <f t="shared" si="35"/>
        <v>0</v>
      </c>
      <c r="AD97" s="109"/>
    </row>
    <row r="98" spans="1:30" ht="20" customHeight="1">
      <c r="A98" s="109">
        <f t="shared" si="20"/>
        <v>93</v>
      </c>
      <c r="B98" s="109">
        <v>267920</v>
      </c>
      <c r="C98" s="110">
        <v>491.50299999999999</v>
      </c>
      <c r="D98" s="110">
        <v>1.0649999999999999</v>
      </c>
      <c r="E98" s="111">
        <v>2.5000000000000001E-2</v>
      </c>
      <c r="F98" s="112" t="str">
        <f>VLOOKUP(B96,'TCS Chainage As PER CA'!$B$4:$J$4,8,TRUE)</f>
        <v>MCW</v>
      </c>
      <c r="G98" s="112" t="str">
        <f>VLOOKUP(B98,'TCS Chainage As PER CA'!$B$4:$J$4,4,TRUE)</f>
        <v>TCS - 01</v>
      </c>
      <c r="H98" s="110">
        <f>VLOOKUP(B98,'TCS Chainage As PER CA'!$B$4:$J$4,6,TRUE)</f>
        <v>13</v>
      </c>
      <c r="I98" s="110">
        <f t="shared" si="21"/>
        <v>490.43799999999999</v>
      </c>
      <c r="J98" s="110">
        <f t="shared" si="22"/>
        <v>490.70049999999998</v>
      </c>
      <c r="K98" s="110">
        <f t="shared" si="23"/>
        <v>490.56925000000001</v>
      </c>
      <c r="L98" s="110">
        <v>491.40600000000001</v>
      </c>
      <c r="M98" s="110"/>
      <c r="N98" s="110">
        <f t="shared" si="24"/>
        <v>245.703</v>
      </c>
      <c r="O98" s="110">
        <f t="shared" si="25"/>
        <v>244.86625000000001</v>
      </c>
      <c r="P98" s="110">
        <f t="shared" si="26"/>
        <v>244.86625000000001</v>
      </c>
      <c r="Q98" s="110">
        <f t="shared" si="27"/>
        <v>0</v>
      </c>
      <c r="R98" s="109">
        <f t="shared" si="36"/>
        <v>10</v>
      </c>
      <c r="S98" s="109">
        <f>VLOOKUP(B98,'TCS Chainage As PER CA'!$B$4:$J$4,7,TRUE)</f>
        <v>0</v>
      </c>
      <c r="T98" s="113">
        <f t="shared" si="28"/>
        <v>0</v>
      </c>
      <c r="U98" s="110">
        <f t="shared" si="29"/>
        <v>13</v>
      </c>
      <c r="V98" s="110">
        <f t="shared" si="30"/>
        <v>13</v>
      </c>
      <c r="W98" s="110">
        <f t="shared" si="31"/>
        <v>13</v>
      </c>
      <c r="X98" s="110">
        <f t="shared" si="32"/>
        <v>3183.26125</v>
      </c>
      <c r="Y98" s="110">
        <f t="shared" si="37"/>
        <v>3184.0834999999997</v>
      </c>
      <c r="Z98" s="114">
        <f t="shared" si="33"/>
        <v>31840.834999999999</v>
      </c>
      <c r="AA98" s="110">
        <f t="shared" si="34"/>
        <v>0</v>
      </c>
      <c r="AB98" s="110">
        <f t="shared" si="38"/>
        <v>0</v>
      </c>
      <c r="AC98" s="114">
        <f t="shared" si="35"/>
        <v>0</v>
      </c>
      <c r="AD98" s="109"/>
    </row>
    <row r="99" spans="1:30" ht="20" customHeight="1">
      <c r="A99" s="109">
        <f t="shared" si="20"/>
        <v>94</v>
      </c>
      <c r="B99" s="109">
        <v>267930</v>
      </c>
      <c r="C99" s="110">
        <v>491.33300000000003</v>
      </c>
      <c r="D99" s="110">
        <v>1.0649999999999999</v>
      </c>
      <c r="E99" s="111">
        <v>2.5000000000000001E-2</v>
      </c>
      <c r="F99" s="112" t="str">
        <f>VLOOKUP(B97,'TCS Chainage As PER CA'!$B$4:$J$4,8,TRUE)</f>
        <v>MCW</v>
      </c>
      <c r="G99" s="112" t="str">
        <f>VLOOKUP(B99,'TCS Chainage As PER CA'!$B$4:$J$4,4,TRUE)</f>
        <v>TCS - 01</v>
      </c>
      <c r="H99" s="110">
        <f>VLOOKUP(B99,'TCS Chainage As PER CA'!$B$4:$J$4,6,TRUE)</f>
        <v>13</v>
      </c>
      <c r="I99" s="110">
        <f t="shared" si="21"/>
        <v>490.26800000000003</v>
      </c>
      <c r="J99" s="110">
        <f t="shared" si="22"/>
        <v>490.53050000000002</v>
      </c>
      <c r="K99" s="110">
        <f t="shared" si="23"/>
        <v>490.39925000000005</v>
      </c>
      <c r="L99" s="110">
        <v>491.22800000000001</v>
      </c>
      <c r="M99" s="110"/>
      <c r="N99" s="110">
        <f t="shared" si="24"/>
        <v>245.614</v>
      </c>
      <c r="O99" s="110">
        <f t="shared" si="25"/>
        <v>244.78525000000005</v>
      </c>
      <c r="P99" s="110">
        <f t="shared" si="26"/>
        <v>244.78525000000005</v>
      </c>
      <c r="Q99" s="110">
        <f t="shared" si="27"/>
        <v>0</v>
      </c>
      <c r="R99" s="109">
        <f t="shared" si="36"/>
        <v>10</v>
      </c>
      <c r="S99" s="109">
        <f>VLOOKUP(B99,'TCS Chainage As PER CA'!$B$4:$J$4,7,TRUE)</f>
        <v>0</v>
      </c>
      <c r="T99" s="113">
        <f t="shared" si="28"/>
        <v>0</v>
      </c>
      <c r="U99" s="110">
        <f t="shared" si="29"/>
        <v>13</v>
      </c>
      <c r="V99" s="110">
        <f t="shared" si="30"/>
        <v>13</v>
      </c>
      <c r="W99" s="110">
        <f t="shared" si="31"/>
        <v>13</v>
      </c>
      <c r="X99" s="110">
        <f t="shared" si="32"/>
        <v>3182.2082500000006</v>
      </c>
      <c r="Y99" s="110">
        <f t="shared" si="37"/>
        <v>3182.7347500000005</v>
      </c>
      <c r="Z99" s="114">
        <f t="shared" si="33"/>
        <v>31827.347500000003</v>
      </c>
      <c r="AA99" s="110">
        <f t="shared" si="34"/>
        <v>0</v>
      </c>
      <c r="AB99" s="110">
        <f t="shared" si="38"/>
        <v>0</v>
      </c>
      <c r="AC99" s="114">
        <f t="shared" si="35"/>
        <v>0</v>
      </c>
      <c r="AD99" s="109"/>
    </row>
    <row r="100" spans="1:30" ht="20" customHeight="1">
      <c r="A100" s="109">
        <f t="shared" si="20"/>
        <v>95</v>
      </c>
      <c r="B100" s="109">
        <v>267940</v>
      </c>
      <c r="C100" s="110">
        <v>491.16300000000001</v>
      </c>
      <c r="D100" s="110">
        <v>1.0649999999999999</v>
      </c>
      <c r="E100" s="111">
        <v>2.5000000000000001E-2</v>
      </c>
      <c r="F100" s="112" t="str">
        <f>VLOOKUP(B98,'TCS Chainage As PER CA'!$B$4:$J$4,8,TRUE)</f>
        <v>MCW</v>
      </c>
      <c r="G100" s="112" t="str">
        <f>VLOOKUP(B100,'TCS Chainage As PER CA'!$B$4:$J$4,4,TRUE)</f>
        <v>TCS - 01</v>
      </c>
      <c r="H100" s="110">
        <f>VLOOKUP(B100,'TCS Chainage As PER CA'!$B$4:$J$4,6,TRUE)</f>
        <v>13</v>
      </c>
      <c r="I100" s="110">
        <f t="shared" si="21"/>
        <v>490.09800000000001</v>
      </c>
      <c r="J100" s="110">
        <f t="shared" si="22"/>
        <v>490.3605</v>
      </c>
      <c r="K100" s="110">
        <f t="shared" si="23"/>
        <v>490.22924999999998</v>
      </c>
      <c r="L100" s="110">
        <v>491.02100000000002</v>
      </c>
      <c r="M100" s="110"/>
      <c r="N100" s="110">
        <f t="shared" si="24"/>
        <v>245.51050000000001</v>
      </c>
      <c r="O100" s="110">
        <f t="shared" si="25"/>
        <v>244.71874999999997</v>
      </c>
      <c r="P100" s="110">
        <f t="shared" si="26"/>
        <v>244.71874999999997</v>
      </c>
      <c r="Q100" s="110">
        <f t="shared" si="27"/>
        <v>0</v>
      </c>
      <c r="R100" s="109">
        <f t="shared" si="36"/>
        <v>10</v>
      </c>
      <c r="S100" s="109">
        <f>VLOOKUP(B100,'TCS Chainage As PER CA'!$B$4:$J$4,7,TRUE)</f>
        <v>0</v>
      </c>
      <c r="T100" s="113">
        <f t="shared" si="28"/>
        <v>0</v>
      </c>
      <c r="U100" s="110">
        <f t="shared" si="29"/>
        <v>13</v>
      </c>
      <c r="V100" s="110">
        <f t="shared" si="30"/>
        <v>13</v>
      </c>
      <c r="W100" s="110">
        <f t="shared" si="31"/>
        <v>13</v>
      </c>
      <c r="X100" s="110">
        <f t="shared" si="32"/>
        <v>3181.3437499999995</v>
      </c>
      <c r="Y100" s="110">
        <f t="shared" si="37"/>
        <v>3181.7759999999998</v>
      </c>
      <c r="Z100" s="114">
        <f t="shared" si="33"/>
        <v>31817.759999999998</v>
      </c>
      <c r="AA100" s="110">
        <f t="shared" si="34"/>
        <v>0</v>
      </c>
      <c r="AB100" s="110">
        <f t="shared" si="38"/>
        <v>0</v>
      </c>
      <c r="AC100" s="114">
        <f t="shared" si="35"/>
        <v>0</v>
      </c>
      <c r="AD100" s="109"/>
    </row>
    <row r="101" spans="1:30" ht="20" customHeight="1">
      <c r="A101" s="109">
        <f t="shared" si="20"/>
        <v>96</v>
      </c>
      <c r="B101" s="109">
        <v>267950</v>
      </c>
      <c r="C101" s="110">
        <v>490.99299999999999</v>
      </c>
      <c r="D101" s="110">
        <v>1.0649999999999999</v>
      </c>
      <c r="E101" s="111">
        <v>2.5000000000000001E-2</v>
      </c>
      <c r="F101" s="112" t="str">
        <f>VLOOKUP(B99,'TCS Chainage As PER CA'!$B$4:$J$4,8,TRUE)</f>
        <v>MCW</v>
      </c>
      <c r="G101" s="112" t="str">
        <f>VLOOKUP(B101,'TCS Chainage As PER CA'!$B$4:$J$4,4,TRUE)</f>
        <v>TCS - 01</v>
      </c>
      <c r="H101" s="110">
        <f>VLOOKUP(B101,'TCS Chainage As PER CA'!$B$4:$J$4,6,TRUE)</f>
        <v>13</v>
      </c>
      <c r="I101" s="110">
        <f t="shared" si="21"/>
        <v>489.928</v>
      </c>
      <c r="J101" s="110">
        <f t="shared" si="22"/>
        <v>490.19049999999999</v>
      </c>
      <c r="K101" s="110">
        <f t="shared" si="23"/>
        <v>490.05925000000002</v>
      </c>
      <c r="L101" s="110">
        <v>490.803</v>
      </c>
      <c r="M101" s="110"/>
      <c r="N101" s="110">
        <f t="shared" si="24"/>
        <v>245.4015</v>
      </c>
      <c r="O101" s="110">
        <f t="shared" si="25"/>
        <v>244.65775000000002</v>
      </c>
      <c r="P101" s="110">
        <f t="shared" si="26"/>
        <v>244.65775000000002</v>
      </c>
      <c r="Q101" s="110">
        <f t="shared" si="27"/>
        <v>0</v>
      </c>
      <c r="R101" s="109">
        <f t="shared" si="36"/>
        <v>10</v>
      </c>
      <c r="S101" s="109">
        <f>VLOOKUP(B101,'TCS Chainage As PER CA'!$B$4:$J$4,7,TRUE)</f>
        <v>0</v>
      </c>
      <c r="T101" s="113">
        <f t="shared" si="28"/>
        <v>0</v>
      </c>
      <c r="U101" s="110">
        <f t="shared" si="29"/>
        <v>13</v>
      </c>
      <c r="V101" s="110">
        <f t="shared" si="30"/>
        <v>13</v>
      </c>
      <c r="W101" s="110">
        <f t="shared" si="31"/>
        <v>13</v>
      </c>
      <c r="X101" s="110">
        <f t="shared" si="32"/>
        <v>3180.5507500000003</v>
      </c>
      <c r="Y101" s="110">
        <f t="shared" si="37"/>
        <v>3180.9472500000002</v>
      </c>
      <c r="Z101" s="114">
        <f t="shared" si="33"/>
        <v>31809.472500000003</v>
      </c>
      <c r="AA101" s="110">
        <f t="shared" si="34"/>
        <v>0</v>
      </c>
      <c r="AB101" s="110">
        <f t="shared" si="38"/>
        <v>0</v>
      </c>
      <c r="AC101" s="114">
        <f t="shared" si="35"/>
        <v>0</v>
      </c>
      <c r="AD101" s="109"/>
    </row>
    <row r="102" spans="1:30" ht="20" customHeight="1">
      <c r="A102" s="109">
        <f t="shared" si="20"/>
        <v>97</v>
      </c>
      <c r="B102" s="109">
        <v>267960</v>
      </c>
      <c r="C102" s="110">
        <v>490.82299999999998</v>
      </c>
      <c r="D102" s="110">
        <v>1.0649999999999999</v>
      </c>
      <c r="E102" s="111">
        <v>2.5000000000000001E-2</v>
      </c>
      <c r="F102" s="112" t="str">
        <f>VLOOKUP(B100,'TCS Chainage As PER CA'!$B$4:$J$4,8,TRUE)</f>
        <v>MCW</v>
      </c>
      <c r="G102" s="112" t="str">
        <f>VLOOKUP(B102,'TCS Chainage As PER CA'!$B$4:$J$4,4,TRUE)</f>
        <v>TCS - 01</v>
      </c>
      <c r="H102" s="110">
        <f>VLOOKUP(B102,'TCS Chainage As PER CA'!$B$4:$J$4,6,TRUE)</f>
        <v>13</v>
      </c>
      <c r="I102" s="110">
        <f t="shared" si="21"/>
        <v>489.75799999999998</v>
      </c>
      <c r="J102" s="110">
        <f t="shared" si="22"/>
        <v>490.02049999999997</v>
      </c>
      <c r="K102" s="110">
        <f t="shared" si="23"/>
        <v>489.88924999999995</v>
      </c>
      <c r="L102" s="110">
        <v>490.52699999999999</v>
      </c>
      <c r="M102" s="110"/>
      <c r="N102" s="110">
        <f t="shared" si="24"/>
        <v>245.26349999999999</v>
      </c>
      <c r="O102" s="110">
        <f t="shared" si="25"/>
        <v>244.62574999999995</v>
      </c>
      <c r="P102" s="110">
        <f t="shared" si="26"/>
        <v>244.62574999999995</v>
      </c>
      <c r="Q102" s="110">
        <f t="shared" si="27"/>
        <v>0</v>
      </c>
      <c r="R102" s="109">
        <f t="shared" si="36"/>
        <v>10</v>
      </c>
      <c r="S102" s="109">
        <f>VLOOKUP(B102,'TCS Chainage As PER CA'!$B$4:$J$4,7,TRUE)</f>
        <v>0</v>
      </c>
      <c r="T102" s="113">
        <f t="shared" si="28"/>
        <v>0</v>
      </c>
      <c r="U102" s="110">
        <f t="shared" si="29"/>
        <v>13</v>
      </c>
      <c r="V102" s="110">
        <f t="shared" si="30"/>
        <v>13</v>
      </c>
      <c r="W102" s="110">
        <f t="shared" si="31"/>
        <v>13</v>
      </c>
      <c r="X102" s="110">
        <f t="shared" si="32"/>
        <v>3180.1347499999993</v>
      </c>
      <c r="Y102" s="110">
        <f t="shared" si="37"/>
        <v>3180.3427499999998</v>
      </c>
      <c r="Z102" s="114">
        <f t="shared" si="33"/>
        <v>31803.427499999998</v>
      </c>
      <c r="AA102" s="110">
        <f t="shared" si="34"/>
        <v>0</v>
      </c>
      <c r="AB102" s="110">
        <f t="shared" si="38"/>
        <v>0</v>
      </c>
      <c r="AC102" s="114">
        <f t="shared" si="35"/>
        <v>0</v>
      </c>
      <c r="AD102" s="109"/>
    </row>
    <row r="103" spans="1:30" ht="20" customHeight="1">
      <c r="A103" s="109">
        <f t="shared" si="20"/>
        <v>98</v>
      </c>
      <c r="B103" s="109">
        <v>267970</v>
      </c>
      <c r="C103" s="110">
        <v>490.65300000000002</v>
      </c>
      <c r="D103" s="110">
        <v>1.0649999999999999</v>
      </c>
      <c r="E103" s="111">
        <v>2.5000000000000001E-2</v>
      </c>
      <c r="F103" s="112" t="str">
        <f>VLOOKUP(B101,'TCS Chainage As PER CA'!$B$4:$J$4,8,TRUE)</f>
        <v>MCW</v>
      </c>
      <c r="G103" s="112" t="str">
        <f>VLOOKUP(B103,'TCS Chainage As PER CA'!$B$4:$J$4,4,TRUE)</f>
        <v>TCS - 01</v>
      </c>
      <c r="H103" s="110">
        <f>VLOOKUP(B103,'TCS Chainage As PER CA'!$B$4:$J$4,6,TRUE)</f>
        <v>13</v>
      </c>
      <c r="I103" s="110">
        <f t="shared" si="21"/>
        <v>489.58800000000002</v>
      </c>
      <c r="J103" s="110">
        <f t="shared" si="22"/>
        <v>489.85050000000001</v>
      </c>
      <c r="K103" s="110">
        <f t="shared" si="23"/>
        <v>489.71924999999999</v>
      </c>
      <c r="L103" s="110">
        <v>490.279</v>
      </c>
      <c r="M103" s="110"/>
      <c r="N103" s="110">
        <f t="shared" si="24"/>
        <v>245.1395</v>
      </c>
      <c r="O103" s="110">
        <f t="shared" si="25"/>
        <v>244.57974999999999</v>
      </c>
      <c r="P103" s="110">
        <f t="shared" si="26"/>
        <v>244.57974999999999</v>
      </c>
      <c r="Q103" s="110">
        <f t="shared" si="27"/>
        <v>0</v>
      </c>
      <c r="R103" s="109">
        <f t="shared" si="36"/>
        <v>10</v>
      </c>
      <c r="S103" s="109">
        <f>VLOOKUP(B103,'TCS Chainage As PER CA'!$B$4:$J$4,7,TRUE)</f>
        <v>0</v>
      </c>
      <c r="T103" s="113">
        <f t="shared" si="28"/>
        <v>0</v>
      </c>
      <c r="U103" s="110">
        <f t="shared" si="29"/>
        <v>13</v>
      </c>
      <c r="V103" s="110">
        <f t="shared" si="30"/>
        <v>13</v>
      </c>
      <c r="W103" s="110">
        <f t="shared" si="31"/>
        <v>13</v>
      </c>
      <c r="X103" s="110">
        <f t="shared" si="32"/>
        <v>3179.5367499999998</v>
      </c>
      <c r="Y103" s="110">
        <f t="shared" si="37"/>
        <v>3179.8357499999993</v>
      </c>
      <c r="Z103" s="114">
        <f t="shared" si="33"/>
        <v>31798.357499999991</v>
      </c>
      <c r="AA103" s="110">
        <f t="shared" si="34"/>
        <v>0</v>
      </c>
      <c r="AB103" s="110">
        <f t="shared" si="38"/>
        <v>0</v>
      </c>
      <c r="AC103" s="114">
        <f t="shared" si="35"/>
        <v>0</v>
      </c>
      <c r="AD103" s="109"/>
    </row>
    <row r="104" spans="1:30" ht="20" customHeight="1">
      <c r="A104" s="109">
        <f t="shared" si="20"/>
        <v>99</v>
      </c>
      <c r="B104" s="109">
        <v>267980</v>
      </c>
      <c r="C104" s="110">
        <v>490.483</v>
      </c>
      <c r="D104" s="110">
        <v>1.0649999999999999</v>
      </c>
      <c r="E104" s="111">
        <v>2.5000000000000001E-2</v>
      </c>
      <c r="F104" s="112" t="str">
        <f>VLOOKUP(B102,'TCS Chainage As PER CA'!$B$4:$J$4,8,TRUE)</f>
        <v>MCW</v>
      </c>
      <c r="G104" s="112" t="str">
        <f>VLOOKUP(B104,'TCS Chainage As PER CA'!$B$4:$J$4,4,TRUE)</f>
        <v>TCS - 01</v>
      </c>
      <c r="H104" s="110">
        <f>VLOOKUP(B104,'TCS Chainage As PER CA'!$B$4:$J$4,6,TRUE)</f>
        <v>13</v>
      </c>
      <c r="I104" s="110">
        <f t="shared" si="21"/>
        <v>489.41800000000001</v>
      </c>
      <c r="J104" s="110">
        <f t="shared" si="22"/>
        <v>489.68049999999999</v>
      </c>
      <c r="K104" s="110">
        <f t="shared" si="23"/>
        <v>489.54925000000003</v>
      </c>
      <c r="L104" s="110">
        <v>490.05900000000003</v>
      </c>
      <c r="M104" s="110"/>
      <c r="N104" s="110">
        <f t="shared" si="24"/>
        <v>245.02950000000001</v>
      </c>
      <c r="O104" s="110">
        <f t="shared" si="25"/>
        <v>244.51975000000002</v>
      </c>
      <c r="P104" s="110">
        <f t="shared" si="26"/>
        <v>244.51975000000002</v>
      </c>
      <c r="Q104" s="110">
        <f t="shared" si="27"/>
        <v>0</v>
      </c>
      <c r="R104" s="109">
        <f t="shared" si="36"/>
        <v>10</v>
      </c>
      <c r="S104" s="109">
        <f>VLOOKUP(B104,'TCS Chainage As PER CA'!$B$4:$J$4,7,TRUE)</f>
        <v>0</v>
      </c>
      <c r="T104" s="113">
        <f t="shared" si="28"/>
        <v>0</v>
      </c>
      <c r="U104" s="110">
        <f t="shared" si="29"/>
        <v>13</v>
      </c>
      <c r="V104" s="110">
        <f t="shared" si="30"/>
        <v>13</v>
      </c>
      <c r="W104" s="110">
        <f t="shared" si="31"/>
        <v>13</v>
      </c>
      <c r="X104" s="110">
        <f t="shared" si="32"/>
        <v>3178.75675</v>
      </c>
      <c r="Y104" s="110">
        <f t="shared" si="37"/>
        <v>3179.1467499999999</v>
      </c>
      <c r="Z104" s="114">
        <f t="shared" si="33"/>
        <v>31791.467499999999</v>
      </c>
      <c r="AA104" s="110">
        <f t="shared" si="34"/>
        <v>0</v>
      </c>
      <c r="AB104" s="110">
        <f t="shared" si="38"/>
        <v>0</v>
      </c>
      <c r="AC104" s="114">
        <f t="shared" si="35"/>
        <v>0</v>
      </c>
      <c r="AD104" s="109"/>
    </row>
    <row r="105" spans="1:30" ht="20" customHeight="1">
      <c r="A105" s="109">
        <f t="shared" si="20"/>
        <v>100</v>
      </c>
      <c r="B105" s="109">
        <v>267990</v>
      </c>
      <c r="C105" s="110">
        <v>490.31299999999999</v>
      </c>
      <c r="D105" s="110">
        <v>1.0649999999999999</v>
      </c>
      <c r="E105" s="111">
        <v>2.5000000000000001E-2</v>
      </c>
      <c r="F105" s="112" t="str">
        <f>VLOOKUP(B103,'TCS Chainage As PER CA'!$B$4:$J$4,8,TRUE)</f>
        <v>MCW</v>
      </c>
      <c r="G105" s="112" t="str">
        <f>VLOOKUP(B105,'TCS Chainage As PER CA'!$B$4:$J$4,4,TRUE)</f>
        <v>TCS - 01</v>
      </c>
      <c r="H105" s="110">
        <f>VLOOKUP(B105,'TCS Chainage As PER CA'!$B$4:$J$4,6,TRUE)</f>
        <v>13</v>
      </c>
      <c r="I105" s="110">
        <f t="shared" si="21"/>
        <v>489.24799999999999</v>
      </c>
      <c r="J105" s="110">
        <f t="shared" si="22"/>
        <v>489.51049999999998</v>
      </c>
      <c r="K105" s="110">
        <f t="shared" si="23"/>
        <v>489.37924999999996</v>
      </c>
      <c r="L105" s="110">
        <v>489.84199999999998</v>
      </c>
      <c r="M105" s="110"/>
      <c r="N105" s="110">
        <f t="shared" si="24"/>
        <v>244.92099999999999</v>
      </c>
      <c r="O105" s="110">
        <f t="shared" si="25"/>
        <v>244.45824999999996</v>
      </c>
      <c r="P105" s="110">
        <f t="shared" si="26"/>
        <v>244.45824999999996</v>
      </c>
      <c r="Q105" s="110">
        <f t="shared" si="27"/>
        <v>0</v>
      </c>
      <c r="R105" s="109">
        <f t="shared" si="36"/>
        <v>10</v>
      </c>
      <c r="S105" s="109">
        <f>VLOOKUP(B105,'TCS Chainage As PER CA'!$B$4:$J$4,7,TRUE)</f>
        <v>0</v>
      </c>
      <c r="T105" s="113">
        <f t="shared" si="28"/>
        <v>0</v>
      </c>
      <c r="U105" s="110">
        <f t="shared" si="29"/>
        <v>13</v>
      </c>
      <c r="V105" s="110">
        <f t="shared" si="30"/>
        <v>13</v>
      </c>
      <c r="W105" s="110">
        <f t="shared" si="31"/>
        <v>13</v>
      </c>
      <c r="X105" s="110">
        <f t="shared" si="32"/>
        <v>3177.9572499999995</v>
      </c>
      <c r="Y105" s="110">
        <f t="shared" si="37"/>
        <v>3178.357</v>
      </c>
      <c r="Z105" s="114">
        <f t="shared" si="33"/>
        <v>31783.57</v>
      </c>
      <c r="AA105" s="110">
        <f t="shared" si="34"/>
        <v>0</v>
      </c>
      <c r="AB105" s="110">
        <f t="shared" si="38"/>
        <v>0</v>
      </c>
      <c r="AC105" s="114">
        <f t="shared" si="35"/>
        <v>0</v>
      </c>
      <c r="AD105" s="109"/>
    </row>
    <row r="106" spans="1:30" ht="20" customHeight="1">
      <c r="A106" s="109">
        <f t="shared" si="20"/>
        <v>101</v>
      </c>
      <c r="B106" s="109">
        <v>268000</v>
      </c>
      <c r="C106" s="110">
        <v>490.14299999999997</v>
      </c>
      <c r="D106" s="110">
        <v>1.0649999999999999</v>
      </c>
      <c r="E106" s="111">
        <v>2.5000000000000001E-2</v>
      </c>
      <c r="F106" s="112" t="str">
        <f>VLOOKUP(B104,'TCS Chainage As PER CA'!$B$4:$J$4,8,TRUE)</f>
        <v>MCW</v>
      </c>
      <c r="G106" s="112" t="str">
        <f>VLOOKUP(B106,'TCS Chainage As PER CA'!$B$4:$J$4,4,TRUE)</f>
        <v>TCS - 01</v>
      </c>
      <c r="H106" s="110">
        <f>VLOOKUP(B106,'TCS Chainage As PER CA'!$B$4:$J$4,6,TRUE)</f>
        <v>13</v>
      </c>
      <c r="I106" s="110">
        <f t="shared" si="21"/>
        <v>489.07799999999997</v>
      </c>
      <c r="J106" s="110">
        <f t="shared" si="22"/>
        <v>489.34049999999996</v>
      </c>
      <c r="K106" s="110">
        <f t="shared" si="23"/>
        <v>489.20925</v>
      </c>
      <c r="L106" s="110">
        <v>489.46299999999997</v>
      </c>
      <c r="M106" s="110"/>
      <c r="N106" s="110">
        <f t="shared" si="24"/>
        <v>244.73149999999998</v>
      </c>
      <c r="O106" s="110">
        <f t="shared" si="25"/>
        <v>244.47775000000001</v>
      </c>
      <c r="P106" s="110">
        <f t="shared" si="26"/>
        <v>244.47775000000001</v>
      </c>
      <c r="Q106" s="110">
        <f t="shared" si="27"/>
        <v>0</v>
      </c>
      <c r="R106" s="109">
        <f t="shared" si="36"/>
        <v>10</v>
      </c>
      <c r="S106" s="109">
        <f>VLOOKUP(B106,'TCS Chainage As PER CA'!$B$4:$J$4,7,TRUE)</f>
        <v>0</v>
      </c>
      <c r="T106" s="113">
        <f t="shared" si="28"/>
        <v>0</v>
      </c>
      <c r="U106" s="110">
        <f t="shared" si="29"/>
        <v>13</v>
      </c>
      <c r="V106" s="110">
        <f t="shared" si="30"/>
        <v>13</v>
      </c>
      <c r="W106" s="110">
        <f t="shared" si="31"/>
        <v>13</v>
      </c>
      <c r="X106" s="110">
        <f t="shared" si="32"/>
        <v>3178.2107500000002</v>
      </c>
      <c r="Y106" s="110">
        <f t="shared" si="37"/>
        <v>3178.0839999999998</v>
      </c>
      <c r="Z106" s="114">
        <f t="shared" si="33"/>
        <v>31780.839999999997</v>
      </c>
      <c r="AA106" s="110">
        <f t="shared" si="34"/>
        <v>0</v>
      </c>
      <c r="AB106" s="110">
        <f t="shared" si="38"/>
        <v>0</v>
      </c>
      <c r="AC106" s="114">
        <f t="shared" si="35"/>
        <v>0</v>
      </c>
      <c r="AD106" s="109"/>
    </row>
    <row r="107" spans="1:30" ht="20" customHeight="1">
      <c r="A107" s="109">
        <f t="shared" si="20"/>
        <v>102</v>
      </c>
      <c r="B107" s="109">
        <v>268010</v>
      </c>
      <c r="C107" s="110">
        <v>489.97300000000001</v>
      </c>
      <c r="D107" s="110">
        <v>1.0649999999999999</v>
      </c>
      <c r="E107" s="111">
        <v>2.5000000000000001E-2</v>
      </c>
      <c r="F107" s="112" t="str">
        <f>VLOOKUP(B105,'TCS Chainage As PER CA'!$B$4:$J$4,8,TRUE)</f>
        <v>MCW</v>
      </c>
      <c r="G107" s="112" t="str">
        <f>VLOOKUP(B107,'TCS Chainage As PER CA'!$B$4:$J$4,4,TRUE)</f>
        <v>TCS - 01</v>
      </c>
      <c r="H107" s="110">
        <f>VLOOKUP(B107,'TCS Chainage As PER CA'!$B$4:$J$4,6,TRUE)</f>
        <v>13</v>
      </c>
      <c r="I107" s="110">
        <f t="shared" si="21"/>
        <v>488.90800000000002</v>
      </c>
      <c r="J107" s="110">
        <f t="shared" si="22"/>
        <v>489.1705</v>
      </c>
      <c r="K107" s="110">
        <f t="shared" si="23"/>
        <v>489.03925000000004</v>
      </c>
      <c r="L107" s="110">
        <v>489.30399999999997</v>
      </c>
      <c r="M107" s="110"/>
      <c r="N107" s="110">
        <f t="shared" si="24"/>
        <v>244.65199999999999</v>
      </c>
      <c r="O107" s="110">
        <f t="shared" si="25"/>
        <v>244.38725000000005</v>
      </c>
      <c r="P107" s="110">
        <f t="shared" si="26"/>
        <v>244.38725000000005</v>
      </c>
      <c r="Q107" s="110">
        <f t="shared" si="27"/>
        <v>0</v>
      </c>
      <c r="R107" s="109">
        <f t="shared" si="36"/>
        <v>10</v>
      </c>
      <c r="S107" s="109">
        <f>VLOOKUP(B107,'TCS Chainage As PER CA'!$B$4:$J$4,7,TRUE)</f>
        <v>0</v>
      </c>
      <c r="T107" s="113">
        <f t="shared" si="28"/>
        <v>0</v>
      </c>
      <c r="U107" s="110">
        <f t="shared" si="29"/>
        <v>13</v>
      </c>
      <c r="V107" s="110">
        <f t="shared" si="30"/>
        <v>13</v>
      </c>
      <c r="W107" s="110">
        <f t="shared" si="31"/>
        <v>13</v>
      </c>
      <c r="X107" s="110">
        <f t="shared" si="32"/>
        <v>3177.0342500000006</v>
      </c>
      <c r="Y107" s="110">
        <f t="shared" si="37"/>
        <v>3177.6225000000004</v>
      </c>
      <c r="Z107" s="114">
        <f t="shared" si="33"/>
        <v>31776.225000000006</v>
      </c>
      <c r="AA107" s="110">
        <f t="shared" si="34"/>
        <v>0</v>
      </c>
      <c r="AB107" s="110">
        <f t="shared" si="38"/>
        <v>0</v>
      </c>
      <c r="AC107" s="114">
        <f t="shared" si="35"/>
        <v>0</v>
      </c>
      <c r="AD107" s="109"/>
    </row>
    <row r="108" spans="1:30" ht="20" customHeight="1">
      <c r="A108" s="109">
        <f t="shared" si="20"/>
        <v>103</v>
      </c>
      <c r="B108" s="109">
        <v>268020</v>
      </c>
      <c r="C108" s="110">
        <v>489.803</v>
      </c>
      <c r="D108" s="110">
        <v>1.0649999999999999</v>
      </c>
      <c r="E108" s="111">
        <v>2.5000000000000001E-2</v>
      </c>
      <c r="F108" s="112" t="str">
        <f>VLOOKUP(B106,'TCS Chainage As PER CA'!$B$4:$J$4,8,TRUE)</f>
        <v>MCW</v>
      </c>
      <c r="G108" s="112" t="str">
        <f>VLOOKUP(B108,'TCS Chainage As PER CA'!$B$4:$J$4,4,TRUE)</f>
        <v>TCS - 01</v>
      </c>
      <c r="H108" s="110">
        <f>VLOOKUP(B108,'TCS Chainage As PER CA'!$B$4:$J$4,6,TRUE)</f>
        <v>13</v>
      </c>
      <c r="I108" s="110">
        <f t="shared" si="21"/>
        <v>488.738</v>
      </c>
      <c r="J108" s="110">
        <f t="shared" si="22"/>
        <v>489.00049999999999</v>
      </c>
      <c r="K108" s="110">
        <f t="shared" si="23"/>
        <v>488.86924999999997</v>
      </c>
      <c r="L108" s="110">
        <v>489.13900000000001</v>
      </c>
      <c r="M108" s="110"/>
      <c r="N108" s="110">
        <f t="shared" si="24"/>
        <v>244.56950000000001</v>
      </c>
      <c r="O108" s="110">
        <f t="shared" si="25"/>
        <v>244.29974999999996</v>
      </c>
      <c r="P108" s="110">
        <f t="shared" si="26"/>
        <v>244.29974999999996</v>
      </c>
      <c r="Q108" s="110">
        <f t="shared" si="27"/>
        <v>0</v>
      </c>
      <c r="R108" s="109">
        <f t="shared" si="36"/>
        <v>10</v>
      </c>
      <c r="S108" s="109">
        <f>VLOOKUP(B108,'TCS Chainage As PER CA'!$B$4:$J$4,7,TRUE)</f>
        <v>0</v>
      </c>
      <c r="T108" s="113">
        <f t="shared" si="28"/>
        <v>0</v>
      </c>
      <c r="U108" s="110">
        <f t="shared" si="29"/>
        <v>13</v>
      </c>
      <c r="V108" s="110">
        <f t="shared" si="30"/>
        <v>13</v>
      </c>
      <c r="W108" s="110">
        <f t="shared" si="31"/>
        <v>13</v>
      </c>
      <c r="X108" s="110">
        <f t="shared" si="32"/>
        <v>3175.8967499999994</v>
      </c>
      <c r="Y108" s="110">
        <f t="shared" si="37"/>
        <v>3176.4655000000002</v>
      </c>
      <c r="Z108" s="114">
        <f t="shared" si="33"/>
        <v>31764.655000000002</v>
      </c>
      <c r="AA108" s="110">
        <f t="shared" si="34"/>
        <v>0</v>
      </c>
      <c r="AB108" s="110">
        <f t="shared" si="38"/>
        <v>0</v>
      </c>
      <c r="AC108" s="114">
        <f t="shared" si="35"/>
        <v>0</v>
      </c>
      <c r="AD108" s="109"/>
    </row>
    <row r="109" spans="1:30" ht="20" customHeight="1">
      <c r="A109" s="109">
        <f t="shared" si="20"/>
        <v>104</v>
      </c>
      <c r="B109" s="109">
        <v>268030</v>
      </c>
      <c r="C109" s="110">
        <v>489.63299999999998</v>
      </c>
      <c r="D109" s="110">
        <v>1.0649999999999999</v>
      </c>
      <c r="E109" s="111">
        <v>2.5000000000000001E-2</v>
      </c>
      <c r="F109" s="112" t="str">
        <f>VLOOKUP(B107,'TCS Chainage As PER CA'!$B$4:$J$4,8,TRUE)</f>
        <v>MCW</v>
      </c>
      <c r="G109" s="112" t="str">
        <f>VLOOKUP(B109,'TCS Chainage As PER CA'!$B$4:$J$4,4,TRUE)</f>
        <v>TCS - 01</v>
      </c>
      <c r="H109" s="110">
        <f>VLOOKUP(B109,'TCS Chainage As PER CA'!$B$4:$J$4,6,TRUE)</f>
        <v>13</v>
      </c>
      <c r="I109" s="110">
        <f t="shared" si="21"/>
        <v>488.56799999999998</v>
      </c>
      <c r="J109" s="110">
        <f t="shared" si="22"/>
        <v>488.83049999999997</v>
      </c>
      <c r="K109" s="110">
        <f t="shared" si="23"/>
        <v>488.69925000000001</v>
      </c>
      <c r="L109" s="110">
        <v>489.01400000000001</v>
      </c>
      <c r="M109" s="110"/>
      <c r="N109" s="110">
        <f t="shared" si="24"/>
        <v>244.50700000000001</v>
      </c>
      <c r="O109" s="110">
        <f t="shared" si="25"/>
        <v>244.19225</v>
      </c>
      <c r="P109" s="110">
        <f t="shared" si="26"/>
        <v>244.19225</v>
      </c>
      <c r="Q109" s="110">
        <f t="shared" si="27"/>
        <v>0</v>
      </c>
      <c r="R109" s="109">
        <f t="shared" si="36"/>
        <v>10</v>
      </c>
      <c r="S109" s="109">
        <f>VLOOKUP(B109,'TCS Chainage As PER CA'!$B$4:$J$4,7,TRUE)</f>
        <v>0</v>
      </c>
      <c r="T109" s="113">
        <f t="shared" si="28"/>
        <v>0</v>
      </c>
      <c r="U109" s="110">
        <f t="shared" si="29"/>
        <v>13</v>
      </c>
      <c r="V109" s="110">
        <f t="shared" si="30"/>
        <v>13</v>
      </c>
      <c r="W109" s="110">
        <f t="shared" si="31"/>
        <v>13</v>
      </c>
      <c r="X109" s="110">
        <f t="shared" si="32"/>
        <v>3174.4992499999998</v>
      </c>
      <c r="Y109" s="110">
        <f t="shared" si="37"/>
        <v>3175.1979999999994</v>
      </c>
      <c r="Z109" s="114">
        <f t="shared" si="33"/>
        <v>31751.979999999996</v>
      </c>
      <c r="AA109" s="110">
        <f t="shared" si="34"/>
        <v>0</v>
      </c>
      <c r="AB109" s="110">
        <f t="shared" si="38"/>
        <v>0</v>
      </c>
      <c r="AC109" s="114">
        <f t="shared" si="35"/>
        <v>0</v>
      </c>
      <c r="AD109" s="109"/>
    </row>
    <row r="110" spans="1:30" ht="20" customHeight="1">
      <c r="A110" s="109">
        <f t="shared" si="20"/>
        <v>105</v>
      </c>
      <c r="B110" s="109">
        <v>268040</v>
      </c>
      <c r="C110" s="110">
        <v>489.46300000000002</v>
      </c>
      <c r="D110" s="110">
        <v>1.0649999999999999</v>
      </c>
      <c r="E110" s="111">
        <v>2.5000000000000001E-2</v>
      </c>
      <c r="F110" s="112" t="str">
        <f>VLOOKUP(B108,'TCS Chainage As PER CA'!$B$4:$J$4,8,TRUE)</f>
        <v>MCW</v>
      </c>
      <c r="G110" s="112" t="str">
        <f>VLOOKUP(B110,'TCS Chainage As PER CA'!$B$4:$J$4,4,TRUE)</f>
        <v>TCS - 01</v>
      </c>
      <c r="H110" s="110">
        <f>VLOOKUP(B110,'TCS Chainage As PER CA'!$B$4:$J$4,6,TRUE)</f>
        <v>13</v>
      </c>
      <c r="I110" s="110">
        <f t="shared" si="21"/>
        <v>488.39800000000002</v>
      </c>
      <c r="J110" s="110">
        <f t="shared" si="22"/>
        <v>488.66050000000001</v>
      </c>
      <c r="K110" s="110">
        <f t="shared" si="23"/>
        <v>488.52925000000005</v>
      </c>
      <c r="L110" s="110">
        <v>488.91199999999998</v>
      </c>
      <c r="M110" s="110"/>
      <c r="N110" s="110">
        <f t="shared" si="24"/>
        <v>244.45599999999999</v>
      </c>
      <c r="O110" s="110">
        <f t="shared" si="25"/>
        <v>244.07325000000006</v>
      </c>
      <c r="P110" s="110">
        <f t="shared" si="26"/>
        <v>244.07325000000006</v>
      </c>
      <c r="Q110" s="110">
        <f t="shared" si="27"/>
        <v>0</v>
      </c>
      <c r="R110" s="109">
        <f t="shared" si="36"/>
        <v>10</v>
      </c>
      <c r="S110" s="109">
        <f>VLOOKUP(B110,'TCS Chainage As PER CA'!$B$4:$J$4,7,TRUE)</f>
        <v>0</v>
      </c>
      <c r="T110" s="113">
        <f t="shared" si="28"/>
        <v>0</v>
      </c>
      <c r="U110" s="110">
        <f t="shared" si="29"/>
        <v>13</v>
      </c>
      <c r="V110" s="110">
        <f t="shared" si="30"/>
        <v>13</v>
      </c>
      <c r="W110" s="110">
        <f t="shared" si="31"/>
        <v>13</v>
      </c>
      <c r="X110" s="110">
        <f t="shared" si="32"/>
        <v>3172.9522500000007</v>
      </c>
      <c r="Y110" s="110">
        <f t="shared" si="37"/>
        <v>3173.7257500000005</v>
      </c>
      <c r="Z110" s="114">
        <f t="shared" si="33"/>
        <v>31737.257500000007</v>
      </c>
      <c r="AA110" s="110">
        <f t="shared" si="34"/>
        <v>0</v>
      </c>
      <c r="AB110" s="110">
        <f t="shared" si="38"/>
        <v>0</v>
      </c>
      <c r="AC110" s="114">
        <f t="shared" si="35"/>
        <v>0</v>
      </c>
      <c r="AD110" s="109"/>
    </row>
    <row r="111" spans="1:30" ht="20" customHeight="1">
      <c r="A111" s="109">
        <f t="shared" si="20"/>
        <v>106</v>
      </c>
      <c r="B111" s="109">
        <v>268050</v>
      </c>
      <c r="C111" s="110">
        <v>489.29599999999999</v>
      </c>
      <c r="D111" s="110">
        <v>1.0649999999999999</v>
      </c>
      <c r="E111" s="111">
        <v>2.5000000000000001E-2</v>
      </c>
      <c r="F111" s="112" t="str">
        <f>VLOOKUP(B109,'TCS Chainage As PER CA'!$B$4:$J$4,8,TRUE)</f>
        <v>MCW</v>
      </c>
      <c r="G111" s="112" t="str">
        <f>VLOOKUP(B111,'TCS Chainage As PER CA'!$B$4:$J$4,4,TRUE)</f>
        <v>TCS - 01</v>
      </c>
      <c r="H111" s="110">
        <f>VLOOKUP(B111,'TCS Chainage As PER CA'!$B$4:$J$4,6,TRUE)</f>
        <v>13</v>
      </c>
      <c r="I111" s="110">
        <f t="shared" si="21"/>
        <v>488.23099999999999</v>
      </c>
      <c r="J111" s="110">
        <f t="shared" si="22"/>
        <v>488.49349999999998</v>
      </c>
      <c r="K111" s="110">
        <f t="shared" si="23"/>
        <v>488.36225000000002</v>
      </c>
      <c r="L111" s="110">
        <v>488.76799999999997</v>
      </c>
      <c r="M111" s="110"/>
      <c r="N111" s="110">
        <f t="shared" si="24"/>
        <v>244.38399999999999</v>
      </c>
      <c r="O111" s="110">
        <f t="shared" si="25"/>
        <v>243.97825000000003</v>
      </c>
      <c r="P111" s="110">
        <f t="shared" si="26"/>
        <v>243.97825000000003</v>
      </c>
      <c r="Q111" s="110">
        <f t="shared" si="27"/>
        <v>0</v>
      </c>
      <c r="R111" s="109">
        <f t="shared" si="36"/>
        <v>10</v>
      </c>
      <c r="S111" s="109">
        <f>VLOOKUP(B111,'TCS Chainage As PER CA'!$B$4:$J$4,7,TRUE)</f>
        <v>0</v>
      </c>
      <c r="T111" s="113">
        <f t="shared" si="28"/>
        <v>0</v>
      </c>
      <c r="U111" s="110">
        <f t="shared" si="29"/>
        <v>13</v>
      </c>
      <c r="V111" s="110">
        <f t="shared" si="30"/>
        <v>13</v>
      </c>
      <c r="W111" s="110">
        <f t="shared" si="31"/>
        <v>13</v>
      </c>
      <c r="X111" s="110">
        <f t="shared" si="32"/>
        <v>3171.7172500000006</v>
      </c>
      <c r="Y111" s="110">
        <f t="shared" si="37"/>
        <v>3172.3347500000009</v>
      </c>
      <c r="Z111" s="114">
        <f t="shared" si="33"/>
        <v>31723.347500000011</v>
      </c>
      <c r="AA111" s="110">
        <f t="shared" si="34"/>
        <v>0</v>
      </c>
      <c r="AB111" s="110">
        <f t="shared" si="38"/>
        <v>0</v>
      </c>
      <c r="AC111" s="114">
        <f t="shared" si="35"/>
        <v>0</v>
      </c>
      <c r="AD111" s="109"/>
    </row>
    <row r="112" spans="1:30" ht="20" customHeight="1">
      <c r="A112" s="109">
        <f t="shared" si="20"/>
        <v>107</v>
      </c>
      <c r="B112" s="109">
        <v>268060</v>
      </c>
      <c r="C112" s="110">
        <v>489.142</v>
      </c>
      <c r="D112" s="110">
        <v>1.0649999999999999</v>
      </c>
      <c r="E112" s="111">
        <v>2.5000000000000001E-2</v>
      </c>
      <c r="F112" s="112" t="str">
        <f>VLOOKUP(B110,'TCS Chainage As PER CA'!$B$4:$J$4,8,TRUE)</f>
        <v>MCW</v>
      </c>
      <c r="G112" s="112" t="str">
        <f>VLOOKUP(B112,'TCS Chainage As PER CA'!$B$4:$J$4,4,TRUE)</f>
        <v>TCS - 01</v>
      </c>
      <c r="H112" s="110">
        <f>VLOOKUP(B112,'TCS Chainage As PER CA'!$B$4:$J$4,6,TRUE)</f>
        <v>13</v>
      </c>
      <c r="I112" s="110">
        <f t="shared" si="21"/>
        <v>488.077</v>
      </c>
      <c r="J112" s="110">
        <f t="shared" si="22"/>
        <v>488.33949999999999</v>
      </c>
      <c r="K112" s="110">
        <f t="shared" si="23"/>
        <v>488.20825000000002</v>
      </c>
      <c r="L112" s="110">
        <v>488.63599999999997</v>
      </c>
      <c r="M112" s="110"/>
      <c r="N112" s="110">
        <f t="shared" si="24"/>
        <v>244.31799999999998</v>
      </c>
      <c r="O112" s="110">
        <f t="shared" si="25"/>
        <v>243.89025000000004</v>
      </c>
      <c r="P112" s="110">
        <f t="shared" si="26"/>
        <v>243.89025000000004</v>
      </c>
      <c r="Q112" s="110">
        <f t="shared" si="27"/>
        <v>0</v>
      </c>
      <c r="R112" s="109">
        <f t="shared" si="36"/>
        <v>10</v>
      </c>
      <c r="S112" s="109">
        <f>VLOOKUP(B112,'TCS Chainage As PER CA'!$B$4:$J$4,7,TRUE)</f>
        <v>0</v>
      </c>
      <c r="T112" s="113">
        <f t="shared" si="28"/>
        <v>0</v>
      </c>
      <c r="U112" s="110">
        <f t="shared" si="29"/>
        <v>13</v>
      </c>
      <c r="V112" s="110">
        <f t="shared" si="30"/>
        <v>13</v>
      </c>
      <c r="W112" s="110">
        <f t="shared" si="31"/>
        <v>13</v>
      </c>
      <c r="X112" s="110">
        <f t="shared" si="32"/>
        <v>3170.5732500000004</v>
      </c>
      <c r="Y112" s="110">
        <f t="shared" si="37"/>
        <v>3171.1452500000005</v>
      </c>
      <c r="Z112" s="114">
        <f t="shared" si="33"/>
        <v>31711.452500000007</v>
      </c>
      <c r="AA112" s="110">
        <f t="shared" si="34"/>
        <v>0</v>
      </c>
      <c r="AB112" s="110">
        <f t="shared" si="38"/>
        <v>0</v>
      </c>
      <c r="AC112" s="114">
        <f t="shared" si="35"/>
        <v>0</v>
      </c>
      <c r="AD112" s="109"/>
    </row>
    <row r="113" spans="1:30" ht="20" customHeight="1">
      <c r="A113" s="109">
        <f t="shared" si="20"/>
        <v>108</v>
      </c>
      <c r="B113" s="109">
        <v>268070</v>
      </c>
      <c r="C113" s="110">
        <v>489.00200000000001</v>
      </c>
      <c r="D113" s="110">
        <v>1.0649999999999999</v>
      </c>
      <c r="E113" s="111">
        <v>2.5000000000000001E-2</v>
      </c>
      <c r="F113" s="112" t="str">
        <f>VLOOKUP(B111,'TCS Chainage As PER CA'!$B$4:$J$4,8,TRUE)</f>
        <v>MCW</v>
      </c>
      <c r="G113" s="112" t="str">
        <f>VLOOKUP(B113,'TCS Chainage As PER CA'!$B$4:$J$4,4,TRUE)</f>
        <v>TCS - 01</v>
      </c>
      <c r="H113" s="110">
        <f>VLOOKUP(B113,'TCS Chainage As PER CA'!$B$4:$J$4,6,TRUE)</f>
        <v>13</v>
      </c>
      <c r="I113" s="110">
        <f t="shared" si="21"/>
        <v>487.93700000000001</v>
      </c>
      <c r="J113" s="110">
        <f t="shared" si="22"/>
        <v>488.1995</v>
      </c>
      <c r="K113" s="110">
        <f t="shared" si="23"/>
        <v>488.06825000000003</v>
      </c>
      <c r="L113" s="110">
        <v>488.32</v>
      </c>
      <c r="M113" s="110"/>
      <c r="N113" s="110">
        <f t="shared" si="24"/>
        <v>244.16</v>
      </c>
      <c r="O113" s="110">
        <f t="shared" si="25"/>
        <v>243.90825000000004</v>
      </c>
      <c r="P113" s="110">
        <f t="shared" si="26"/>
        <v>243.90825000000004</v>
      </c>
      <c r="Q113" s="110">
        <f t="shared" si="27"/>
        <v>0</v>
      </c>
      <c r="R113" s="109">
        <f t="shared" si="36"/>
        <v>10</v>
      </c>
      <c r="S113" s="109">
        <f>VLOOKUP(B113,'TCS Chainage As PER CA'!$B$4:$J$4,7,TRUE)</f>
        <v>0</v>
      </c>
      <c r="T113" s="113">
        <f t="shared" si="28"/>
        <v>0</v>
      </c>
      <c r="U113" s="110">
        <f t="shared" si="29"/>
        <v>13</v>
      </c>
      <c r="V113" s="110">
        <f t="shared" si="30"/>
        <v>13</v>
      </c>
      <c r="W113" s="110">
        <f t="shared" si="31"/>
        <v>13</v>
      </c>
      <c r="X113" s="110">
        <f t="shared" si="32"/>
        <v>3170.8072500000003</v>
      </c>
      <c r="Y113" s="110">
        <f t="shared" si="37"/>
        <v>3170.6902500000006</v>
      </c>
      <c r="Z113" s="114">
        <f t="shared" si="33"/>
        <v>31706.902500000004</v>
      </c>
      <c r="AA113" s="110">
        <f t="shared" si="34"/>
        <v>0</v>
      </c>
      <c r="AB113" s="110">
        <f t="shared" si="38"/>
        <v>0</v>
      </c>
      <c r="AC113" s="114">
        <f t="shared" si="35"/>
        <v>0</v>
      </c>
      <c r="AD113" s="109"/>
    </row>
    <row r="114" spans="1:30" ht="20" customHeight="1">
      <c r="A114" s="109">
        <f t="shared" si="20"/>
        <v>109</v>
      </c>
      <c r="B114" s="109">
        <v>268080</v>
      </c>
      <c r="C114" s="110">
        <v>488.87599999999998</v>
      </c>
      <c r="D114" s="110">
        <v>1.0649999999999999</v>
      </c>
      <c r="E114" s="111">
        <v>2.5000000000000001E-2</v>
      </c>
      <c r="F114" s="112" t="str">
        <f>VLOOKUP(B112,'TCS Chainage As PER CA'!$B$4:$J$4,8,TRUE)</f>
        <v>MCW</v>
      </c>
      <c r="G114" s="112" t="str">
        <f>VLOOKUP(B114,'TCS Chainage As PER CA'!$B$4:$J$4,4,TRUE)</f>
        <v>TCS - 01</v>
      </c>
      <c r="H114" s="110">
        <f>VLOOKUP(B114,'TCS Chainage As PER CA'!$B$4:$J$4,6,TRUE)</f>
        <v>13</v>
      </c>
      <c r="I114" s="110">
        <f t="shared" si="21"/>
        <v>487.81099999999998</v>
      </c>
      <c r="J114" s="110">
        <f t="shared" si="22"/>
        <v>488.07349999999997</v>
      </c>
      <c r="K114" s="110">
        <f t="shared" si="23"/>
        <v>487.94224999999994</v>
      </c>
      <c r="L114" s="110">
        <v>488.233</v>
      </c>
      <c r="M114" s="110"/>
      <c r="N114" s="110">
        <f t="shared" si="24"/>
        <v>244.1165</v>
      </c>
      <c r="O114" s="110">
        <f t="shared" si="25"/>
        <v>243.82574999999994</v>
      </c>
      <c r="P114" s="110">
        <f t="shared" si="26"/>
        <v>243.82574999999994</v>
      </c>
      <c r="Q114" s="110">
        <f t="shared" si="27"/>
        <v>0</v>
      </c>
      <c r="R114" s="109">
        <f t="shared" si="36"/>
        <v>10</v>
      </c>
      <c r="S114" s="109">
        <f>VLOOKUP(B114,'TCS Chainage As PER CA'!$B$4:$J$4,7,TRUE)</f>
        <v>0</v>
      </c>
      <c r="T114" s="113">
        <f t="shared" si="28"/>
        <v>0</v>
      </c>
      <c r="U114" s="110">
        <f t="shared" si="29"/>
        <v>13</v>
      </c>
      <c r="V114" s="110">
        <f t="shared" si="30"/>
        <v>13</v>
      </c>
      <c r="W114" s="110">
        <f t="shared" si="31"/>
        <v>13</v>
      </c>
      <c r="X114" s="110">
        <f t="shared" si="32"/>
        <v>3169.7347499999992</v>
      </c>
      <c r="Y114" s="110">
        <f t="shared" si="37"/>
        <v>3170.2709999999997</v>
      </c>
      <c r="Z114" s="114">
        <f t="shared" si="33"/>
        <v>31702.71</v>
      </c>
      <c r="AA114" s="110">
        <f t="shared" si="34"/>
        <v>0</v>
      </c>
      <c r="AB114" s="110">
        <f t="shared" si="38"/>
        <v>0</v>
      </c>
      <c r="AC114" s="114">
        <f t="shared" si="35"/>
        <v>0</v>
      </c>
      <c r="AD114" s="109"/>
    </row>
    <row r="115" spans="1:30" ht="20" customHeight="1">
      <c r="A115" s="109">
        <f t="shared" si="20"/>
        <v>110</v>
      </c>
      <c r="B115" s="109">
        <v>268090</v>
      </c>
      <c r="C115" s="110">
        <v>488.76400000000001</v>
      </c>
      <c r="D115" s="110">
        <v>1.0649999999999999</v>
      </c>
      <c r="E115" s="111">
        <v>2.5000000000000001E-2</v>
      </c>
      <c r="F115" s="112" t="str">
        <f>VLOOKUP(B113,'TCS Chainage As PER CA'!$B$4:$J$4,8,TRUE)</f>
        <v>MCW</v>
      </c>
      <c r="G115" s="112" t="str">
        <f>VLOOKUP(B115,'TCS Chainage As PER CA'!$B$4:$J$4,4,TRUE)</f>
        <v>TCS - 01</v>
      </c>
      <c r="H115" s="110">
        <f>VLOOKUP(B115,'TCS Chainage As PER CA'!$B$4:$J$4,6,TRUE)</f>
        <v>13</v>
      </c>
      <c r="I115" s="110">
        <f t="shared" si="21"/>
        <v>487.69900000000001</v>
      </c>
      <c r="J115" s="110">
        <f t="shared" si="22"/>
        <v>487.9615</v>
      </c>
      <c r="K115" s="110">
        <f t="shared" si="23"/>
        <v>487.83024999999998</v>
      </c>
      <c r="L115" s="110">
        <v>488.03299999999996</v>
      </c>
      <c r="M115" s="110"/>
      <c r="N115" s="110">
        <f t="shared" si="24"/>
        <v>244.01649999999998</v>
      </c>
      <c r="O115" s="110">
        <f t="shared" si="25"/>
        <v>243.81375</v>
      </c>
      <c r="P115" s="110">
        <f t="shared" si="26"/>
        <v>243.81375</v>
      </c>
      <c r="Q115" s="110">
        <f t="shared" si="27"/>
        <v>0</v>
      </c>
      <c r="R115" s="109">
        <f t="shared" si="36"/>
        <v>10</v>
      </c>
      <c r="S115" s="109">
        <f>VLOOKUP(B115,'TCS Chainage As PER CA'!$B$4:$J$4,7,TRUE)</f>
        <v>0</v>
      </c>
      <c r="T115" s="113">
        <f t="shared" si="28"/>
        <v>0</v>
      </c>
      <c r="U115" s="110">
        <f t="shared" si="29"/>
        <v>13</v>
      </c>
      <c r="V115" s="110">
        <f t="shared" si="30"/>
        <v>13</v>
      </c>
      <c r="W115" s="110">
        <f t="shared" si="31"/>
        <v>13</v>
      </c>
      <c r="X115" s="110">
        <f t="shared" si="32"/>
        <v>3169.5787500000001</v>
      </c>
      <c r="Y115" s="110">
        <f t="shared" si="37"/>
        <v>3169.6567499999996</v>
      </c>
      <c r="Z115" s="114">
        <f t="shared" si="33"/>
        <v>31696.567499999997</v>
      </c>
      <c r="AA115" s="110">
        <f t="shared" si="34"/>
        <v>0</v>
      </c>
      <c r="AB115" s="110">
        <f t="shared" si="38"/>
        <v>0</v>
      </c>
      <c r="AC115" s="114">
        <f t="shared" si="35"/>
        <v>0</v>
      </c>
      <c r="AD115" s="109"/>
    </row>
    <row r="116" spans="1:30" ht="20" customHeight="1">
      <c r="A116" s="109">
        <f t="shared" si="20"/>
        <v>111</v>
      </c>
      <c r="B116" s="109">
        <v>268100</v>
      </c>
      <c r="C116" s="110">
        <v>488.66699999999997</v>
      </c>
      <c r="D116" s="110">
        <v>1.0649999999999999</v>
      </c>
      <c r="E116" s="111">
        <v>2.5000000000000001E-2</v>
      </c>
      <c r="F116" s="112" t="str">
        <f>VLOOKUP(B114,'TCS Chainage As PER CA'!$B$4:$J$4,8,TRUE)</f>
        <v>MCW</v>
      </c>
      <c r="G116" s="112" t="str">
        <f>VLOOKUP(B116,'TCS Chainage As PER CA'!$B$4:$J$4,4,TRUE)</f>
        <v>TCS - 01</v>
      </c>
      <c r="H116" s="110">
        <f>VLOOKUP(B116,'TCS Chainage As PER CA'!$B$4:$J$4,6,TRUE)</f>
        <v>13</v>
      </c>
      <c r="I116" s="110">
        <f t="shared" si="21"/>
        <v>487.60199999999998</v>
      </c>
      <c r="J116" s="110">
        <f t="shared" si="22"/>
        <v>487.86449999999996</v>
      </c>
      <c r="K116" s="110">
        <f t="shared" si="23"/>
        <v>487.73325</v>
      </c>
      <c r="L116" s="110">
        <v>487.85899999999998</v>
      </c>
      <c r="M116" s="110"/>
      <c r="N116" s="110">
        <f t="shared" si="24"/>
        <v>243.92949999999999</v>
      </c>
      <c r="O116" s="110">
        <f t="shared" si="25"/>
        <v>243.80375000000001</v>
      </c>
      <c r="P116" s="110">
        <f t="shared" si="26"/>
        <v>243.80375000000001</v>
      </c>
      <c r="Q116" s="110">
        <f t="shared" si="27"/>
        <v>0</v>
      </c>
      <c r="R116" s="109">
        <f t="shared" si="36"/>
        <v>10</v>
      </c>
      <c r="S116" s="109">
        <f>VLOOKUP(B116,'TCS Chainage As PER CA'!$B$4:$J$4,7,TRUE)</f>
        <v>0</v>
      </c>
      <c r="T116" s="113">
        <f t="shared" si="28"/>
        <v>0</v>
      </c>
      <c r="U116" s="110">
        <f t="shared" si="29"/>
        <v>13</v>
      </c>
      <c r="V116" s="110">
        <f t="shared" si="30"/>
        <v>13</v>
      </c>
      <c r="W116" s="110">
        <f t="shared" si="31"/>
        <v>13</v>
      </c>
      <c r="X116" s="110">
        <f t="shared" si="32"/>
        <v>3169.44875</v>
      </c>
      <c r="Y116" s="110">
        <f t="shared" si="37"/>
        <v>3169.5137500000001</v>
      </c>
      <c r="Z116" s="114">
        <f t="shared" si="33"/>
        <v>31695.137500000001</v>
      </c>
      <c r="AA116" s="110">
        <f t="shared" si="34"/>
        <v>0</v>
      </c>
      <c r="AB116" s="110">
        <f t="shared" si="38"/>
        <v>0</v>
      </c>
      <c r="AC116" s="114">
        <f t="shared" si="35"/>
        <v>0</v>
      </c>
      <c r="AD116" s="109"/>
    </row>
    <row r="117" spans="1:30" ht="20" customHeight="1">
      <c r="A117" s="109">
        <f t="shared" si="20"/>
        <v>112</v>
      </c>
      <c r="B117" s="109">
        <v>268110</v>
      </c>
      <c r="C117" s="110">
        <v>488.584</v>
      </c>
      <c r="D117" s="110">
        <v>1.0649999999999999</v>
      </c>
      <c r="E117" s="111">
        <v>2.5000000000000001E-2</v>
      </c>
      <c r="F117" s="112" t="str">
        <f>VLOOKUP(B115,'TCS Chainage As PER CA'!$B$4:$J$4,8,TRUE)</f>
        <v>MCW</v>
      </c>
      <c r="G117" s="112" t="str">
        <f>VLOOKUP(B117,'TCS Chainage As PER CA'!$B$4:$J$4,4,TRUE)</f>
        <v>TCS - 01</v>
      </c>
      <c r="H117" s="110">
        <f>VLOOKUP(B117,'TCS Chainage As PER CA'!$B$4:$J$4,6,TRUE)</f>
        <v>13</v>
      </c>
      <c r="I117" s="110">
        <f t="shared" si="21"/>
        <v>487.51900000000001</v>
      </c>
      <c r="J117" s="110">
        <f t="shared" si="22"/>
        <v>487.78149999999999</v>
      </c>
      <c r="K117" s="110">
        <f t="shared" si="23"/>
        <v>487.65025000000003</v>
      </c>
      <c r="L117" s="110">
        <v>487.69900000000001</v>
      </c>
      <c r="M117" s="110"/>
      <c r="N117" s="110">
        <f t="shared" si="24"/>
        <v>243.84950000000001</v>
      </c>
      <c r="O117" s="110">
        <f t="shared" si="25"/>
        <v>243.80075000000002</v>
      </c>
      <c r="P117" s="110">
        <f t="shared" si="26"/>
        <v>243.80075000000002</v>
      </c>
      <c r="Q117" s="110">
        <f t="shared" si="27"/>
        <v>0</v>
      </c>
      <c r="R117" s="109">
        <f t="shared" si="36"/>
        <v>10</v>
      </c>
      <c r="S117" s="109">
        <f>VLOOKUP(B117,'TCS Chainage As PER CA'!$B$4:$J$4,7,TRUE)</f>
        <v>0</v>
      </c>
      <c r="T117" s="113">
        <f t="shared" si="28"/>
        <v>0</v>
      </c>
      <c r="U117" s="110">
        <f t="shared" si="29"/>
        <v>13</v>
      </c>
      <c r="V117" s="110">
        <f t="shared" si="30"/>
        <v>13</v>
      </c>
      <c r="W117" s="110">
        <f t="shared" si="31"/>
        <v>13</v>
      </c>
      <c r="X117" s="110">
        <f t="shared" si="32"/>
        <v>3169.4097500000003</v>
      </c>
      <c r="Y117" s="110">
        <f t="shared" si="37"/>
        <v>3169.4292500000001</v>
      </c>
      <c r="Z117" s="114">
        <f t="shared" si="33"/>
        <v>31694.292500000003</v>
      </c>
      <c r="AA117" s="110">
        <f t="shared" si="34"/>
        <v>0</v>
      </c>
      <c r="AB117" s="110">
        <f t="shared" si="38"/>
        <v>0</v>
      </c>
      <c r="AC117" s="114">
        <f t="shared" si="35"/>
        <v>0</v>
      </c>
      <c r="AD117" s="109"/>
    </row>
    <row r="118" spans="1:30" ht="20" customHeight="1">
      <c r="A118" s="109">
        <f t="shared" si="20"/>
        <v>113</v>
      </c>
      <c r="B118" s="109">
        <v>268120</v>
      </c>
      <c r="C118" s="110">
        <v>488.51499999999999</v>
      </c>
      <c r="D118" s="110">
        <v>1.0649999999999999</v>
      </c>
      <c r="E118" s="111">
        <v>2.5000000000000001E-2</v>
      </c>
      <c r="F118" s="112" t="str">
        <f>VLOOKUP(B116,'TCS Chainage As PER CA'!$B$4:$J$4,8,TRUE)</f>
        <v>MCW</v>
      </c>
      <c r="G118" s="112" t="str">
        <f>VLOOKUP(B118,'TCS Chainage As PER CA'!$B$4:$J$4,4,TRUE)</f>
        <v>TCS - 01</v>
      </c>
      <c r="H118" s="110">
        <f>VLOOKUP(B118,'TCS Chainage As PER CA'!$B$4:$J$4,6,TRUE)</f>
        <v>13</v>
      </c>
      <c r="I118" s="110">
        <f t="shared" si="21"/>
        <v>487.45</v>
      </c>
      <c r="J118" s="110">
        <f t="shared" si="22"/>
        <v>487.71249999999998</v>
      </c>
      <c r="K118" s="110">
        <f t="shared" si="23"/>
        <v>487.58124999999995</v>
      </c>
      <c r="L118" s="110">
        <v>487.54300000000001</v>
      </c>
      <c r="M118" s="110"/>
      <c r="N118" s="110">
        <f t="shared" si="24"/>
        <v>243.7715</v>
      </c>
      <c r="O118" s="110">
        <f t="shared" si="25"/>
        <v>243.80974999999995</v>
      </c>
      <c r="P118" s="110">
        <f t="shared" si="26"/>
        <v>243.80974999999995</v>
      </c>
      <c r="Q118" s="110">
        <f t="shared" si="27"/>
        <v>0</v>
      </c>
      <c r="R118" s="109">
        <f t="shared" si="36"/>
        <v>10</v>
      </c>
      <c r="S118" s="109">
        <f>VLOOKUP(B118,'TCS Chainage As PER CA'!$B$4:$J$4,7,TRUE)</f>
        <v>0</v>
      </c>
      <c r="T118" s="113">
        <f t="shared" si="28"/>
        <v>0</v>
      </c>
      <c r="U118" s="110">
        <f t="shared" si="29"/>
        <v>13</v>
      </c>
      <c r="V118" s="110">
        <f t="shared" si="30"/>
        <v>13</v>
      </c>
      <c r="W118" s="110">
        <f t="shared" si="31"/>
        <v>13</v>
      </c>
      <c r="X118" s="110">
        <f t="shared" si="32"/>
        <v>3169.5267499999995</v>
      </c>
      <c r="Y118" s="110">
        <f t="shared" si="37"/>
        <v>3169.4682499999999</v>
      </c>
      <c r="Z118" s="114">
        <f t="shared" si="33"/>
        <v>31694.682499999999</v>
      </c>
      <c r="AA118" s="110">
        <f t="shared" si="34"/>
        <v>0</v>
      </c>
      <c r="AB118" s="110">
        <f t="shared" si="38"/>
        <v>0</v>
      </c>
      <c r="AC118" s="114">
        <f t="shared" si="35"/>
        <v>0</v>
      </c>
      <c r="AD118" s="109"/>
    </row>
    <row r="119" spans="1:30" ht="20" customHeight="1">
      <c r="A119" s="109">
        <f t="shared" si="20"/>
        <v>114</v>
      </c>
      <c r="B119" s="109">
        <v>268130</v>
      </c>
      <c r="C119" s="110">
        <v>488.46</v>
      </c>
      <c r="D119" s="110">
        <v>1.0649999999999999</v>
      </c>
      <c r="E119" s="111">
        <v>2.5000000000000001E-2</v>
      </c>
      <c r="F119" s="112" t="str">
        <f>VLOOKUP(B117,'TCS Chainage As PER CA'!$B$4:$J$4,8,TRUE)</f>
        <v>MCW</v>
      </c>
      <c r="G119" s="112" t="str">
        <f>VLOOKUP(B119,'TCS Chainage As PER CA'!$B$4:$J$4,4,TRUE)</f>
        <v>TCS - 01</v>
      </c>
      <c r="H119" s="110">
        <f>VLOOKUP(B119,'TCS Chainage As PER CA'!$B$4:$J$4,6,TRUE)</f>
        <v>13</v>
      </c>
      <c r="I119" s="110">
        <f t="shared" si="21"/>
        <v>487.39499999999998</v>
      </c>
      <c r="J119" s="110">
        <f t="shared" si="22"/>
        <v>487.65749999999997</v>
      </c>
      <c r="K119" s="110">
        <f t="shared" si="23"/>
        <v>487.52625</v>
      </c>
      <c r="L119" s="110">
        <v>487.375</v>
      </c>
      <c r="M119" s="110"/>
      <c r="N119" s="110">
        <f t="shared" si="24"/>
        <v>243.6875</v>
      </c>
      <c r="O119" s="110">
        <f t="shared" si="25"/>
        <v>243.83875</v>
      </c>
      <c r="P119" s="110">
        <f t="shared" si="26"/>
        <v>243.83875</v>
      </c>
      <c r="Q119" s="110">
        <f t="shared" si="27"/>
        <v>0</v>
      </c>
      <c r="R119" s="109">
        <f t="shared" si="36"/>
        <v>10</v>
      </c>
      <c r="S119" s="109">
        <f>VLOOKUP(B119,'TCS Chainage As PER CA'!$B$4:$J$4,7,TRUE)</f>
        <v>0</v>
      </c>
      <c r="T119" s="113">
        <f t="shared" si="28"/>
        <v>0</v>
      </c>
      <c r="U119" s="110">
        <f t="shared" si="29"/>
        <v>13</v>
      </c>
      <c r="V119" s="110">
        <f t="shared" si="30"/>
        <v>13</v>
      </c>
      <c r="W119" s="110">
        <f t="shared" si="31"/>
        <v>13</v>
      </c>
      <c r="X119" s="110">
        <f t="shared" si="32"/>
        <v>3169.9037499999999</v>
      </c>
      <c r="Y119" s="110">
        <f t="shared" si="37"/>
        <v>3169.7152499999997</v>
      </c>
      <c r="Z119" s="114">
        <f t="shared" si="33"/>
        <v>31697.152499999997</v>
      </c>
      <c r="AA119" s="110">
        <f t="shared" si="34"/>
        <v>0</v>
      </c>
      <c r="AB119" s="110">
        <f t="shared" si="38"/>
        <v>0</v>
      </c>
      <c r="AC119" s="114">
        <f t="shared" si="35"/>
        <v>0</v>
      </c>
      <c r="AD119" s="109"/>
    </row>
    <row r="120" spans="1:30" ht="20" customHeight="1">
      <c r="A120" s="109">
        <f t="shared" si="20"/>
        <v>115</v>
      </c>
      <c r="B120" s="109">
        <v>268140</v>
      </c>
      <c r="C120" s="110">
        <v>488.41899999999998</v>
      </c>
      <c r="D120" s="110">
        <v>1.0649999999999999</v>
      </c>
      <c r="E120" s="111">
        <v>2.5000000000000001E-2</v>
      </c>
      <c r="F120" s="112" t="str">
        <f>VLOOKUP(B118,'TCS Chainage As PER CA'!$B$4:$J$4,8,TRUE)</f>
        <v>MCW</v>
      </c>
      <c r="G120" s="112" t="str">
        <f>VLOOKUP(B120,'TCS Chainage As PER CA'!$B$4:$J$4,4,TRUE)</f>
        <v>TCS - 01</v>
      </c>
      <c r="H120" s="110">
        <f>VLOOKUP(B120,'TCS Chainage As PER CA'!$B$4:$J$4,6,TRUE)</f>
        <v>13</v>
      </c>
      <c r="I120" s="110">
        <f t="shared" si="21"/>
        <v>487.35399999999998</v>
      </c>
      <c r="J120" s="110">
        <f t="shared" si="22"/>
        <v>487.61649999999997</v>
      </c>
      <c r="K120" s="110">
        <f t="shared" si="23"/>
        <v>487.48524999999995</v>
      </c>
      <c r="L120" s="110">
        <v>487.202</v>
      </c>
      <c r="M120" s="110"/>
      <c r="N120" s="110">
        <f t="shared" si="24"/>
        <v>243.601</v>
      </c>
      <c r="O120" s="110">
        <f t="shared" si="25"/>
        <v>243.88424999999995</v>
      </c>
      <c r="P120" s="110">
        <f t="shared" si="26"/>
        <v>243.88424999999995</v>
      </c>
      <c r="Q120" s="110">
        <f t="shared" si="27"/>
        <v>0</v>
      </c>
      <c r="R120" s="109">
        <f t="shared" si="36"/>
        <v>10</v>
      </c>
      <c r="S120" s="109">
        <f>VLOOKUP(B120,'TCS Chainage As PER CA'!$B$4:$J$4,7,TRUE)</f>
        <v>0</v>
      </c>
      <c r="T120" s="113">
        <f t="shared" si="28"/>
        <v>0</v>
      </c>
      <c r="U120" s="110">
        <f t="shared" si="29"/>
        <v>13</v>
      </c>
      <c r="V120" s="110">
        <f t="shared" si="30"/>
        <v>13</v>
      </c>
      <c r="W120" s="110">
        <f t="shared" si="31"/>
        <v>13</v>
      </c>
      <c r="X120" s="110">
        <f t="shared" si="32"/>
        <v>3170.4952499999995</v>
      </c>
      <c r="Y120" s="110">
        <f t="shared" si="37"/>
        <v>3170.1994999999997</v>
      </c>
      <c r="Z120" s="114">
        <f t="shared" si="33"/>
        <v>31701.994999999995</v>
      </c>
      <c r="AA120" s="110">
        <f t="shared" si="34"/>
        <v>0</v>
      </c>
      <c r="AB120" s="110">
        <f t="shared" si="38"/>
        <v>0</v>
      </c>
      <c r="AC120" s="114">
        <f t="shared" si="35"/>
        <v>0</v>
      </c>
      <c r="AD120" s="109"/>
    </row>
    <row r="121" spans="1:30" ht="20" customHeight="1">
      <c r="A121" s="109">
        <f t="shared" si="20"/>
        <v>116</v>
      </c>
      <c r="B121" s="109">
        <v>268150</v>
      </c>
      <c r="C121" s="110">
        <v>488.392</v>
      </c>
      <c r="D121" s="110">
        <v>1.0649999999999999</v>
      </c>
      <c r="E121" s="111">
        <v>2.5000000000000001E-2</v>
      </c>
      <c r="F121" s="112" t="str">
        <f>VLOOKUP(B119,'TCS Chainage As PER CA'!$B$4:$J$4,8,TRUE)</f>
        <v>MCW</v>
      </c>
      <c r="G121" s="112" t="str">
        <f>VLOOKUP(B121,'TCS Chainage As PER CA'!$B$4:$J$4,4,TRUE)</f>
        <v>TCS - 01</v>
      </c>
      <c r="H121" s="110">
        <f>VLOOKUP(B121,'TCS Chainage As PER CA'!$B$4:$J$4,6,TRUE)</f>
        <v>13</v>
      </c>
      <c r="I121" s="110">
        <f t="shared" si="21"/>
        <v>487.327</v>
      </c>
      <c r="J121" s="110">
        <f t="shared" si="22"/>
        <v>487.58949999999999</v>
      </c>
      <c r="K121" s="110">
        <f t="shared" si="23"/>
        <v>487.45825000000002</v>
      </c>
      <c r="L121" s="110">
        <v>487.012</v>
      </c>
      <c r="M121" s="110"/>
      <c r="N121" s="110">
        <f t="shared" si="24"/>
        <v>243.506</v>
      </c>
      <c r="O121" s="110">
        <f t="shared" si="25"/>
        <v>243.95225000000002</v>
      </c>
      <c r="P121" s="110">
        <f t="shared" si="26"/>
        <v>243.95225000000002</v>
      </c>
      <c r="Q121" s="110">
        <f t="shared" si="27"/>
        <v>0</v>
      </c>
      <c r="R121" s="109">
        <f t="shared" si="36"/>
        <v>10</v>
      </c>
      <c r="S121" s="109">
        <f>VLOOKUP(B121,'TCS Chainage As PER CA'!$B$4:$J$4,7,TRUE)</f>
        <v>0</v>
      </c>
      <c r="T121" s="113">
        <f t="shared" si="28"/>
        <v>0</v>
      </c>
      <c r="U121" s="110">
        <f t="shared" si="29"/>
        <v>13</v>
      </c>
      <c r="V121" s="110">
        <f t="shared" si="30"/>
        <v>13</v>
      </c>
      <c r="W121" s="110">
        <f t="shared" si="31"/>
        <v>13</v>
      </c>
      <c r="X121" s="110">
        <f t="shared" si="32"/>
        <v>3171.3792500000004</v>
      </c>
      <c r="Y121" s="110">
        <f t="shared" si="37"/>
        <v>3170.9372499999999</v>
      </c>
      <c r="Z121" s="114">
        <f t="shared" si="33"/>
        <v>31709.372499999998</v>
      </c>
      <c r="AA121" s="110">
        <f t="shared" si="34"/>
        <v>0</v>
      </c>
      <c r="AB121" s="110">
        <f t="shared" si="38"/>
        <v>0</v>
      </c>
      <c r="AC121" s="114">
        <f t="shared" si="35"/>
        <v>0</v>
      </c>
      <c r="AD121" s="109"/>
    </row>
    <row r="122" spans="1:30" ht="20" customHeight="1">
      <c r="A122" s="109">
        <f t="shared" si="20"/>
        <v>117</v>
      </c>
      <c r="B122" s="109">
        <v>268160</v>
      </c>
      <c r="C122" s="110">
        <v>488.38</v>
      </c>
      <c r="D122" s="110">
        <v>1.0649999999999999</v>
      </c>
      <c r="E122" s="111">
        <v>2.5000000000000001E-2</v>
      </c>
      <c r="F122" s="112" t="str">
        <f>VLOOKUP(B120,'TCS Chainage As PER CA'!$B$4:$J$4,8,TRUE)</f>
        <v>MCW</v>
      </c>
      <c r="G122" s="112" t="str">
        <f>VLOOKUP(B122,'TCS Chainage As PER CA'!$B$4:$J$4,4,TRUE)</f>
        <v>TCS - 01</v>
      </c>
      <c r="H122" s="110">
        <f>VLOOKUP(B122,'TCS Chainage As PER CA'!$B$4:$J$4,6,TRUE)</f>
        <v>13</v>
      </c>
      <c r="I122" s="110">
        <f t="shared" si="21"/>
        <v>487.315</v>
      </c>
      <c r="J122" s="110">
        <f t="shared" si="22"/>
        <v>487.57749999999999</v>
      </c>
      <c r="K122" s="110">
        <f t="shared" si="23"/>
        <v>487.44624999999996</v>
      </c>
      <c r="L122" s="110">
        <v>486.90199999999999</v>
      </c>
      <c r="M122" s="110"/>
      <c r="N122" s="110">
        <f t="shared" si="24"/>
        <v>243.45099999999999</v>
      </c>
      <c r="O122" s="110">
        <f t="shared" si="25"/>
        <v>243.99524999999997</v>
      </c>
      <c r="P122" s="110">
        <f t="shared" si="26"/>
        <v>243.99524999999997</v>
      </c>
      <c r="Q122" s="110">
        <f t="shared" si="27"/>
        <v>0</v>
      </c>
      <c r="R122" s="109">
        <f t="shared" si="36"/>
        <v>10</v>
      </c>
      <c r="S122" s="109">
        <f>VLOOKUP(B122,'TCS Chainage As PER CA'!$B$4:$J$4,7,TRUE)</f>
        <v>0</v>
      </c>
      <c r="T122" s="113">
        <f t="shared" si="28"/>
        <v>0</v>
      </c>
      <c r="U122" s="110">
        <f t="shared" si="29"/>
        <v>13</v>
      </c>
      <c r="V122" s="110">
        <f t="shared" si="30"/>
        <v>13</v>
      </c>
      <c r="W122" s="110">
        <f t="shared" si="31"/>
        <v>13</v>
      </c>
      <c r="X122" s="110">
        <f t="shared" si="32"/>
        <v>3171.9382499999997</v>
      </c>
      <c r="Y122" s="110">
        <f t="shared" si="37"/>
        <v>3171.6587500000001</v>
      </c>
      <c r="Z122" s="114">
        <f t="shared" si="33"/>
        <v>31716.587500000001</v>
      </c>
      <c r="AA122" s="110">
        <f t="shared" si="34"/>
        <v>0</v>
      </c>
      <c r="AB122" s="110">
        <f t="shared" si="38"/>
        <v>0</v>
      </c>
      <c r="AC122" s="114">
        <f t="shared" si="35"/>
        <v>0</v>
      </c>
      <c r="AD122" s="109"/>
    </row>
    <row r="123" spans="1:30" ht="20" customHeight="1">
      <c r="A123" s="109">
        <f t="shared" si="20"/>
        <v>118</v>
      </c>
      <c r="B123" s="109">
        <v>268170</v>
      </c>
      <c r="C123" s="110">
        <v>488.37900000000002</v>
      </c>
      <c r="D123" s="110">
        <v>1.0649999999999999</v>
      </c>
      <c r="E123" s="111">
        <v>2.5000000000000001E-2</v>
      </c>
      <c r="F123" s="112" t="str">
        <f>VLOOKUP(B121,'TCS Chainage As PER CA'!$B$4:$J$4,8,TRUE)</f>
        <v>MCW</v>
      </c>
      <c r="G123" s="112" t="str">
        <f>VLOOKUP(B123,'TCS Chainage As PER CA'!$B$4:$J$4,4,TRUE)</f>
        <v>TCS - 01</v>
      </c>
      <c r="H123" s="110">
        <f>VLOOKUP(B123,'TCS Chainage As PER CA'!$B$4:$J$4,6,TRUE)</f>
        <v>13</v>
      </c>
      <c r="I123" s="110">
        <f t="shared" si="21"/>
        <v>487.31400000000002</v>
      </c>
      <c r="J123" s="110">
        <f t="shared" si="22"/>
        <v>487.57650000000001</v>
      </c>
      <c r="K123" s="110">
        <f t="shared" si="23"/>
        <v>487.44524999999999</v>
      </c>
      <c r="L123" s="110">
        <v>486.84199999999998</v>
      </c>
      <c r="M123" s="110"/>
      <c r="N123" s="110">
        <f t="shared" si="24"/>
        <v>243.42099999999999</v>
      </c>
      <c r="O123" s="110">
        <f t="shared" si="25"/>
        <v>244.02424999999999</v>
      </c>
      <c r="P123" s="110">
        <f t="shared" si="26"/>
        <v>244.02424999999999</v>
      </c>
      <c r="Q123" s="110">
        <f t="shared" si="27"/>
        <v>0</v>
      </c>
      <c r="R123" s="109">
        <f t="shared" si="36"/>
        <v>10</v>
      </c>
      <c r="S123" s="109">
        <f>VLOOKUP(B123,'TCS Chainage As PER CA'!$B$4:$J$4,7,TRUE)</f>
        <v>0</v>
      </c>
      <c r="T123" s="113">
        <f t="shared" si="28"/>
        <v>0</v>
      </c>
      <c r="U123" s="110">
        <f t="shared" si="29"/>
        <v>13</v>
      </c>
      <c r="V123" s="110">
        <f t="shared" si="30"/>
        <v>13</v>
      </c>
      <c r="W123" s="110">
        <f t="shared" si="31"/>
        <v>13</v>
      </c>
      <c r="X123" s="110">
        <f t="shared" si="32"/>
        <v>3172.3152500000001</v>
      </c>
      <c r="Y123" s="110">
        <f t="shared" si="37"/>
        <v>3172.1267499999999</v>
      </c>
      <c r="Z123" s="114">
        <f t="shared" si="33"/>
        <v>31721.267499999998</v>
      </c>
      <c r="AA123" s="110">
        <f t="shared" si="34"/>
        <v>0</v>
      </c>
      <c r="AB123" s="110">
        <f t="shared" si="38"/>
        <v>0</v>
      </c>
      <c r="AC123" s="114">
        <f t="shared" si="35"/>
        <v>0</v>
      </c>
      <c r="AD123" s="109"/>
    </row>
    <row r="124" spans="1:30" ht="20" customHeight="1">
      <c r="A124" s="109">
        <f t="shared" si="20"/>
        <v>119</v>
      </c>
      <c r="B124" s="109">
        <v>268180</v>
      </c>
      <c r="C124" s="110">
        <v>488.37900000000002</v>
      </c>
      <c r="D124" s="110">
        <v>1.0649999999999999</v>
      </c>
      <c r="E124" s="111">
        <v>2.5000000000000001E-2</v>
      </c>
      <c r="F124" s="112" t="str">
        <f>VLOOKUP(B122,'TCS Chainage As PER CA'!$B$4:$J$4,8,TRUE)</f>
        <v>MCW</v>
      </c>
      <c r="G124" s="112" t="str">
        <f>VLOOKUP(B124,'TCS Chainage As PER CA'!$B$4:$J$4,4,TRUE)</f>
        <v>TCS - 01</v>
      </c>
      <c r="H124" s="110">
        <f>VLOOKUP(B124,'TCS Chainage As PER CA'!$B$4:$J$4,6,TRUE)</f>
        <v>13</v>
      </c>
      <c r="I124" s="110">
        <f t="shared" si="21"/>
        <v>487.31400000000002</v>
      </c>
      <c r="J124" s="110">
        <f t="shared" si="22"/>
        <v>487.57650000000001</v>
      </c>
      <c r="K124" s="110">
        <f t="shared" si="23"/>
        <v>487.44524999999999</v>
      </c>
      <c r="L124" s="110">
        <v>486.779</v>
      </c>
      <c r="M124" s="110"/>
      <c r="N124" s="110">
        <f t="shared" si="24"/>
        <v>243.3895</v>
      </c>
      <c r="O124" s="110">
        <f t="shared" si="25"/>
        <v>244.05574999999999</v>
      </c>
      <c r="P124" s="110">
        <f t="shared" si="26"/>
        <v>244.05574999999999</v>
      </c>
      <c r="Q124" s="110">
        <f t="shared" si="27"/>
        <v>0</v>
      </c>
      <c r="R124" s="109">
        <f t="shared" si="36"/>
        <v>10</v>
      </c>
      <c r="S124" s="109">
        <f>VLOOKUP(B124,'TCS Chainage As PER CA'!$B$4:$J$4,7,TRUE)</f>
        <v>0</v>
      </c>
      <c r="T124" s="113">
        <f t="shared" si="28"/>
        <v>0</v>
      </c>
      <c r="U124" s="110">
        <f t="shared" si="29"/>
        <v>13</v>
      </c>
      <c r="V124" s="110">
        <f t="shared" si="30"/>
        <v>13</v>
      </c>
      <c r="W124" s="110">
        <f t="shared" si="31"/>
        <v>13</v>
      </c>
      <c r="X124" s="110">
        <f t="shared" si="32"/>
        <v>3172.7247499999999</v>
      </c>
      <c r="Y124" s="110">
        <f t="shared" si="37"/>
        <v>3172.52</v>
      </c>
      <c r="Z124" s="114">
        <f t="shared" si="33"/>
        <v>31725.200000000001</v>
      </c>
      <c r="AA124" s="110">
        <f t="shared" si="34"/>
        <v>0</v>
      </c>
      <c r="AB124" s="110">
        <f t="shared" si="38"/>
        <v>0</v>
      </c>
      <c r="AC124" s="114">
        <f t="shared" si="35"/>
        <v>0</v>
      </c>
      <c r="AD124" s="109"/>
    </row>
    <row r="125" spans="1:30" ht="20" customHeight="1">
      <c r="A125" s="109">
        <f t="shared" si="20"/>
        <v>120</v>
      </c>
      <c r="B125" s="109">
        <v>268190</v>
      </c>
      <c r="C125" s="110">
        <v>488.37900000000002</v>
      </c>
      <c r="D125" s="110">
        <v>1.0649999999999999</v>
      </c>
      <c r="E125" s="111">
        <v>2.5000000000000001E-2</v>
      </c>
      <c r="F125" s="112" t="str">
        <f>VLOOKUP(B123,'TCS Chainage As PER CA'!$B$4:$J$4,8,TRUE)</f>
        <v>MCW</v>
      </c>
      <c r="G125" s="112" t="str">
        <f>VLOOKUP(B125,'TCS Chainage As PER CA'!$B$4:$J$4,4,TRUE)</f>
        <v>TCS - 01</v>
      </c>
      <c r="H125" s="110">
        <f>VLOOKUP(B125,'TCS Chainage As PER CA'!$B$4:$J$4,6,TRUE)</f>
        <v>13</v>
      </c>
      <c r="I125" s="110">
        <f t="shared" si="21"/>
        <v>487.31400000000002</v>
      </c>
      <c r="J125" s="110">
        <f t="shared" si="22"/>
        <v>487.57650000000001</v>
      </c>
      <c r="K125" s="110">
        <f t="shared" si="23"/>
        <v>487.44524999999999</v>
      </c>
      <c r="L125" s="110">
        <v>486.62599999999998</v>
      </c>
      <c r="M125" s="110"/>
      <c r="N125" s="110">
        <f t="shared" si="24"/>
        <v>243.31299999999999</v>
      </c>
      <c r="O125" s="110">
        <f t="shared" si="25"/>
        <v>244.13225</v>
      </c>
      <c r="P125" s="110">
        <f t="shared" si="26"/>
        <v>244.13225</v>
      </c>
      <c r="Q125" s="110">
        <f t="shared" si="27"/>
        <v>0</v>
      </c>
      <c r="R125" s="109">
        <f t="shared" si="36"/>
        <v>10</v>
      </c>
      <c r="S125" s="109">
        <f>VLOOKUP(B125,'TCS Chainage As PER CA'!$B$4:$J$4,7,TRUE)</f>
        <v>0</v>
      </c>
      <c r="T125" s="113">
        <f t="shared" si="28"/>
        <v>0</v>
      </c>
      <c r="U125" s="110">
        <f t="shared" si="29"/>
        <v>13</v>
      </c>
      <c r="V125" s="110">
        <f t="shared" si="30"/>
        <v>13</v>
      </c>
      <c r="W125" s="110">
        <f t="shared" si="31"/>
        <v>13</v>
      </c>
      <c r="X125" s="110">
        <f t="shared" si="32"/>
        <v>3173.7192500000001</v>
      </c>
      <c r="Y125" s="110">
        <f t="shared" si="37"/>
        <v>3173.2219999999998</v>
      </c>
      <c r="Z125" s="114">
        <f t="shared" si="33"/>
        <v>31732.219999999998</v>
      </c>
      <c r="AA125" s="110">
        <f t="shared" si="34"/>
        <v>0</v>
      </c>
      <c r="AB125" s="110">
        <f t="shared" si="38"/>
        <v>0</v>
      </c>
      <c r="AC125" s="114">
        <f t="shared" si="35"/>
        <v>0</v>
      </c>
      <c r="AD125" s="109"/>
    </row>
    <row r="126" spans="1:30" ht="20" customHeight="1">
      <c r="A126" s="109">
        <f t="shared" si="20"/>
        <v>121</v>
      </c>
      <c r="B126" s="109">
        <v>268200</v>
      </c>
      <c r="C126" s="110">
        <v>488.37900000000002</v>
      </c>
      <c r="D126" s="110">
        <v>1.0649999999999999</v>
      </c>
      <c r="E126" s="111">
        <v>2.5000000000000001E-2</v>
      </c>
      <c r="F126" s="112" t="str">
        <f>VLOOKUP(B124,'TCS Chainage As PER CA'!$B$4:$J$4,8,TRUE)</f>
        <v>MCW</v>
      </c>
      <c r="G126" s="112" t="str">
        <f>VLOOKUP(B126,'TCS Chainage As PER CA'!$B$4:$J$4,4,TRUE)</f>
        <v>TCS - 01</v>
      </c>
      <c r="H126" s="110">
        <f>VLOOKUP(B126,'TCS Chainage As PER CA'!$B$4:$J$4,6,TRUE)</f>
        <v>13</v>
      </c>
      <c r="I126" s="110">
        <f t="shared" si="21"/>
        <v>487.31400000000002</v>
      </c>
      <c r="J126" s="110">
        <f t="shared" si="22"/>
        <v>487.57650000000001</v>
      </c>
      <c r="K126" s="110">
        <f t="shared" si="23"/>
        <v>487.44524999999999</v>
      </c>
      <c r="L126" s="110">
        <v>486.65</v>
      </c>
      <c r="M126" s="110"/>
      <c r="N126" s="110">
        <f t="shared" si="24"/>
        <v>243.32499999999999</v>
      </c>
      <c r="O126" s="110">
        <f t="shared" si="25"/>
        <v>244.12025</v>
      </c>
      <c r="P126" s="110">
        <f t="shared" si="26"/>
        <v>244.12025</v>
      </c>
      <c r="Q126" s="110">
        <f t="shared" si="27"/>
        <v>0</v>
      </c>
      <c r="R126" s="109">
        <f t="shared" si="36"/>
        <v>10</v>
      </c>
      <c r="S126" s="109">
        <f>VLOOKUP(B126,'TCS Chainage As PER CA'!$B$4:$J$4,7,TRUE)</f>
        <v>0</v>
      </c>
      <c r="T126" s="113">
        <f t="shared" si="28"/>
        <v>0</v>
      </c>
      <c r="U126" s="110">
        <f t="shared" si="29"/>
        <v>13</v>
      </c>
      <c r="V126" s="110">
        <f t="shared" si="30"/>
        <v>13</v>
      </c>
      <c r="W126" s="110">
        <f t="shared" si="31"/>
        <v>13</v>
      </c>
      <c r="X126" s="110">
        <f t="shared" si="32"/>
        <v>3173.5632500000002</v>
      </c>
      <c r="Y126" s="110">
        <f t="shared" si="37"/>
        <v>3173.6412500000001</v>
      </c>
      <c r="Z126" s="114">
        <f t="shared" si="33"/>
        <v>31736.412500000002</v>
      </c>
      <c r="AA126" s="110">
        <f t="shared" si="34"/>
        <v>0</v>
      </c>
      <c r="AB126" s="110">
        <f t="shared" si="38"/>
        <v>0</v>
      </c>
      <c r="AC126" s="114">
        <f t="shared" si="35"/>
        <v>0</v>
      </c>
      <c r="AD126" s="109"/>
    </row>
    <row r="127" spans="1:30" ht="20" customHeight="1">
      <c r="A127" s="109">
        <f t="shared" si="20"/>
        <v>122</v>
      </c>
      <c r="B127" s="109">
        <v>268210</v>
      </c>
      <c r="C127" s="110">
        <v>488.37900000000002</v>
      </c>
      <c r="D127" s="110">
        <v>1.0649999999999999</v>
      </c>
      <c r="E127" s="111">
        <v>2.5000000000000001E-2</v>
      </c>
      <c r="F127" s="112" t="str">
        <f>VLOOKUP(B125,'TCS Chainage As PER CA'!$B$4:$J$4,8,TRUE)</f>
        <v>MCW</v>
      </c>
      <c r="G127" s="112" t="str">
        <f>VLOOKUP(B127,'TCS Chainage As PER CA'!$B$4:$J$4,4,TRUE)</f>
        <v>TCS - 01</v>
      </c>
      <c r="H127" s="110">
        <f>VLOOKUP(B127,'TCS Chainage As PER CA'!$B$4:$J$4,6,TRUE)</f>
        <v>13</v>
      </c>
      <c r="I127" s="110">
        <f t="shared" si="21"/>
        <v>487.31400000000002</v>
      </c>
      <c r="J127" s="110">
        <f t="shared" si="22"/>
        <v>487.57650000000001</v>
      </c>
      <c r="K127" s="110">
        <f t="shared" si="23"/>
        <v>487.44524999999999</v>
      </c>
      <c r="L127" s="110">
        <v>486.56799999999998</v>
      </c>
      <c r="M127" s="110"/>
      <c r="N127" s="110">
        <f t="shared" si="24"/>
        <v>243.28399999999999</v>
      </c>
      <c r="O127" s="110">
        <f t="shared" si="25"/>
        <v>244.16125</v>
      </c>
      <c r="P127" s="110">
        <f t="shared" si="26"/>
        <v>244.16125</v>
      </c>
      <c r="Q127" s="110">
        <f t="shared" si="27"/>
        <v>0</v>
      </c>
      <c r="R127" s="109">
        <f t="shared" si="36"/>
        <v>10</v>
      </c>
      <c r="S127" s="109">
        <f>VLOOKUP(B127,'TCS Chainage As PER CA'!$B$4:$J$4,7,TRUE)</f>
        <v>0</v>
      </c>
      <c r="T127" s="113">
        <f t="shared" si="28"/>
        <v>0</v>
      </c>
      <c r="U127" s="110">
        <f t="shared" si="29"/>
        <v>13</v>
      </c>
      <c r="V127" s="110">
        <f t="shared" si="30"/>
        <v>13</v>
      </c>
      <c r="W127" s="110">
        <f t="shared" si="31"/>
        <v>13</v>
      </c>
      <c r="X127" s="110">
        <f t="shared" si="32"/>
        <v>3174.0962500000001</v>
      </c>
      <c r="Y127" s="110">
        <f t="shared" si="37"/>
        <v>3173.8297499999999</v>
      </c>
      <c r="Z127" s="114">
        <f t="shared" si="33"/>
        <v>31738.297500000001</v>
      </c>
      <c r="AA127" s="110">
        <f t="shared" si="34"/>
        <v>0</v>
      </c>
      <c r="AB127" s="110">
        <f t="shared" si="38"/>
        <v>0</v>
      </c>
      <c r="AC127" s="114">
        <f t="shared" si="35"/>
        <v>0</v>
      </c>
      <c r="AD127" s="109"/>
    </row>
    <row r="128" spans="1:30" ht="20" customHeight="1">
      <c r="A128" s="109">
        <f t="shared" si="20"/>
        <v>123</v>
      </c>
      <c r="B128" s="109">
        <v>268220</v>
      </c>
      <c r="C128" s="110">
        <v>488.37900000000002</v>
      </c>
      <c r="D128" s="110">
        <v>1.0649999999999999</v>
      </c>
      <c r="E128" s="111">
        <v>2.5000000000000001E-2</v>
      </c>
      <c r="F128" s="112" t="str">
        <f>VLOOKUP(B126,'TCS Chainage As PER CA'!$B$4:$J$4,8,TRUE)</f>
        <v>MCW</v>
      </c>
      <c r="G128" s="112" t="str">
        <f>VLOOKUP(B128,'TCS Chainage As PER CA'!$B$4:$J$4,4,TRUE)</f>
        <v>TCS - 01</v>
      </c>
      <c r="H128" s="110">
        <f>VLOOKUP(B128,'TCS Chainage As PER CA'!$B$4:$J$4,6,TRUE)</f>
        <v>13</v>
      </c>
      <c r="I128" s="110">
        <f t="shared" si="21"/>
        <v>487.31400000000002</v>
      </c>
      <c r="J128" s="110">
        <f t="shared" si="22"/>
        <v>487.57650000000001</v>
      </c>
      <c r="K128" s="110">
        <f t="shared" si="23"/>
        <v>487.44524999999999</v>
      </c>
      <c r="L128" s="110">
        <v>486.346</v>
      </c>
      <c r="M128" s="110"/>
      <c r="N128" s="110">
        <f t="shared" si="24"/>
        <v>243.173</v>
      </c>
      <c r="O128" s="110">
        <f t="shared" si="25"/>
        <v>244.27224999999999</v>
      </c>
      <c r="P128" s="110">
        <f t="shared" si="26"/>
        <v>244.27224999999999</v>
      </c>
      <c r="Q128" s="110">
        <f t="shared" si="27"/>
        <v>0</v>
      </c>
      <c r="R128" s="109">
        <f t="shared" si="36"/>
        <v>10</v>
      </c>
      <c r="S128" s="109">
        <f>VLOOKUP(B128,'TCS Chainage As PER CA'!$B$4:$J$4,7,TRUE)</f>
        <v>0</v>
      </c>
      <c r="T128" s="113">
        <f t="shared" si="28"/>
        <v>0</v>
      </c>
      <c r="U128" s="110">
        <f t="shared" si="29"/>
        <v>13</v>
      </c>
      <c r="V128" s="110">
        <f t="shared" si="30"/>
        <v>13</v>
      </c>
      <c r="W128" s="110">
        <f t="shared" si="31"/>
        <v>13</v>
      </c>
      <c r="X128" s="110">
        <f t="shared" si="32"/>
        <v>3175.5392499999998</v>
      </c>
      <c r="Y128" s="110">
        <f t="shared" si="37"/>
        <v>3174.8177500000002</v>
      </c>
      <c r="Z128" s="114">
        <f t="shared" si="33"/>
        <v>31748.177500000002</v>
      </c>
      <c r="AA128" s="110">
        <f t="shared" si="34"/>
        <v>0</v>
      </c>
      <c r="AB128" s="110">
        <f t="shared" si="38"/>
        <v>0</v>
      </c>
      <c r="AC128" s="114">
        <f t="shared" si="35"/>
        <v>0</v>
      </c>
      <c r="AD128" s="109"/>
    </row>
    <row r="129" spans="1:30" ht="20" customHeight="1">
      <c r="A129" s="109">
        <f t="shared" si="20"/>
        <v>124</v>
      </c>
      <c r="B129" s="109">
        <v>268230</v>
      </c>
      <c r="C129" s="110">
        <v>488.37900000000002</v>
      </c>
      <c r="D129" s="110">
        <v>1.0649999999999999</v>
      </c>
      <c r="E129" s="111">
        <v>2.5000000000000001E-2</v>
      </c>
      <c r="F129" s="112" t="str">
        <f>VLOOKUP(B127,'TCS Chainage As PER CA'!$B$4:$J$4,8,TRUE)</f>
        <v>MCW</v>
      </c>
      <c r="G129" s="112" t="str">
        <f>VLOOKUP(B129,'TCS Chainage As PER CA'!$B$4:$J$4,4,TRUE)</f>
        <v>TCS - 01</v>
      </c>
      <c r="H129" s="110">
        <f>VLOOKUP(B129,'TCS Chainage As PER CA'!$B$4:$J$4,6,TRUE)</f>
        <v>13</v>
      </c>
      <c r="I129" s="110">
        <f t="shared" si="21"/>
        <v>487.31400000000002</v>
      </c>
      <c r="J129" s="110">
        <f t="shared" si="22"/>
        <v>487.57650000000001</v>
      </c>
      <c r="K129" s="110">
        <f t="shared" si="23"/>
        <v>487.44524999999999</v>
      </c>
      <c r="L129" s="110">
        <v>486.31399999999996</v>
      </c>
      <c r="M129" s="110"/>
      <c r="N129" s="110">
        <f t="shared" si="24"/>
        <v>243.15699999999998</v>
      </c>
      <c r="O129" s="110">
        <f t="shared" si="25"/>
        <v>244.28825000000001</v>
      </c>
      <c r="P129" s="110">
        <f t="shared" si="26"/>
        <v>244.28825000000001</v>
      </c>
      <c r="Q129" s="110">
        <f t="shared" si="27"/>
        <v>0</v>
      </c>
      <c r="R129" s="109">
        <f t="shared" si="36"/>
        <v>10</v>
      </c>
      <c r="S129" s="109">
        <f>VLOOKUP(B129,'TCS Chainage As PER CA'!$B$4:$J$4,7,TRUE)</f>
        <v>0</v>
      </c>
      <c r="T129" s="113">
        <f t="shared" si="28"/>
        <v>0</v>
      </c>
      <c r="U129" s="110">
        <f t="shared" si="29"/>
        <v>13</v>
      </c>
      <c r="V129" s="110">
        <f t="shared" si="30"/>
        <v>13</v>
      </c>
      <c r="W129" s="110">
        <f t="shared" si="31"/>
        <v>13</v>
      </c>
      <c r="X129" s="110">
        <f t="shared" si="32"/>
        <v>3175.7472499999999</v>
      </c>
      <c r="Y129" s="110">
        <f t="shared" si="37"/>
        <v>3175.6432500000001</v>
      </c>
      <c r="Z129" s="114">
        <f t="shared" si="33"/>
        <v>31756.432500000003</v>
      </c>
      <c r="AA129" s="110">
        <f t="shared" si="34"/>
        <v>0</v>
      </c>
      <c r="AB129" s="110">
        <f t="shared" si="38"/>
        <v>0</v>
      </c>
      <c r="AC129" s="114">
        <f t="shared" si="35"/>
        <v>0</v>
      </c>
      <c r="AD129" s="109"/>
    </row>
    <row r="130" spans="1:30" ht="20" customHeight="1">
      <c r="A130" s="109">
        <f t="shared" si="20"/>
        <v>125</v>
      </c>
      <c r="B130" s="109">
        <v>268240</v>
      </c>
      <c r="C130" s="110">
        <v>488.37900000000002</v>
      </c>
      <c r="D130" s="110">
        <v>1.0649999999999999</v>
      </c>
      <c r="E130" s="111">
        <v>2.5000000000000001E-2</v>
      </c>
      <c r="F130" s="112" t="str">
        <f>VLOOKUP(B128,'TCS Chainage As PER CA'!$B$4:$J$4,8,TRUE)</f>
        <v>MCW</v>
      </c>
      <c r="G130" s="112" t="str">
        <f>VLOOKUP(B130,'TCS Chainage As PER CA'!$B$4:$J$4,4,TRUE)</f>
        <v>TCS - 01</v>
      </c>
      <c r="H130" s="110">
        <f>VLOOKUP(B130,'TCS Chainage As PER CA'!$B$4:$J$4,6,TRUE)</f>
        <v>13</v>
      </c>
      <c r="I130" s="110">
        <f t="shared" si="21"/>
        <v>487.31400000000002</v>
      </c>
      <c r="J130" s="110">
        <f t="shared" si="22"/>
        <v>487.57650000000001</v>
      </c>
      <c r="K130" s="110">
        <f t="shared" si="23"/>
        <v>487.44524999999999</v>
      </c>
      <c r="L130" s="110">
        <v>486.31899999999996</v>
      </c>
      <c r="M130" s="110"/>
      <c r="N130" s="110">
        <f t="shared" si="24"/>
        <v>243.15949999999998</v>
      </c>
      <c r="O130" s="110">
        <f t="shared" si="25"/>
        <v>244.28575000000001</v>
      </c>
      <c r="P130" s="110">
        <f t="shared" si="26"/>
        <v>244.28575000000001</v>
      </c>
      <c r="Q130" s="110">
        <f t="shared" si="27"/>
        <v>0</v>
      </c>
      <c r="R130" s="109">
        <f t="shared" si="36"/>
        <v>10</v>
      </c>
      <c r="S130" s="109">
        <f>VLOOKUP(B130,'TCS Chainage As PER CA'!$B$4:$J$4,7,TRUE)</f>
        <v>0</v>
      </c>
      <c r="T130" s="113">
        <f t="shared" si="28"/>
        <v>0</v>
      </c>
      <c r="U130" s="110">
        <f t="shared" si="29"/>
        <v>13</v>
      </c>
      <c r="V130" s="110">
        <f t="shared" si="30"/>
        <v>13</v>
      </c>
      <c r="W130" s="110">
        <f t="shared" si="31"/>
        <v>13</v>
      </c>
      <c r="X130" s="110">
        <f t="shared" si="32"/>
        <v>3175.7147500000001</v>
      </c>
      <c r="Y130" s="110">
        <f t="shared" si="37"/>
        <v>3175.7309999999998</v>
      </c>
      <c r="Z130" s="114">
        <f t="shared" si="33"/>
        <v>31757.309999999998</v>
      </c>
      <c r="AA130" s="110">
        <f t="shared" si="34"/>
        <v>0</v>
      </c>
      <c r="AB130" s="110">
        <f t="shared" si="38"/>
        <v>0</v>
      </c>
      <c r="AC130" s="114">
        <f t="shared" si="35"/>
        <v>0</v>
      </c>
      <c r="AD130" s="109"/>
    </row>
    <row r="131" spans="1:30" ht="20" customHeight="1">
      <c r="A131" s="109">
        <f t="shared" si="20"/>
        <v>126</v>
      </c>
      <c r="B131" s="109">
        <v>268250</v>
      </c>
      <c r="C131" s="110">
        <v>488.37900000000002</v>
      </c>
      <c r="D131" s="110">
        <v>1.0649999999999999</v>
      </c>
      <c r="E131" s="111">
        <v>2.5000000000000001E-2</v>
      </c>
      <c r="F131" s="112" t="str">
        <f>VLOOKUP(B129,'TCS Chainage As PER CA'!$B$4:$J$4,8,TRUE)</f>
        <v>MCW</v>
      </c>
      <c r="G131" s="112" t="str">
        <f>VLOOKUP(B131,'TCS Chainage As PER CA'!$B$4:$J$4,4,TRUE)</f>
        <v>TCS - 01</v>
      </c>
      <c r="H131" s="110">
        <f>VLOOKUP(B131,'TCS Chainage As PER CA'!$B$4:$J$4,6,TRUE)</f>
        <v>13</v>
      </c>
      <c r="I131" s="110">
        <f t="shared" si="21"/>
        <v>487.31400000000002</v>
      </c>
      <c r="J131" s="110">
        <f t="shared" si="22"/>
        <v>487.57650000000001</v>
      </c>
      <c r="K131" s="110">
        <f t="shared" si="23"/>
        <v>487.44524999999999</v>
      </c>
      <c r="L131" s="110">
        <v>486.327</v>
      </c>
      <c r="M131" s="110"/>
      <c r="N131" s="110">
        <f t="shared" si="24"/>
        <v>243.1635</v>
      </c>
      <c r="O131" s="110">
        <f t="shared" si="25"/>
        <v>244.28174999999999</v>
      </c>
      <c r="P131" s="110">
        <f t="shared" si="26"/>
        <v>244.28174999999999</v>
      </c>
      <c r="Q131" s="110">
        <f t="shared" si="27"/>
        <v>0</v>
      </c>
      <c r="R131" s="109">
        <f t="shared" si="36"/>
        <v>10</v>
      </c>
      <c r="S131" s="109">
        <f>VLOOKUP(B131,'TCS Chainage As PER CA'!$B$4:$J$4,7,TRUE)</f>
        <v>0</v>
      </c>
      <c r="T131" s="113">
        <f t="shared" si="28"/>
        <v>0</v>
      </c>
      <c r="U131" s="110">
        <f t="shared" si="29"/>
        <v>13</v>
      </c>
      <c r="V131" s="110">
        <f t="shared" si="30"/>
        <v>13</v>
      </c>
      <c r="W131" s="110">
        <f t="shared" si="31"/>
        <v>13</v>
      </c>
      <c r="X131" s="110">
        <f t="shared" si="32"/>
        <v>3175.66275</v>
      </c>
      <c r="Y131" s="110">
        <f t="shared" si="37"/>
        <v>3175.6887500000003</v>
      </c>
      <c r="Z131" s="114">
        <f t="shared" si="33"/>
        <v>31756.887500000004</v>
      </c>
      <c r="AA131" s="110">
        <f t="shared" si="34"/>
        <v>0</v>
      </c>
      <c r="AB131" s="110">
        <f t="shared" si="38"/>
        <v>0</v>
      </c>
      <c r="AC131" s="114">
        <f t="shared" si="35"/>
        <v>0</v>
      </c>
      <c r="AD131" s="109"/>
    </row>
    <row r="132" spans="1:30" ht="20" customHeight="1">
      <c r="A132" s="109">
        <f t="shared" si="20"/>
        <v>127</v>
      </c>
      <c r="B132" s="109">
        <v>268260</v>
      </c>
      <c r="C132" s="110">
        <v>488.37900000000002</v>
      </c>
      <c r="D132" s="110">
        <v>1.0649999999999999</v>
      </c>
      <c r="E132" s="111">
        <v>2.5000000000000001E-2</v>
      </c>
      <c r="F132" s="112" t="str">
        <f>VLOOKUP(B130,'TCS Chainage As PER CA'!$B$4:$J$4,8,TRUE)</f>
        <v>MCW</v>
      </c>
      <c r="G132" s="112" t="str">
        <f>VLOOKUP(B132,'TCS Chainage As PER CA'!$B$4:$J$4,4,TRUE)</f>
        <v>TCS - 01</v>
      </c>
      <c r="H132" s="110">
        <f>VLOOKUP(B132,'TCS Chainage As PER CA'!$B$4:$J$4,6,TRUE)</f>
        <v>13</v>
      </c>
      <c r="I132" s="110">
        <f t="shared" si="21"/>
        <v>487.31400000000002</v>
      </c>
      <c r="J132" s="110">
        <f t="shared" si="22"/>
        <v>487.57650000000001</v>
      </c>
      <c r="K132" s="110">
        <f t="shared" si="23"/>
        <v>487.44524999999999</v>
      </c>
      <c r="L132" s="110">
        <v>486.33099999999996</v>
      </c>
      <c r="M132" s="110"/>
      <c r="N132" s="110">
        <f t="shared" si="24"/>
        <v>243.16549999999998</v>
      </c>
      <c r="O132" s="110">
        <f t="shared" si="25"/>
        <v>244.27975000000001</v>
      </c>
      <c r="P132" s="110">
        <f t="shared" si="26"/>
        <v>244.27975000000001</v>
      </c>
      <c r="Q132" s="110">
        <f t="shared" si="27"/>
        <v>0</v>
      </c>
      <c r="R132" s="109">
        <f t="shared" si="36"/>
        <v>10</v>
      </c>
      <c r="S132" s="109">
        <f>VLOOKUP(B132,'TCS Chainage As PER CA'!$B$4:$J$4,7,TRUE)</f>
        <v>0</v>
      </c>
      <c r="T132" s="113">
        <f t="shared" si="28"/>
        <v>0</v>
      </c>
      <c r="U132" s="110">
        <f t="shared" si="29"/>
        <v>13</v>
      </c>
      <c r="V132" s="110">
        <f t="shared" si="30"/>
        <v>13</v>
      </c>
      <c r="W132" s="110">
        <f t="shared" si="31"/>
        <v>13</v>
      </c>
      <c r="X132" s="110">
        <f t="shared" si="32"/>
        <v>3175.6367500000001</v>
      </c>
      <c r="Y132" s="110">
        <f t="shared" si="37"/>
        <v>3175.64975</v>
      </c>
      <c r="Z132" s="114">
        <f t="shared" si="33"/>
        <v>31756.497500000001</v>
      </c>
      <c r="AA132" s="110">
        <f t="shared" si="34"/>
        <v>0</v>
      </c>
      <c r="AB132" s="110">
        <f t="shared" si="38"/>
        <v>0</v>
      </c>
      <c r="AC132" s="114">
        <f t="shared" si="35"/>
        <v>0</v>
      </c>
      <c r="AD132" s="109"/>
    </row>
    <row r="133" spans="1:30" ht="20" customHeight="1">
      <c r="A133" s="109">
        <f t="shared" si="20"/>
        <v>128</v>
      </c>
      <c r="B133" s="109">
        <v>268270</v>
      </c>
      <c r="C133" s="110">
        <v>488.37900000000002</v>
      </c>
      <c r="D133" s="110">
        <v>1.0649999999999999</v>
      </c>
      <c r="E133" s="111">
        <v>2.5000000000000001E-2</v>
      </c>
      <c r="F133" s="112" t="str">
        <f>VLOOKUP(B131,'TCS Chainage As PER CA'!$B$4:$J$4,8,TRUE)</f>
        <v>MCW</v>
      </c>
      <c r="G133" s="112" t="str">
        <f>VLOOKUP(B133,'TCS Chainage As PER CA'!$B$4:$J$4,4,TRUE)</f>
        <v>TCS - 01</v>
      </c>
      <c r="H133" s="110">
        <f>VLOOKUP(B133,'TCS Chainage As PER CA'!$B$4:$J$4,6,TRUE)</f>
        <v>13</v>
      </c>
      <c r="I133" s="110">
        <f t="shared" si="21"/>
        <v>487.31400000000002</v>
      </c>
      <c r="J133" s="110">
        <f t="shared" si="22"/>
        <v>487.57650000000001</v>
      </c>
      <c r="K133" s="110">
        <f t="shared" si="23"/>
        <v>487.44524999999999</v>
      </c>
      <c r="L133" s="110">
        <v>486.495</v>
      </c>
      <c r="M133" s="110"/>
      <c r="N133" s="110">
        <f t="shared" si="24"/>
        <v>243.2475</v>
      </c>
      <c r="O133" s="110">
        <f t="shared" si="25"/>
        <v>244.19774999999998</v>
      </c>
      <c r="P133" s="110">
        <f t="shared" si="26"/>
        <v>244.19774999999998</v>
      </c>
      <c r="Q133" s="110">
        <f t="shared" si="27"/>
        <v>0</v>
      </c>
      <c r="R133" s="109">
        <f t="shared" si="36"/>
        <v>10</v>
      </c>
      <c r="S133" s="109">
        <f>VLOOKUP(B133,'TCS Chainage As PER CA'!$B$4:$J$4,7,TRUE)</f>
        <v>0</v>
      </c>
      <c r="T133" s="113">
        <f t="shared" si="28"/>
        <v>0</v>
      </c>
      <c r="U133" s="110">
        <f t="shared" si="29"/>
        <v>13</v>
      </c>
      <c r="V133" s="110">
        <f t="shared" si="30"/>
        <v>13</v>
      </c>
      <c r="W133" s="110">
        <f t="shared" si="31"/>
        <v>13</v>
      </c>
      <c r="X133" s="110">
        <f t="shared" si="32"/>
        <v>3174.5707499999999</v>
      </c>
      <c r="Y133" s="110">
        <f t="shared" si="37"/>
        <v>3175.1037500000002</v>
      </c>
      <c r="Z133" s="114">
        <f t="shared" si="33"/>
        <v>31751.037500000002</v>
      </c>
      <c r="AA133" s="110">
        <f t="shared" si="34"/>
        <v>0</v>
      </c>
      <c r="AB133" s="110">
        <f t="shared" si="38"/>
        <v>0</v>
      </c>
      <c r="AC133" s="114">
        <f t="shared" si="35"/>
        <v>0</v>
      </c>
      <c r="AD133" s="109"/>
    </row>
    <row r="134" spans="1:30" ht="20" customHeight="1">
      <c r="A134" s="109">
        <f t="shared" ref="A134:A197" si="39">+A133+1</f>
        <v>129</v>
      </c>
      <c r="B134" s="109">
        <v>268280</v>
      </c>
      <c r="C134" s="110">
        <v>488.37900000000002</v>
      </c>
      <c r="D134" s="110">
        <v>1.0649999999999999</v>
      </c>
      <c r="E134" s="111">
        <v>2.5000000000000001E-2</v>
      </c>
      <c r="F134" s="112" t="str">
        <f>VLOOKUP(B132,'TCS Chainage As PER CA'!$B$4:$J$4,8,TRUE)</f>
        <v>MCW</v>
      </c>
      <c r="G134" s="112" t="str">
        <f>VLOOKUP(B134,'TCS Chainage As PER CA'!$B$4:$J$4,4,TRUE)</f>
        <v>TCS - 01</v>
      </c>
      <c r="H134" s="110">
        <f>VLOOKUP(B134,'TCS Chainage As PER CA'!$B$4:$J$4,6,TRUE)</f>
        <v>13</v>
      </c>
      <c r="I134" s="110">
        <f t="shared" ref="I134:I197" si="40">C134-D134</f>
        <v>487.31400000000002</v>
      </c>
      <c r="J134" s="110">
        <f t="shared" ref="J134:J197" si="41">I134+(($H134-2.5)*E134)</f>
        <v>487.57650000000001</v>
      </c>
      <c r="K134" s="110">
        <f t="shared" ref="K134:K197" si="42">(I134+J134)/2</f>
        <v>487.44524999999999</v>
      </c>
      <c r="L134" s="110">
        <v>486.42699999999996</v>
      </c>
      <c r="M134" s="110"/>
      <c r="N134" s="110">
        <f t="shared" ref="N134:N197" si="43">(L134+M134)/2</f>
        <v>243.21349999999998</v>
      </c>
      <c r="O134" s="110">
        <f t="shared" ref="O134:O197" si="44">K134-N134</f>
        <v>244.23175000000001</v>
      </c>
      <c r="P134" s="110">
        <f t="shared" ref="P134:P197" si="45">+IF(O134&gt;0,O134,0)</f>
        <v>244.23175000000001</v>
      </c>
      <c r="Q134" s="110">
        <f t="shared" ref="Q134:Q197" si="46">+IF(O134&lt;0,O134,0)</f>
        <v>0</v>
      </c>
      <c r="R134" s="109">
        <f t="shared" si="36"/>
        <v>10</v>
      </c>
      <c r="S134" s="109">
        <f>VLOOKUP(B134,'TCS Chainage As PER CA'!$B$4:$J$4,7,TRUE)</f>
        <v>0</v>
      </c>
      <c r="T134" s="113">
        <f t="shared" ref="T134:T197" si="47">IF(S134&gt;0,(CONCATENATE(S134," : 1")),0)</f>
        <v>0</v>
      </c>
      <c r="U134" s="110">
        <f t="shared" ref="U134:U197" si="48">+H134</f>
        <v>13</v>
      </c>
      <c r="V134" s="110">
        <f t="shared" ref="V134:V197" si="49">U134+O134*S134</f>
        <v>13</v>
      </c>
      <c r="W134" s="110">
        <f t="shared" ref="W134:W197" si="50">(U134+V134)/2</f>
        <v>13</v>
      </c>
      <c r="X134" s="110">
        <f t="shared" ref="X134:X197" si="51">P134*W134</f>
        <v>3175.0127499999999</v>
      </c>
      <c r="Y134" s="110">
        <f t="shared" si="37"/>
        <v>3174.7917499999999</v>
      </c>
      <c r="Z134" s="114">
        <f t="shared" ref="Z134:Z197" si="52">Y134*R134</f>
        <v>31747.9175</v>
      </c>
      <c r="AA134" s="110">
        <f t="shared" ref="AA134:AA197" si="53">Q134*W134*-1</f>
        <v>0</v>
      </c>
      <c r="AB134" s="110">
        <f t="shared" si="38"/>
        <v>0</v>
      </c>
      <c r="AC134" s="114">
        <f t="shared" ref="AC134:AC197" si="54">AB134*R134</f>
        <v>0</v>
      </c>
      <c r="AD134" s="109"/>
    </row>
    <row r="135" spans="1:30" ht="20" customHeight="1">
      <c r="A135" s="109">
        <f t="shared" si="39"/>
        <v>130</v>
      </c>
      <c r="B135" s="109">
        <v>268290</v>
      </c>
      <c r="C135" s="110">
        <v>488.37900000000002</v>
      </c>
      <c r="D135" s="110">
        <v>1.0649999999999999</v>
      </c>
      <c r="E135" s="111">
        <v>2.5000000000000001E-2</v>
      </c>
      <c r="F135" s="112" t="str">
        <f>VLOOKUP(B133,'TCS Chainage As PER CA'!$B$4:$J$4,8,TRUE)</f>
        <v>MCW</v>
      </c>
      <c r="G135" s="112" t="str">
        <f>VLOOKUP(B135,'TCS Chainage As PER CA'!$B$4:$J$4,4,TRUE)</f>
        <v>TCS - 01</v>
      </c>
      <c r="H135" s="110">
        <f>VLOOKUP(B135,'TCS Chainage As PER CA'!$B$4:$J$4,6,TRUE)</f>
        <v>13</v>
      </c>
      <c r="I135" s="110">
        <f t="shared" si="40"/>
        <v>487.31400000000002</v>
      </c>
      <c r="J135" s="110">
        <f t="shared" si="41"/>
        <v>487.57650000000001</v>
      </c>
      <c r="K135" s="110">
        <f t="shared" si="42"/>
        <v>487.44524999999999</v>
      </c>
      <c r="L135" s="110">
        <v>486.56700000000001</v>
      </c>
      <c r="M135" s="110"/>
      <c r="N135" s="110">
        <f t="shared" si="43"/>
        <v>243.2835</v>
      </c>
      <c r="O135" s="110">
        <f t="shared" si="44"/>
        <v>244.16174999999998</v>
      </c>
      <c r="P135" s="110">
        <f t="shared" si="45"/>
        <v>244.16174999999998</v>
      </c>
      <c r="Q135" s="110">
        <f t="shared" si="46"/>
        <v>0</v>
      </c>
      <c r="R135" s="109">
        <f t="shared" ref="R135:R198" si="55">+B135-B134</f>
        <v>10</v>
      </c>
      <c r="S135" s="109">
        <f>VLOOKUP(B135,'TCS Chainage As PER CA'!$B$4:$J$4,7,TRUE)</f>
        <v>0</v>
      </c>
      <c r="T135" s="113">
        <f t="shared" si="47"/>
        <v>0</v>
      </c>
      <c r="U135" s="110">
        <f t="shared" si="48"/>
        <v>13</v>
      </c>
      <c r="V135" s="110">
        <f t="shared" si="49"/>
        <v>13</v>
      </c>
      <c r="W135" s="110">
        <f t="shared" si="50"/>
        <v>13</v>
      </c>
      <c r="X135" s="110">
        <f t="shared" si="51"/>
        <v>3174.10275</v>
      </c>
      <c r="Y135" s="110">
        <f t="shared" ref="Y135:Y198" si="56">(X135+X134)/2</f>
        <v>3174.5577499999999</v>
      </c>
      <c r="Z135" s="114">
        <f t="shared" si="52"/>
        <v>31745.577499999999</v>
      </c>
      <c r="AA135" s="110">
        <f t="shared" si="53"/>
        <v>0</v>
      </c>
      <c r="AB135" s="110">
        <f t="shared" ref="AB135:AB198" si="57">(AA135+AA134)/2</f>
        <v>0</v>
      </c>
      <c r="AC135" s="114">
        <f t="shared" si="54"/>
        <v>0</v>
      </c>
      <c r="AD135" s="109"/>
    </row>
    <row r="136" spans="1:30" ht="20" customHeight="1">
      <c r="A136" s="109">
        <f t="shared" si="39"/>
        <v>131</v>
      </c>
      <c r="B136" s="109">
        <v>268300</v>
      </c>
      <c r="C136" s="110">
        <v>488.37900000000002</v>
      </c>
      <c r="D136" s="110">
        <v>1.0649999999999999</v>
      </c>
      <c r="E136" s="111">
        <v>2.5000000000000001E-2</v>
      </c>
      <c r="F136" s="112" t="str">
        <f>VLOOKUP(B134,'TCS Chainage As PER CA'!$B$4:$J$4,8,TRUE)</f>
        <v>MCW</v>
      </c>
      <c r="G136" s="112" t="str">
        <f>VLOOKUP(B136,'TCS Chainage As PER CA'!$B$4:$J$4,4,TRUE)</f>
        <v>TCS - 01</v>
      </c>
      <c r="H136" s="110">
        <f>VLOOKUP(B136,'TCS Chainage As PER CA'!$B$4:$J$4,6,TRUE)</f>
        <v>13</v>
      </c>
      <c r="I136" s="110">
        <f t="shared" si="40"/>
        <v>487.31400000000002</v>
      </c>
      <c r="J136" s="110">
        <f t="shared" si="41"/>
        <v>487.57650000000001</v>
      </c>
      <c r="K136" s="110">
        <f t="shared" si="42"/>
        <v>487.44524999999999</v>
      </c>
      <c r="L136" s="110">
        <v>486.68799999999999</v>
      </c>
      <c r="M136" s="110"/>
      <c r="N136" s="110">
        <f t="shared" si="43"/>
        <v>243.34399999999999</v>
      </c>
      <c r="O136" s="110">
        <f t="shared" si="44"/>
        <v>244.10124999999999</v>
      </c>
      <c r="P136" s="110">
        <f t="shared" si="45"/>
        <v>244.10124999999999</v>
      </c>
      <c r="Q136" s="110">
        <f t="shared" si="46"/>
        <v>0</v>
      </c>
      <c r="R136" s="109">
        <f t="shared" si="55"/>
        <v>10</v>
      </c>
      <c r="S136" s="109">
        <f>VLOOKUP(B136,'TCS Chainage As PER CA'!$B$4:$J$4,7,TRUE)</f>
        <v>0</v>
      </c>
      <c r="T136" s="113">
        <f t="shared" si="47"/>
        <v>0</v>
      </c>
      <c r="U136" s="110">
        <f t="shared" si="48"/>
        <v>13</v>
      </c>
      <c r="V136" s="110">
        <f t="shared" si="49"/>
        <v>13</v>
      </c>
      <c r="W136" s="110">
        <f t="shared" si="50"/>
        <v>13</v>
      </c>
      <c r="X136" s="110">
        <f t="shared" si="51"/>
        <v>3173.3162499999999</v>
      </c>
      <c r="Y136" s="110">
        <f t="shared" si="56"/>
        <v>3173.7094999999999</v>
      </c>
      <c r="Z136" s="114">
        <f t="shared" si="52"/>
        <v>31737.095000000001</v>
      </c>
      <c r="AA136" s="110">
        <f t="shared" si="53"/>
        <v>0</v>
      </c>
      <c r="AB136" s="110">
        <f t="shared" si="57"/>
        <v>0</v>
      </c>
      <c r="AC136" s="114">
        <f t="shared" si="54"/>
        <v>0</v>
      </c>
      <c r="AD136" s="109"/>
    </row>
    <row r="137" spans="1:30" ht="20" customHeight="1">
      <c r="A137" s="109">
        <f t="shared" si="39"/>
        <v>132</v>
      </c>
      <c r="B137" s="109">
        <v>268310</v>
      </c>
      <c r="C137" s="110">
        <v>488.37900000000002</v>
      </c>
      <c r="D137" s="110">
        <v>1.0649999999999999</v>
      </c>
      <c r="E137" s="111">
        <v>2.5000000000000001E-2</v>
      </c>
      <c r="F137" s="112" t="str">
        <f>VLOOKUP(B135,'TCS Chainage As PER CA'!$B$4:$J$4,8,TRUE)</f>
        <v>MCW</v>
      </c>
      <c r="G137" s="112" t="str">
        <f>VLOOKUP(B137,'TCS Chainage As PER CA'!$B$4:$J$4,4,TRUE)</f>
        <v>TCS - 01</v>
      </c>
      <c r="H137" s="110">
        <f>VLOOKUP(B137,'TCS Chainage As PER CA'!$B$4:$J$4,6,TRUE)</f>
        <v>13</v>
      </c>
      <c r="I137" s="110">
        <f t="shared" si="40"/>
        <v>487.31400000000002</v>
      </c>
      <c r="J137" s="110">
        <f t="shared" si="41"/>
        <v>487.57650000000001</v>
      </c>
      <c r="K137" s="110">
        <f t="shared" si="42"/>
        <v>487.44524999999999</v>
      </c>
      <c r="L137" s="110">
        <v>485.59399999999999</v>
      </c>
      <c r="M137" s="110"/>
      <c r="N137" s="110">
        <f t="shared" si="43"/>
        <v>242.797</v>
      </c>
      <c r="O137" s="110">
        <f t="shared" si="44"/>
        <v>244.64824999999999</v>
      </c>
      <c r="P137" s="110">
        <f t="shared" si="45"/>
        <v>244.64824999999999</v>
      </c>
      <c r="Q137" s="110">
        <f t="shared" si="46"/>
        <v>0</v>
      </c>
      <c r="R137" s="109">
        <f t="shared" si="55"/>
        <v>10</v>
      </c>
      <c r="S137" s="109">
        <f>VLOOKUP(B137,'TCS Chainage As PER CA'!$B$4:$J$4,7,TRUE)</f>
        <v>0</v>
      </c>
      <c r="T137" s="113">
        <f t="shared" si="47"/>
        <v>0</v>
      </c>
      <c r="U137" s="110">
        <f t="shared" si="48"/>
        <v>13</v>
      </c>
      <c r="V137" s="110">
        <f t="shared" si="49"/>
        <v>13</v>
      </c>
      <c r="W137" s="110">
        <f t="shared" si="50"/>
        <v>13</v>
      </c>
      <c r="X137" s="110">
        <f t="shared" si="51"/>
        <v>3180.4272499999997</v>
      </c>
      <c r="Y137" s="110">
        <f t="shared" si="56"/>
        <v>3176.8717499999998</v>
      </c>
      <c r="Z137" s="114">
        <f t="shared" si="52"/>
        <v>31768.717499999999</v>
      </c>
      <c r="AA137" s="110">
        <f t="shared" si="53"/>
        <v>0</v>
      </c>
      <c r="AB137" s="110">
        <f t="shared" si="57"/>
        <v>0</v>
      </c>
      <c r="AC137" s="114">
        <f t="shared" si="54"/>
        <v>0</v>
      </c>
      <c r="AD137" s="109"/>
    </row>
    <row r="138" spans="1:30" ht="20" customHeight="1">
      <c r="A138" s="109">
        <f t="shared" si="39"/>
        <v>133</v>
      </c>
      <c r="B138" s="109">
        <v>268320</v>
      </c>
      <c r="C138" s="110">
        <v>488.37900000000002</v>
      </c>
      <c r="D138" s="110">
        <v>1.0649999999999999</v>
      </c>
      <c r="E138" s="111">
        <v>2.5000000000000001E-2</v>
      </c>
      <c r="F138" s="112" t="str">
        <f>VLOOKUP(B136,'TCS Chainage As PER CA'!$B$4:$J$4,8,TRUE)</f>
        <v>MCW</v>
      </c>
      <c r="G138" s="112" t="str">
        <f>VLOOKUP(B138,'TCS Chainage As PER CA'!$B$4:$J$4,4,TRUE)</f>
        <v>TCS - 01</v>
      </c>
      <c r="H138" s="110">
        <f>VLOOKUP(B138,'TCS Chainage As PER CA'!$B$4:$J$4,6,TRUE)</f>
        <v>13</v>
      </c>
      <c r="I138" s="110">
        <f t="shared" si="40"/>
        <v>487.31400000000002</v>
      </c>
      <c r="J138" s="110">
        <f t="shared" si="41"/>
        <v>487.57650000000001</v>
      </c>
      <c r="K138" s="110">
        <f t="shared" si="42"/>
        <v>487.44524999999999</v>
      </c>
      <c r="L138" s="110">
        <v>485.822</v>
      </c>
      <c r="M138" s="110"/>
      <c r="N138" s="110">
        <f t="shared" si="43"/>
        <v>242.911</v>
      </c>
      <c r="O138" s="110">
        <f t="shared" si="44"/>
        <v>244.53424999999999</v>
      </c>
      <c r="P138" s="110">
        <f t="shared" si="45"/>
        <v>244.53424999999999</v>
      </c>
      <c r="Q138" s="110">
        <f t="shared" si="46"/>
        <v>0</v>
      </c>
      <c r="R138" s="109">
        <f t="shared" si="55"/>
        <v>10</v>
      </c>
      <c r="S138" s="109">
        <f>VLOOKUP(B138,'TCS Chainage As PER CA'!$B$4:$J$4,7,TRUE)</f>
        <v>0</v>
      </c>
      <c r="T138" s="113">
        <f t="shared" si="47"/>
        <v>0</v>
      </c>
      <c r="U138" s="110">
        <f t="shared" si="48"/>
        <v>13</v>
      </c>
      <c r="V138" s="110">
        <f t="shared" si="49"/>
        <v>13</v>
      </c>
      <c r="W138" s="110">
        <f t="shared" si="50"/>
        <v>13</v>
      </c>
      <c r="X138" s="110">
        <f t="shared" si="51"/>
        <v>3178.9452499999998</v>
      </c>
      <c r="Y138" s="110">
        <f t="shared" si="56"/>
        <v>3179.6862499999997</v>
      </c>
      <c r="Z138" s="114">
        <f t="shared" si="52"/>
        <v>31796.862499999996</v>
      </c>
      <c r="AA138" s="110">
        <f t="shared" si="53"/>
        <v>0</v>
      </c>
      <c r="AB138" s="110">
        <f t="shared" si="57"/>
        <v>0</v>
      </c>
      <c r="AC138" s="114">
        <f t="shared" si="54"/>
        <v>0</v>
      </c>
      <c r="AD138" s="109"/>
    </row>
    <row r="139" spans="1:30" ht="20" customHeight="1">
      <c r="A139" s="109">
        <f t="shared" si="39"/>
        <v>134</v>
      </c>
      <c r="B139" s="109">
        <v>268330</v>
      </c>
      <c r="C139" s="110">
        <v>488.37900000000002</v>
      </c>
      <c r="D139" s="110">
        <v>1.0649999999999999</v>
      </c>
      <c r="E139" s="111">
        <v>2.5000000000000001E-2</v>
      </c>
      <c r="F139" s="112" t="str">
        <f>VLOOKUP(B137,'TCS Chainage As PER CA'!$B$4:$J$4,8,TRUE)</f>
        <v>MCW</v>
      </c>
      <c r="G139" s="112" t="str">
        <f>VLOOKUP(B139,'TCS Chainage As PER CA'!$B$4:$J$4,4,TRUE)</f>
        <v>TCS - 01</v>
      </c>
      <c r="H139" s="110">
        <f>VLOOKUP(B139,'TCS Chainage As PER CA'!$B$4:$J$4,6,TRUE)</f>
        <v>13</v>
      </c>
      <c r="I139" s="110">
        <f t="shared" si="40"/>
        <v>487.31400000000002</v>
      </c>
      <c r="J139" s="110">
        <f t="shared" si="41"/>
        <v>487.57650000000001</v>
      </c>
      <c r="K139" s="110">
        <f t="shared" si="42"/>
        <v>487.44524999999999</v>
      </c>
      <c r="L139" s="110">
        <v>479.18199999999996</v>
      </c>
      <c r="M139" s="110"/>
      <c r="N139" s="110">
        <f t="shared" si="43"/>
        <v>239.59099999999998</v>
      </c>
      <c r="O139" s="110">
        <f t="shared" si="44"/>
        <v>247.85425000000001</v>
      </c>
      <c r="P139" s="110">
        <f t="shared" si="45"/>
        <v>247.85425000000001</v>
      </c>
      <c r="Q139" s="110">
        <f t="shared" si="46"/>
        <v>0</v>
      </c>
      <c r="R139" s="109">
        <f t="shared" si="55"/>
        <v>10</v>
      </c>
      <c r="S139" s="109">
        <f>VLOOKUP(B139,'TCS Chainage As PER CA'!$B$4:$J$4,7,TRUE)</f>
        <v>0</v>
      </c>
      <c r="T139" s="113">
        <f t="shared" si="47"/>
        <v>0</v>
      </c>
      <c r="U139" s="110">
        <f t="shared" si="48"/>
        <v>13</v>
      </c>
      <c r="V139" s="110">
        <f t="shared" si="49"/>
        <v>13</v>
      </c>
      <c r="W139" s="110">
        <f t="shared" si="50"/>
        <v>13</v>
      </c>
      <c r="X139" s="110">
        <f t="shared" si="51"/>
        <v>3222.1052500000001</v>
      </c>
      <c r="Y139" s="110">
        <f t="shared" si="56"/>
        <v>3200.5252499999997</v>
      </c>
      <c r="Z139" s="114">
        <f t="shared" si="52"/>
        <v>32005.252499999995</v>
      </c>
      <c r="AA139" s="110">
        <f t="shared" si="53"/>
        <v>0</v>
      </c>
      <c r="AB139" s="110">
        <f t="shared" si="57"/>
        <v>0</v>
      </c>
      <c r="AC139" s="114">
        <f t="shared" si="54"/>
        <v>0</v>
      </c>
      <c r="AD139" s="109"/>
    </row>
    <row r="140" spans="1:30" ht="20" customHeight="1">
      <c r="A140" s="109">
        <f t="shared" si="39"/>
        <v>135</v>
      </c>
      <c r="B140" s="109">
        <v>268340</v>
      </c>
      <c r="C140" s="110">
        <v>488.37900000000002</v>
      </c>
      <c r="D140" s="110">
        <v>1.0649999999999999</v>
      </c>
      <c r="E140" s="111">
        <v>2.5000000000000001E-2</v>
      </c>
      <c r="F140" s="112" t="str">
        <f>VLOOKUP(B138,'TCS Chainage As PER CA'!$B$4:$J$4,8,TRUE)</f>
        <v>MCW</v>
      </c>
      <c r="G140" s="112" t="str">
        <f>VLOOKUP(B140,'TCS Chainage As PER CA'!$B$4:$J$4,4,TRUE)</f>
        <v>TCS - 01</v>
      </c>
      <c r="H140" s="110">
        <f>VLOOKUP(B140,'TCS Chainage As PER CA'!$B$4:$J$4,6,TRUE)</f>
        <v>13</v>
      </c>
      <c r="I140" s="110">
        <f t="shared" si="40"/>
        <v>487.31400000000002</v>
      </c>
      <c r="J140" s="110">
        <f t="shared" si="41"/>
        <v>487.57650000000001</v>
      </c>
      <c r="K140" s="110">
        <f t="shared" si="42"/>
        <v>487.44524999999999</v>
      </c>
      <c r="L140" s="110">
        <v>486.19099999999997</v>
      </c>
      <c r="M140" s="110"/>
      <c r="N140" s="110">
        <f t="shared" si="43"/>
        <v>243.09549999999999</v>
      </c>
      <c r="O140" s="110">
        <f t="shared" si="44"/>
        <v>244.34975</v>
      </c>
      <c r="P140" s="110">
        <f t="shared" si="45"/>
        <v>244.34975</v>
      </c>
      <c r="Q140" s="110">
        <f t="shared" si="46"/>
        <v>0</v>
      </c>
      <c r="R140" s="109">
        <f t="shared" si="55"/>
        <v>10</v>
      </c>
      <c r="S140" s="109">
        <f>VLOOKUP(B140,'TCS Chainage As PER CA'!$B$4:$J$4,7,TRUE)</f>
        <v>0</v>
      </c>
      <c r="T140" s="113">
        <f t="shared" si="47"/>
        <v>0</v>
      </c>
      <c r="U140" s="110">
        <f t="shared" si="48"/>
        <v>13</v>
      </c>
      <c r="V140" s="110">
        <f t="shared" si="49"/>
        <v>13</v>
      </c>
      <c r="W140" s="110">
        <f t="shared" si="50"/>
        <v>13</v>
      </c>
      <c r="X140" s="110">
        <f t="shared" si="51"/>
        <v>3176.54675</v>
      </c>
      <c r="Y140" s="110">
        <f t="shared" si="56"/>
        <v>3199.326</v>
      </c>
      <c r="Z140" s="114">
        <f t="shared" si="52"/>
        <v>31993.260000000002</v>
      </c>
      <c r="AA140" s="110">
        <f t="shared" si="53"/>
        <v>0</v>
      </c>
      <c r="AB140" s="110">
        <f t="shared" si="57"/>
        <v>0</v>
      </c>
      <c r="AC140" s="114">
        <f t="shared" si="54"/>
        <v>0</v>
      </c>
      <c r="AD140" s="109"/>
    </row>
    <row r="141" spans="1:30" ht="20" customHeight="1">
      <c r="A141" s="109">
        <f t="shared" si="39"/>
        <v>136</v>
      </c>
      <c r="B141" s="109">
        <v>268350</v>
      </c>
      <c r="C141" s="110">
        <v>488.37799999999999</v>
      </c>
      <c r="D141" s="110">
        <v>1.0649999999999999</v>
      </c>
      <c r="E141" s="111">
        <v>2.5000000000000001E-2</v>
      </c>
      <c r="F141" s="112" t="str">
        <f>VLOOKUP(B139,'TCS Chainage As PER CA'!$B$4:$J$4,8,TRUE)</f>
        <v>MCW</v>
      </c>
      <c r="G141" s="112" t="str">
        <f>VLOOKUP(B141,'TCS Chainage As PER CA'!$B$4:$J$4,4,TRUE)</f>
        <v>TCS - 01</v>
      </c>
      <c r="H141" s="110">
        <f>VLOOKUP(B141,'TCS Chainage As PER CA'!$B$4:$J$4,6,TRUE)</f>
        <v>13</v>
      </c>
      <c r="I141" s="110">
        <f t="shared" si="40"/>
        <v>487.31299999999999</v>
      </c>
      <c r="J141" s="110">
        <f t="shared" si="41"/>
        <v>487.57549999999998</v>
      </c>
      <c r="K141" s="110">
        <f t="shared" si="42"/>
        <v>487.44425000000001</v>
      </c>
      <c r="L141" s="110">
        <v>483.52199999999999</v>
      </c>
      <c r="M141" s="110"/>
      <c r="N141" s="110">
        <f t="shared" si="43"/>
        <v>241.761</v>
      </c>
      <c r="O141" s="110">
        <f t="shared" si="44"/>
        <v>245.68325000000002</v>
      </c>
      <c r="P141" s="110">
        <f t="shared" si="45"/>
        <v>245.68325000000002</v>
      </c>
      <c r="Q141" s="110">
        <f t="shared" si="46"/>
        <v>0</v>
      </c>
      <c r="R141" s="109">
        <f t="shared" si="55"/>
        <v>10</v>
      </c>
      <c r="S141" s="109">
        <f>VLOOKUP(B141,'TCS Chainage As PER CA'!$B$4:$J$4,7,TRUE)</f>
        <v>0</v>
      </c>
      <c r="T141" s="113">
        <f t="shared" si="47"/>
        <v>0</v>
      </c>
      <c r="U141" s="110">
        <f t="shared" si="48"/>
        <v>13</v>
      </c>
      <c r="V141" s="110">
        <f t="shared" si="49"/>
        <v>13</v>
      </c>
      <c r="W141" s="110">
        <f t="shared" si="50"/>
        <v>13</v>
      </c>
      <c r="X141" s="110">
        <f t="shared" si="51"/>
        <v>3193.8822500000001</v>
      </c>
      <c r="Y141" s="110">
        <f t="shared" si="56"/>
        <v>3185.2145</v>
      </c>
      <c r="Z141" s="114">
        <f t="shared" si="52"/>
        <v>31852.145</v>
      </c>
      <c r="AA141" s="110">
        <f t="shared" si="53"/>
        <v>0</v>
      </c>
      <c r="AB141" s="110">
        <f t="shared" si="57"/>
        <v>0</v>
      </c>
      <c r="AC141" s="114">
        <f t="shared" si="54"/>
        <v>0</v>
      </c>
      <c r="AD141" s="109"/>
    </row>
    <row r="142" spans="1:30" ht="20" customHeight="1">
      <c r="A142" s="109">
        <f t="shared" si="39"/>
        <v>137</v>
      </c>
      <c r="B142" s="109">
        <v>268360</v>
      </c>
      <c r="C142" s="110">
        <v>488.37099999999998</v>
      </c>
      <c r="D142" s="110">
        <v>1.0649999999999999</v>
      </c>
      <c r="E142" s="111">
        <v>2.5000000000000001E-2</v>
      </c>
      <c r="F142" s="112" t="str">
        <f>VLOOKUP(B140,'TCS Chainage As PER CA'!$B$4:$J$4,8,TRUE)</f>
        <v>MCW</v>
      </c>
      <c r="G142" s="112" t="str">
        <f>VLOOKUP(B142,'TCS Chainage As PER CA'!$B$4:$J$4,4,TRUE)</f>
        <v>TCS - 01</v>
      </c>
      <c r="H142" s="110">
        <f>VLOOKUP(B142,'TCS Chainage As PER CA'!$B$4:$J$4,6,TRUE)</f>
        <v>13</v>
      </c>
      <c r="I142" s="110">
        <f t="shared" si="40"/>
        <v>487.30599999999998</v>
      </c>
      <c r="J142" s="110">
        <f t="shared" si="41"/>
        <v>487.56849999999997</v>
      </c>
      <c r="K142" s="110">
        <f t="shared" si="42"/>
        <v>487.43724999999995</v>
      </c>
      <c r="L142" s="110">
        <v>483.92699999999996</v>
      </c>
      <c r="M142" s="110"/>
      <c r="N142" s="110">
        <f t="shared" si="43"/>
        <v>241.96349999999998</v>
      </c>
      <c r="O142" s="110">
        <f t="shared" si="44"/>
        <v>245.47374999999997</v>
      </c>
      <c r="P142" s="110">
        <f t="shared" si="45"/>
        <v>245.47374999999997</v>
      </c>
      <c r="Q142" s="110">
        <f t="shared" si="46"/>
        <v>0</v>
      </c>
      <c r="R142" s="109">
        <f t="shared" si="55"/>
        <v>10</v>
      </c>
      <c r="S142" s="109">
        <f>VLOOKUP(B142,'TCS Chainage As PER CA'!$B$4:$J$4,7,TRUE)</f>
        <v>0</v>
      </c>
      <c r="T142" s="113">
        <f t="shared" si="47"/>
        <v>0</v>
      </c>
      <c r="U142" s="110">
        <f t="shared" si="48"/>
        <v>13</v>
      </c>
      <c r="V142" s="110">
        <f t="shared" si="49"/>
        <v>13</v>
      </c>
      <c r="W142" s="110">
        <f t="shared" si="50"/>
        <v>13</v>
      </c>
      <c r="X142" s="110">
        <f t="shared" si="51"/>
        <v>3191.1587499999996</v>
      </c>
      <c r="Y142" s="110">
        <f t="shared" si="56"/>
        <v>3192.5204999999996</v>
      </c>
      <c r="Z142" s="114">
        <f t="shared" si="52"/>
        <v>31925.204999999994</v>
      </c>
      <c r="AA142" s="110">
        <f t="shared" si="53"/>
        <v>0</v>
      </c>
      <c r="AB142" s="110">
        <f t="shared" si="57"/>
        <v>0</v>
      </c>
      <c r="AC142" s="114">
        <f t="shared" si="54"/>
        <v>0</v>
      </c>
      <c r="AD142" s="109"/>
    </row>
    <row r="143" spans="1:30" ht="20" customHeight="1">
      <c r="A143" s="109">
        <f t="shared" si="39"/>
        <v>138</v>
      </c>
      <c r="B143" s="109">
        <v>268370</v>
      </c>
      <c r="C143" s="110">
        <v>488.35700000000003</v>
      </c>
      <c r="D143" s="110">
        <v>1.0649999999999999</v>
      </c>
      <c r="E143" s="111">
        <v>2.5000000000000001E-2</v>
      </c>
      <c r="F143" s="112" t="str">
        <f>VLOOKUP(B141,'TCS Chainage As PER CA'!$B$4:$J$4,8,TRUE)</f>
        <v>MCW</v>
      </c>
      <c r="G143" s="112" t="str">
        <f>VLOOKUP(B143,'TCS Chainage As PER CA'!$B$4:$J$4,4,TRUE)</f>
        <v>TCS - 01</v>
      </c>
      <c r="H143" s="110">
        <f>VLOOKUP(B143,'TCS Chainage As PER CA'!$B$4:$J$4,6,TRUE)</f>
        <v>13</v>
      </c>
      <c r="I143" s="110">
        <f t="shared" si="40"/>
        <v>487.29200000000003</v>
      </c>
      <c r="J143" s="110">
        <f t="shared" si="41"/>
        <v>487.55450000000002</v>
      </c>
      <c r="K143" s="110">
        <f t="shared" si="42"/>
        <v>487.42325000000005</v>
      </c>
      <c r="L143" s="110">
        <v>484.05899999999997</v>
      </c>
      <c r="M143" s="110"/>
      <c r="N143" s="110">
        <f t="shared" si="43"/>
        <v>242.02949999999998</v>
      </c>
      <c r="O143" s="110">
        <f t="shared" si="44"/>
        <v>245.39375000000007</v>
      </c>
      <c r="P143" s="110">
        <f t="shared" si="45"/>
        <v>245.39375000000007</v>
      </c>
      <c r="Q143" s="110">
        <f t="shared" si="46"/>
        <v>0</v>
      </c>
      <c r="R143" s="109">
        <f t="shared" si="55"/>
        <v>10</v>
      </c>
      <c r="S143" s="109">
        <f>VLOOKUP(B143,'TCS Chainage As PER CA'!$B$4:$J$4,7,TRUE)</f>
        <v>0</v>
      </c>
      <c r="T143" s="113">
        <f t="shared" si="47"/>
        <v>0</v>
      </c>
      <c r="U143" s="110">
        <f t="shared" si="48"/>
        <v>13</v>
      </c>
      <c r="V143" s="110">
        <f t="shared" si="49"/>
        <v>13</v>
      </c>
      <c r="W143" s="110">
        <f t="shared" si="50"/>
        <v>13</v>
      </c>
      <c r="X143" s="110">
        <f t="shared" si="51"/>
        <v>3190.118750000001</v>
      </c>
      <c r="Y143" s="110">
        <f t="shared" si="56"/>
        <v>3190.6387500000001</v>
      </c>
      <c r="Z143" s="114">
        <f t="shared" si="52"/>
        <v>31906.387500000001</v>
      </c>
      <c r="AA143" s="110">
        <f t="shared" si="53"/>
        <v>0</v>
      </c>
      <c r="AB143" s="110">
        <f t="shared" si="57"/>
        <v>0</v>
      </c>
      <c r="AC143" s="114">
        <f t="shared" si="54"/>
        <v>0</v>
      </c>
      <c r="AD143" s="109"/>
    </row>
    <row r="144" spans="1:30" ht="20" customHeight="1">
      <c r="A144" s="109">
        <f t="shared" si="39"/>
        <v>139</v>
      </c>
      <c r="B144" s="109">
        <v>268380</v>
      </c>
      <c r="C144" s="110">
        <v>488.33499999999998</v>
      </c>
      <c r="D144" s="110">
        <v>1.0649999999999999</v>
      </c>
      <c r="E144" s="111">
        <v>2.5000000000000001E-2</v>
      </c>
      <c r="F144" s="112" t="str">
        <f>VLOOKUP(B142,'TCS Chainage As PER CA'!$B$4:$J$4,8,TRUE)</f>
        <v>MCW</v>
      </c>
      <c r="G144" s="112" t="str">
        <f>VLOOKUP(B144,'TCS Chainage As PER CA'!$B$4:$J$4,4,TRUE)</f>
        <v>TCS - 01</v>
      </c>
      <c r="H144" s="110">
        <f>VLOOKUP(B144,'TCS Chainage As PER CA'!$B$4:$J$4,6,TRUE)</f>
        <v>13</v>
      </c>
      <c r="I144" s="110">
        <f t="shared" si="40"/>
        <v>487.27</v>
      </c>
      <c r="J144" s="110">
        <f t="shared" si="41"/>
        <v>487.53249999999997</v>
      </c>
      <c r="K144" s="110">
        <f t="shared" si="42"/>
        <v>487.40125</v>
      </c>
      <c r="L144" s="110">
        <v>484.09100000000001</v>
      </c>
      <c r="M144" s="110"/>
      <c r="N144" s="110">
        <f t="shared" si="43"/>
        <v>242.0455</v>
      </c>
      <c r="O144" s="110">
        <f t="shared" si="44"/>
        <v>245.35575</v>
      </c>
      <c r="P144" s="110">
        <f t="shared" si="45"/>
        <v>245.35575</v>
      </c>
      <c r="Q144" s="110">
        <f t="shared" si="46"/>
        <v>0</v>
      </c>
      <c r="R144" s="109">
        <f t="shared" si="55"/>
        <v>10</v>
      </c>
      <c r="S144" s="109">
        <f>VLOOKUP(B144,'TCS Chainage As PER CA'!$B$4:$J$4,7,TRUE)</f>
        <v>0</v>
      </c>
      <c r="T144" s="113">
        <f t="shared" si="47"/>
        <v>0</v>
      </c>
      <c r="U144" s="110">
        <f t="shared" si="48"/>
        <v>13</v>
      </c>
      <c r="V144" s="110">
        <f t="shared" si="49"/>
        <v>13</v>
      </c>
      <c r="W144" s="110">
        <f t="shared" si="50"/>
        <v>13</v>
      </c>
      <c r="X144" s="110">
        <f t="shared" si="51"/>
        <v>3189.6247499999999</v>
      </c>
      <c r="Y144" s="110">
        <f t="shared" si="56"/>
        <v>3189.8717500000002</v>
      </c>
      <c r="Z144" s="114">
        <f t="shared" si="52"/>
        <v>31898.717500000002</v>
      </c>
      <c r="AA144" s="110">
        <f t="shared" si="53"/>
        <v>0</v>
      </c>
      <c r="AB144" s="110">
        <f t="shared" si="57"/>
        <v>0</v>
      </c>
      <c r="AC144" s="114">
        <f t="shared" si="54"/>
        <v>0</v>
      </c>
      <c r="AD144" s="109"/>
    </row>
    <row r="145" spans="1:30" ht="20" customHeight="1">
      <c r="A145" s="109">
        <f t="shared" si="39"/>
        <v>140</v>
      </c>
      <c r="B145" s="109">
        <v>268390</v>
      </c>
      <c r="C145" s="110">
        <v>488.30599999999998</v>
      </c>
      <c r="D145" s="110">
        <v>1.0649999999999999</v>
      </c>
      <c r="E145" s="111">
        <v>2.5000000000000001E-2</v>
      </c>
      <c r="F145" s="112" t="str">
        <f>VLOOKUP(B143,'TCS Chainage As PER CA'!$B$4:$J$4,8,TRUE)</f>
        <v>MCW</v>
      </c>
      <c r="G145" s="112" t="str">
        <f>VLOOKUP(B145,'TCS Chainage As PER CA'!$B$4:$J$4,4,TRUE)</f>
        <v>TCS - 01</v>
      </c>
      <c r="H145" s="110">
        <f>VLOOKUP(B145,'TCS Chainage As PER CA'!$B$4:$J$4,6,TRUE)</f>
        <v>13</v>
      </c>
      <c r="I145" s="110">
        <f t="shared" si="40"/>
        <v>487.24099999999999</v>
      </c>
      <c r="J145" s="110">
        <f t="shared" si="41"/>
        <v>487.50349999999997</v>
      </c>
      <c r="K145" s="110">
        <f t="shared" si="42"/>
        <v>487.37225000000001</v>
      </c>
      <c r="L145" s="110">
        <v>486.767</v>
      </c>
      <c r="M145" s="110"/>
      <c r="N145" s="110">
        <f t="shared" si="43"/>
        <v>243.3835</v>
      </c>
      <c r="O145" s="110">
        <f t="shared" si="44"/>
        <v>243.98875000000001</v>
      </c>
      <c r="P145" s="110">
        <f t="shared" si="45"/>
        <v>243.98875000000001</v>
      </c>
      <c r="Q145" s="110">
        <f t="shared" si="46"/>
        <v>0</v>
      </c>
      <c r="R145" s="109">
        <f t="shared" si="55"/>
        <v>10</v>
      </c>
      <c r="S145" s="109">
        <f>VLOOKUP(B145,'TCS Chainage As PER CA'!$B$4:$J$4,7,TRUE)</f>
        <v>0</v>
      </c>
      <c r="T145" s="113">
        <f t="shared" si="47"/>
        <v>0</v>
      </c>
      <c r="U145" s="110">
        <f t="shared" si="48"/>
        <v>13</v>
      </c>
      <c r="V145" s="110">
        <f t="shared" si="49"/>
        <v>13</v>
      </c>
      <c r="W145" s="110">
        <f t="shared" si="50"/>
        <v>13</v>
      </c>
      <c r="X145" s="110">
        <f t="shared" si="51"/>
        <v>3171.8537500000002</v>
      </c>
      <c r="Y145" s="110">
        <f t="shared" si="56"/>
        <v>3180.7392500000001</v>
      </c>
      <c r="Z145" s="114">
        <f t="shared" si="52"/>
        <v>31807.392500000002</v>
      </c>
      <c r="AA145" s="110">
        <f t="shared" si="53"/>
        <v>0</v>
      </c>
      <c r="AB145" s="110">
        <f t="shared" si="57"/>
        <v>0</v>
      </c>
      <c r="AC145" s="114">
        <f t="shared" si="54"/>
        <v>0</v>
      </c>
      <c r="AD145" s="109"/>
    </row>
    <row r="146" spans="1:30" ht="20" customHeight="1">
      <c r="A146" s="109">
        <f t="shared" si="39"/>
        <v>141</v>
      </c>
      <c r="B146" s="109">
        <v>268400</v>
      </c>
      <c r="C146" s="110">
        <v>488.26900000000001</v>
      </c>
      <c r="D146" s="110">
        <v>1.0649999999999999</v>
      </c>
      <c r="E146" s="111">
        <v>2.5000000000000001E-2</v>
      </c>
      <c r="F146" s="112" t="str">
        <f>VLOOKUP(B144,'TCS Chainage As PER CA'!$B$4:$J$4,8,TRUE)</f>
        <v>MCW</v>
      </c>
      <c r="G146" s="112" t="str">
        <f>VLOOKUP(B146,'TCS Chainage As PER CA'!$B$4:$J$4,4,TRUE)</f>
        <v>TCS - 01</v>
      </c>
      <c r="H146" s="110">
        <f>VLOOKUP(B146,'TCS Chainage As PER CA'!$B$4:$J$4,6,TRUE)</f>
        <v>13</v>
      </c>
      <c r="I146" s="110">
        <f t="shared" si="40"/>
        <v>487.20400000000001</v>
      </c>
      <c r="J146" s="110">
        <f t="shared" si="41"/>
        <v>487.4665</v>
      </c>
      <c r="K146" s="110">
        <f t="shared" si="42"/>
        <v>487.33524999999997</v>
      </c>
      <c r="L146" s="110">
        <v>486.78499999999997</v>
      </c>
      <c r="M146" s="110"/>
      <c r="N146" s="110">
        <f t="shared" si="43"/>
        <v>243.39249999999998</v>
      </c>
      <c r="O146" s="110">
        <f t="shared" si="44"/>
        <v>243.94274999999999</v>
      </c>
      <c r="P146" s="110">
        <f t="shared" si="45"/>
        <v>243.94274999999999</v>
      </c>
      <c r="Q146" s="110">
        <f t="shared" si="46"/>
        <v>0</v>
      </c>
      <c r="R146" s="109">
        <f t="shared" si="55"/>
        <v>10</v>
      </c>
      <c r="S146" s="109">
        <f>VLOOKUP(B146,'TCS Chainage As PER CA'!$B$4:$J$4,7,TRUE)</f>
        <v>0</v>
      </c>
      <c r="T146" s="113">
        <f t="shared" si="47"/>
        <v>0</v>
      </c>
      <c r="U146" s="110">
        <f t="shared" si="48"/>
        <v>13</v>
      </c>
      <c r="V146" s="110">
        <f t="shared" si="49"/>
        <v>13</v>
      </c>
      <c r="W146" s="110">
        <f t="shared" si="50"/>
        <v>13</v>
      </c>
      <c r="X146" s="110">
        <f t="shared" si="51"/>
        <v>3171.2557499999998</v>
      </c>
      <c r="Y146" s="110">
        <f t="shared" si="56"/>
        <v>3171.5547500000002</v>
      </c>
      <c r="Z146" s="114">
        <f t="shared" si="52"/>
        <v>31715.547500000001</v>
      </c>
      <c r="AA146" s="110">
        <f t="shared" si="53"/>
        <v>0</v>
      </c>
      <c r="AB146" s="110">
        <f t="shared" si="57"/>
        <v>0</v>
      </c>
      <c r="AC146" s="114">
        <f t="shared" si="54"/>
        <v>0</v>
      </c>
      <c r="AD146" s="109"/>
    </row>
    <row r="147" spans="1:30" ht="20" customHeight="1">
      <c r="A147" s="109">
        <f t="shared" si="39"/>
        <v>142</v>
      </c>
      <c r="B147" s="109">
        <v>268410</v>
      </c>
      <c r="C147" s="110">
        <v>488.22500000000002</v>
      </c>
      <c r="D147" s="110">
        <v>1.0649999999999999</v>
      </c>
      <c r="E147" s="111">
        <v>2.5000000000000001E-2</v>
      </c>
      <c r="F147" s="112" t="str">
        <f>VLOOKUP(B145,'TCS Chainage As PER CA'!$B$4:$J$4,8,TRUE)</f>
        <v>MCW</v>
      </c>
      <c r="G147" s="112" t="str">
        <f>VLOOKUP(B147,'TCS Chainage As PER CA'!$B$4:$J$4,4,TRUE)</f>
        <v>TCS - 01</v>
      </c>
      <c r="H147" s="110">
        <f>VLOOKUP(B147,'TCS Chainage As PER CA'!$B$4:$J$4,6,TRUE)</f>
        <v>13</v>
      </c>
      <c r="I147" s="110">
        <f t="shared" si="40"/>
        <v>487.16</v>
      </c>
      <c r="J147" s="110">
        <f t="shared" si="41"/>
        <v>487.42250000000001</v>
      </c>
      <c r="K147" s="110">
        <f t="shared" si="42"/>
        <v>487.29124999999999</v>
      </c>
      <c r="L147" s="110">
        <v>486.642</v>
      </c>
      <c r="M147" s="110"/>
      <c r="N147" s="110">
        <f t="shared" si="43"/>
        <v>243.321</v>
      </c>
      <c r="O147" s="110">
        <f t="shared" si="44"/>
        <v>243.97024999999999</v>
      </c>
      <c r="P147" s="110">
        <f t="shared" si="45"/>
        <v>243.97024999999999</v>
      </c>
      <c r="Q147" s="110">
        <f t="shared" si="46"/>
        <v>0</v>
      </c>
      <c r="R147" s="109">
        <f t="shared" si="55"/>
        <v>10</v>
      </c>
      <c r="S147" s="109">
        <f>VLOOKUP(B147,'TCS Chainage As PER CA'!$B$4:$J$4,7,TRUE)</f>
        <v>0</v>
      </c>
      <c r="T147" s="113">
        <f t="shared" si="47"/>
        <v>0</v>
      </c>
      <c r="U147" s="110">
        <f t="shared" si="48"/>
        <v>13</v>
      </c>
      <c r="V147" s="110">
        <f t="shared" si="49"/>
        <v>13</v>
      </c>
      <c r="W147" s="110">
        <f t="shared" si="50"/>
        <v>13</v>
      </c>
      <c r="X147" s="110">
        <f t="shared" si="51"/>
        <v>3171.6132499999999</v>
      </c>
      <c r="Y147" s="110">
        <f t="shared" si="56"/>
        <v>3171.4344999999998</v>
      </c>
      <c r="Z147" s="114">
        <f t="shared" si="52"/>
        <v>31714.344999999998</v>
      </c>
      <c r="AA147" s="110">
        <f t="shared" si="53"/>
        <v>0</v>
      </c>
      <c r="AB147" s="110">
        <f t="shared" si="57"/>
        <v>0</v>
      </c>
      <c r="AC147" s="114">
        <f t="shared" si="54"/>
        <v>0</v>
      </c>
      <c r="AD147" s="109"/>
    </row>
    <row r="148" spans="1:30" ht="20" customHeight="1">
      <c r="A148" s="109">
        <f t="shared" si="39"/>
        <v>143</v>
      </c>
      <c r="B148" s="109">
        <v>268420</v>
      </c>
      <c r="C148" s="110">
        <v>488.17399999999998</v>
      </c>
      <c r="D148" s="110">
        <v>1.0649999999999999</v>
      </c>
      <c r="E148" s="111">
        <v>2.5000000000000001E-2</v>
      </c>
      <c r="F148" s="112" t="str">
        <f>VLOOKUP(B146,'TCS Chainage As PER CA'!$B$4:$J$4,8,TRUE)</f>
        <v>MCW</v>
      </c>
      <c r="G148" s="112" t="str">
        <f>VLOOKUP(B148,'TCS Chainage As PER CA'!$B$4:$J$4,4,TRUE)</f>
        <v>TCS - 01</v>
      </c>
      <c r="H148" s="110">
        <f>VLOOKUP(B148,'TCS Chainage As PER CA'!$B$4:$J$4,6,TRUE)</f>
        <v>13</v>
      </c>
      <c r="I148" s="110">
        <f t="shared" si="40"/>
        <v>487.10899999999998</v>
      </c>
      <c r="J148" s="110">
        <f t="shared" si="41"/>
        <v>487.37149999999997</v>
      </c>
      <c r="K148" s="110">
        <f t="shared" si="42"/>
        <v>487.24024999999995</v>
      </c>
      <c r="L148" s="110">
        <v>486.5</v>
      </c>
      <c r="M148" s="110"/>
      <c r="N148" s="110">
        <f t="shared" si="43"/>
        <v>243.25</v>
      </c>
      <c r="O148" s="110">
        <f t="shared" si="44"/>
        <v>243.99024999999995</v>
      </c>
      <c r="P148" s="110">
        <f t="shared" si="45"/>
        <v>243.99024999999995</v>
      </c>
      <c r="Q148" s="110">
        <f t="shared" si="46"/>
        <v>0</v>
      </c>
      <c r="R148" s="109">
        <f t="shared" si="55"/>
        <v>10</v>
      </c>
      <c r="S148" s="109">
        <f>VLOOKUP(B148,'TCS Chainage As PER CA'!$B$4:$J$4,7,TRUE)</f>
        <v>0</v>
      </c>
      <c r="T148" s="113">
        <f t="shared" si="47"/>
        <v>0</v>
      </c>
      <c r="U148" s="110">
        <f t="shared" si="48"/>
        <v>13</v>
      </c>
      <c r="V148" s="110">
        <f t="shared" si="49"/>
        <v>13</v>
      </c>
      <c r="W148" s="110">
        <f t="shared" si="50"/>
        <v>13</v>
      </c>
      <c r="X148" s="110">
        <f t="shared" si="51"/>
        <v>3171.8732499999992</v>
      </c>
      <c r="Y148" s="110">
        <f t="shared" si="56"/>
        <v>3171.7432499999995</v>
      </c>
      <c r="Z148" s="114">
        <f t="shared" si="52"/>
        <v>31717.432499999995</v>
      </c>
      <c r="AA148" s="110">
        <f t="shared" si="53"/>
        <v>0</v>
      </c>
      <c r="AB148" s="110">
        <f t="shared" si="57"/>
        <v>0</v>
      </c>
      <c r="AC148" s="114">
        <f t="shared" si="54"/>
        <v>0</v>
      </c>
      <c r="AD148" s="109"/>
    </row>
    <row r="149" spans="1:30" ht="20" customHeight="1">
      <c r="A149" s="109">
        <f t="shared" si="39"/>
        <v>144</v>
      </c>
      <c r="B149" s="109">
        <v>268430</v>
      </c>
      <c r="C149" s="110">
        <v>488.11500000000001</v>
      </c>
      <c r="D149" s="110">
        <v>1.0649999999999999</v>
      </c>
      <c r="E149" s="111">
        <v>2.5000000000000001E-2</v>
      </c>
      <c r="F149" s="112" t="str">
        <f>VLOOKUP(B147,'TCS Chainage As PER CA'!$B$4:$J$4,8,TRUE)</f>
        <v>MCW</v>
      </c>
      <c r="G149" s="112" t="str">
        <f>VLOOKUP(B149,'TCS Chainage As PER CA'!$B$4:$J$4,4,TRUE)</f>
        <v>TCS - 01</v>
      </c>
      <c r="H149" s="110">
        <f>VLOOKUP(B149,'TCS Chainage As PER CA'!$B$4:$J$4,6,TRUE)</f>
        <v>13</v>
      </c>
      <c r="I149" s="110">
        <f t="shared" si="40"/>
        <v>487.05</v>
      </c>
      <c r="J149" s="110">
        <f t="shared" si="41"/>
        <v>487.3125</v>
      </c>
      <c r="K149" s="110">
        <f t="shared" si="42"/>
        <v>487.18124999999998</v>
      </c>
      <c r="L149" s="110">
        <v>486.37799999999999</v>
      </c>
      <c r="M149" s="110"/>
      <c r="N149" s="110">
        <f t="shared" si="43"/>
        <v>243.18899999999999</v>
      </c>
      <c r="O149" s="110">
        <f t="shared" si="44"/>
        <v>243.99224999999998</v>
      </c>
      <c r="P149" s="110">
        <f t="shared" si="45"/>
        <v>243.99224999999998</v>
      </c>
      <c r="Q149" s="110">
        <f t="shared" si="46"/>
        <v>0</v>
      </c>
      <c r="R149" s="109">
        <f t="shared" si="55"/>
        <v>10</v>
      </c>
      <c r="S149" s="109">
        <f>VLOOKUP(B149,'TCS Chainage As PER CA'!$B$4:$J$4,7,TRUE)</f>
        <v>0</v>
      </c>
      <c r="T149" s="113">
        <f t="shared" si="47"/>
        <v>0</v>
      </c>
      <c r="U149" s="110">
        <f t="shared" si="48"/>
        <v>13</v>
      </c>
      <c r="V149" s="110">
        <f t="shared" si="49"/>
        <v>13</v>
      </c>
      <c r="W149" s="110">
        <f t="shared" si="50"/>
        <v>13</v>
      </c>
      <c r="X149" s="110">
        <f t="shared" si="51"/>
        <v>3171.8992499999999</v>
      </c>
      <c r="Y149" s="110">
        <f t="shared" si="56"/>
        <v>3171.8862499999996</v>
      </c>
      <c r="Z149" s="114">
        <f t="shared" si="52"/>
        <v>31718.862499999996</v>
      </c>
      <c r="AA149" s="110">
        <f t="shared" si="53"/>
        <v>0</v>
      </c>
      <c r="AB149" s="110">
        <f t="shared" si="57"/>
        <v>0</v>
      </c>
      <c r="AC149" s="114">
        <f t="shared" si="54"/>
        <v>0</v>
      </c>
      <c r="AD149" s="109"/>
    </row>
    <row r="150" spans="1:30" ht="20" customHeight="1">
      <c r="A150" s="109">
        <f t="shared" si="39"/>
        <v>145</v>
      </c>
      <c r="B150" s="109">
        <v>268440</v>
      </c>
      <c r="C150" s="110">
        <v>488.04899999999998</v>
      </c>
      <c r="D150" s="110">
        <v>1.0649999999999999</v>
      </c>
      <c r="E150" s="111">
        <v>2.5000000000000001E-2</v>
      </c>
      <c r="F150" s="112" t="str">
        <f>VLOOKUP(B148,'TCS Chainage As PER CA'!$B$4:$J$4,8,TRUE)</f>
        <v>MCW</v>
      </c>
      <c r="G150" s="112" t="str">
        <f>VLOOKUP(B150,'TCS Chainage As PER CA'!$B$4:$J$4,4,TRUE)</f>
        <v>TCS - 01</v>
      </c>
      <c r="H150" s="110">
        <f>VLOOKUP(B150,'TCS Chainage As PER CA'!$B$4:$J$4,6,TRUE)</f>
        <v>13</v>
      </c>
      <c r="I150" s="110">
        <f t="shared" si="40"/>
        <v>486.98399999999998</v>
      </c>
      <c r="J150" s="110">
        <f t="shared" si="41"/>
        <v>487.24649999999997</v>
      </c>
      <c r="K150" s="110">
        <f t="shared" si="42"/>
        <v>487.11524999999995</v>
      </c>
      <c r="L150" s="110">
        <v>486.02799999999996</v>
      </c>
      <c r="M150" s="110"/>
      <c r="N150" s="110">
        <f t="shared" si="43"/>
        <v>243.01399999999998</v>
      </c>
      <c r="O150" s="110">
        <f t="shared" si="44"/>
        <v>244.10124999999996</v>
      </c>
      <c r="P150" s="110">
        <f t="shared" si="45"/>
        <v>244.10124999999996</v>
      </c>
      <c r="Q150" s="110">
        <f t="shared" si="46"/>
        <v>0</v>
      </c>
      <c r="R150" s="109">
        <f t="shared" si="55"/>
        <v>10</v>
      </c>
      <c r="S150" s="109">
        <f>VLOOKUP(B150,'TCS Chainage As PER CA'!$B$4:$J$4,7,TRUE)</f>
        <v>0</v>
      </c>
      <c r="T150" s="113">
        <f t="shared" si="47"/>
        <v>0</v>
      </c>
      <c r="U150" s="110">
        <f t="shared" si="48"/>
        <v>13</v>
      </c>
      <c r="V150" s="110">
        <f t="shared" si="49"/>
        <v>13</v>
      </c>
      <c r="W150" s="110">
        <f t="shared" si="50"/>
        <v>13</v>
      </c>
      <c r="X150" s="110">
        <f t="shared" si="51"/>
        <v>3173.3162499999994</v>
      </c>
      <c r="Y150" s="110">
        <f t="shared" si="56"/>
        <v>3172.6077499999997</v>
      </c>
      <c r="Z150" s="114">
        <f t="shared" si="52"/>
        <v>31726.077499999996</v>
      </c>
      <c r="AA150" s="110">
        <f t="shared" si="53"/>
        <v>0</v>
      </c>
      <c r="AB150" s="110">
        <f t="shared" si="57"/>
        <v>0</v>
      </c>
      <c r="AC150" s="114">
        <f t="shared" si="54"/>
        <v>0</v>
      </c>
      <c r="AD150" s="109"/>
    </row>
    <row r="151" spans="1:30" ht="20" customHeight="1">
      <c r="A151" s="109">
        <f t="shared" si="39"/>
        <v>146</v>
      </c>
      <c r="B151" s="109">
        <v>268450</v>
      </c>
      <c r="C151" s="110">
        <v>487.97500000000002</v>
      </c>
      <c r="D151" s="110">
        <v>1.0649999999999999</v>
      </c>
      <c r="E151" s="111">
        <v>2.5000000000000001E-2</v>
      </c>
      <c r="F151" s="112" t="str">
        <f>VLOOKUP(B149,'TCS Chainage As PER CA'!$B$4:$J$4,8,TRUE)</f>
        <v>MCW</v>
      </c>
      <c r="G151" s="112" t="str">
        <f>VLOOKUP(B151,'TCS Chainage As PER CA'!$B$4:$J$4,4,TRUE)</f>
        <v>TCS - 01</v>
      </c>
      <c r="H151" s="110">
        <f>VLOOKUP(B151,'TCS Chainage As PER CA'!$B$4:$J$4,6,TRUE)</f>
        <v>13</v>
      </c>
      <c r="I151" s="110">
        <f t="shared" si="40"/>
        <v>486.91</v>
      </c>
      <c r="J151" s="110">
        <f t="shared" si="41"/>
        <v>487.17250000000001</v>
      </c>
      <c r="K151" s="110">
        <f t="shared" si="42"/>
        <v>487.04124999999999</v>
      </c>
      <c r="L151" s="110">
        <v>485.81399999999996</v>
      </c>
      <c r="M151" s="110"/>
      <c r="N151" s="110">
        <f t="shared" si="43"/>
        <v>242.90699999999998</v>
      </c>
      <c r="O151" s="110">
        <f t="shared" si="44"/>
        <v>244.13425000000001</v>
      </c>
      <c r="P151" s="110">
        <f t="shared" si="45"/>
        <v>244.13425000000001</v>
      </c>
      <c r="Q151" s="110">
        <f t="shared" si="46"/>
        <v>0</v>
      </c>
      <c r="R151" s="109">
        <f t="shared" si="55"/>
        <v>10</v>
      </c>
      <c r="S151" s="109">
        <f>VLOOKUP(B151,'TCS Chainage As PER CA'!$B$4:$J$4,7,TRUE)</f>
        <v>0</v>
      </c>
      <c r="T151" s="113">
        <f t="shared" si="47"/>
        <v>0</v>
      </c>
      <c r="U151" s="110">
        <f t="shared" si="48"/>
        <v>13</v>
      </c>
      <c r="V151" s="110">
        <f t="shared" si="49"/>
        <v>13</v>
      </c>
      <c r="W151" s="110">
        <f t="shared" si="50"/>
        <v>13</v>
      </c>
      <c r="X151" s="110">
        <f t="shared" si="51"/>
        <v>3173.7452499999999</v>
      </c>
      <c r="Y151" s="110">
        <f t="shared" si="56"/>
        <v>3173.5307499999999</v>
      </c>
      <c r="Z151" s="114">
        <f t="shared" si="52"/>
        <v>31735.307499999999</v>
      </c>
      <c r="AA151" s="110">
        <f t="shared" si="53"/>
        <v>0</v>
      </c>
      <c r="AB151" s="110">
        <f t="shared" si="57"/>
        <v>0</v>
      </c>
      <c r="AC151" s="114">
        <f t="shared" si="54"/>
        <v>0</v>
      </c>
      <c r="AD151" s="109"/>
    </row>
    <row r="152" spans="1:30" ht="20" customHeight="1">
      <c r="A152" s="109">
        <f t="shared" si="39"/>
        <v>147</v>
      </c>
      <c r="B152" s="109">
        <v>268460</v>
      </c>
      <c r="C152" s="110">
        <v>487.89400000000001</v>
      </c>
      <c r="D152" s="110">
        <v>1.0649999999999999</v>
      </c>
      <c r="E152" s="111">
        <v>2.5000000000000001E-2</v>
      </c>
      <c r="F152" s="112" t="str">
        <f>VLOOKUP(B150,'TCS Chainage As PER CA'!$B$4:$J$4,8,TRUE)</f>
        <v>MCW</v>
      </c>
      <c r="G152" s="112" t="str">
        <f>VLOOKUP(B152,'TCS Chainage As PER CA'!$B$4:$J$4,4,TRUE)</f>
        <v>TCS - 01</v>
      </c>
      <c r="H152" s="110">
        <f>VLOOKUP(B152,'TCS Chainage As PER CA'!$B$4:$J$4,6,TRUE)</f>
        <v>13</v>
      </c>
      <c r="I152" s="110">
        <f t="shared" si="40"/>
        <v>486.82900000000001</v>
      </c>
      <c r="J152" s="110">
        <f t="shared" si="41"/>
        <v>487.0915</v>
      </c>
      <c r="K152" s="110">
        <f t="shared" si="42"/>
        <v>486.96024999999997</v>
      </c>
      <c r="L152" s="110">
        <v>485.50799999999998</v>
      </c>
      <c r="M152" s="110"/>
      <c r="N152" s="110">
        <f t="shared" si="43"/>
        <v>242.75399999999999</v>
      </c>
      <c r="O152" s="110">
        <f t="shared" si="44"/>
        <v>244.20624999999998</v>
      </c>
      <c r="P152" s="110">
        <f t="shared" si="45"/>
        <v>244.20624999999998</v>
      </c>
      <c r="Q152" s="110">
        <f t="shared" si="46"/>
        <v>0</v>
      </c>
      <c r="R152" s="109">
        <f t="shared" si="55"/>
        <v>10</v>
      </c>
      <c r="S152" s="109">
        <f>VLOOKUP(B152,'TCS Chainage As PER CA'!$B$4:$J$4,7,TRUE)</f>
        <v>0</v>
      </c>
      <c r="T152" s="113">
        <f t="shared" si="47"/>
        <v>0</v>
      </c>
      <c r="U152" s="110">
        <f t="shared" si="48"/>
        <v>13</v>
      </c>
      <c r="V152" s="110">
        <f t="shared" si="49"/>
        <v>13</v>
      </c>
      <c r="W152" s="110">
        <f t="shared" si="50"/>
        <v>13</v>
      </c>
      <c r="X152" s="110">
        <f t="shared" si="51"/>
        <v>3174.6812499999996</v>
      </c>
      <c r="Y152" s="110">
        <f t="shared" si="56"/>
        <v>3174.2132499999998</v>
      </c>
      <c r="Z152" s="114">
        <f t="shared" si="52"/>
        <v>31742.1325</v>
      </c>
      <c r="AA152" s="110">
        <f t="shared" si="53"/>
        <v>0</v>
      </c>
      <c r="AB152" s="110">
        <f t="shared" si="57"/>
        <v>0</v>
      </c>
      <c r="AC152" s="114">
        <f t="shared" si="54"/>
        <v>0</v>
      </c>
      <c r="AD152" s="109"/>
    </row>
    <row r="153" spans="1:30" ht="20" customHeight="1">
      <c r="A153" s="109">
        <f t="shared" si="39"/>
        <v>148</v>
      </c>
      <c r="B153" s="109">
        <v>268470</v>
      </c>
      <c r="C153" s="110">
        <v>487.80900000000003</v>
      </c>
      <c r="D153" s="110">
        <v>1.0649999999999999</v>
      </c>
      <c r="E153" s="111">
        <v>2.5000000000000001E-2</v>
      </c>
      <c r="F153" s="112" t="str">
        <f>VLOOKUP(B151,'TCS Chainage As PER CA'!$B$4:$J$4,8,TRUE)</f>
        <v>MCW</v>
      </c>
      <c r="G153" s="112" t="str">
        <f>VLOOKUP(B153,'TCS Chainage As PER CA'!$B$4:$J$4,4,TRUE)</f>
        <v>TCS - 01</v>
      </c>
      <c r="H153" s="110">
        <f>VLOOKUP(B153,'TCS Chainage As PER CA'!$B$4:$J$4,6,TRUE)</f>
        <v>13</v>
      </c>
      <c r="I153" s="110">
        <f t="shared" si="40"/>
        <v>486.74400000000003</v>
      </c>
      <c r="J153" s="110">
        <f t="shared" si="41"/>
        <v>487.00650000000002</v>
      </c>
      <c r="K153" s="110">
        <f t="shared" si="42"/>
        <v>486.87525000000005</v>
      </c>
      <c r="L153" s="110">
        <v>485.49799999999999</v>
      </c>
      <c r="M153" s="110"/>
      <c r="N153" s="110">
        <f t="shared" si="43"/>
        <v>242.749</v>
      </c>
      <c r="O153" s="110">
        <f t="shared" si="44"/>
        <v>244.12625000000006</v>
      </c>
      <c r="P153" s="110">
        <f t="shared" si="45"/>
        <v>244.12625000000006</v>
      </c>
      <c r="Q153" s="110">
        <f t="shared" si="46"/>
        <v>0</v>
      </c>
      <c r="R153" s="109">
        <f t="shared" si="55"/>
        <v>10</v>
      </c>
      <c r="S153" s="109">
        <f>VLOOKUP(B153,'TCS Chainage As PER CA'!$B$4:$J$4,7,TRUE)</f>
        <v>0</v>
      </c>
      <c r="T153" s="113">
        <f t="shared" si="47"/>
        <v>0</v>
      </c>
      <c r="U153" s="110">
        <f t="shared" si="48"/>
        <v>13</v>
      </c>
      <c r="V153" s="110">
        <f t="shared" si="49"/>
        <v>13</v>
      </c>
      <c r="W153" s="110">
        <f t="shared" si="50"/>
        <v>13</v>
      </c>
      <c r="X153" s="110">
        <f t="shared" si="51"/>
        <v>3173.6412500000006</v>
      </c>
      <c r="Y153" s="110">
        <f t="shared" si="56"/>
        <v>3174.1612500000001</v>
      </c>
      <c r="Z153" s="114">
        <f t="shared" si="52"/>
        <v>31741.612500000003</v>
      </c>
      <c r="AA153" s="110">
        <f t="shared" si="53"/>
        <v>0</v>
      </c>
      <c r="AB153" s="110">
        <f t="shared" si="57"/>
        <v>0</v>
      </c>
      <c r="AC153" s="114">
        <f t="shared" si="54"/>
        <v>0</v>
      </c>
      <c r="AD153" s="109"/>
    </row>
    <row r="154" spans="1:30" ht="20" customHeight="1">
      <c r="A154" s="109">
        <f t="shared" si="39"/>
        <v>149</v>
      </c>
      <c r="B154" s="109">
        <v>268480</v>
      </c>
      <c r="C154" s="110">
        <v>487.72399999999999</v>
      </c>
      <c r="D154" s="110">
        <v>1.0649999999999999</v>
      </c>
      <c r="E154" s="111">
        <v>2.5000000000000001E-2</v>
      </c>
      <c r="F154" s="112" t="str">
        <f>VLOOKUP(B152,'TCS Chainage As PER CA'!$B$4:$J$4,8,TRUE)</f>
        <v>MCW</v>
      </c>
      <c r="G154" s="112" t="str">
        <f>VLOOKUP(B154,'TCS Chainage As PER CA'!$B$4:$J$4,4,TRUE)</f>
        <v>TCS - 01</v>
      </c>
      <c r="H154" s="110">
        <f>VLOOKUP(B154,'TCS Chainage As PER CA'!$B$4:$J$4,6,TRUE)</f>
        <v>13</v>
      </c>
      <c r="I154" s="110">
        <f t="shared" si="40"/>
        <v>486.65899999999999</v>
      </c>
      <c r="J154" s="110">
        <f t="shared" si="41"/>
        <v>486.92149999999998</v>
      </c>
      <c r="K154" s="110">
        <f t="shared" si="42"/>
        <v>486.79025000000001</v>
      </c>
      <c r="L154" s="110">
        <v>485.82799999999997</v>
      </c>
      <c r="M154" s="110"/>
      <c r="N154" s="110">
        <f t="shared" si="43"/>
        <v>242.91399999999999</v>
      </c>
      <c r="O154" s="110">
        <f t="shared" si="44"/>
        <v>243.87625000000003</v>
      </c>
      <c r="P154" s="110">
        <f t="shared" si="45"/>
        <v>243.87625000000003</v>
      </c>
      <c r="Q154" s="110">
        <f t="shared" si="46"/>
        <v>0</v>
      </c>
      <c r="R154" s="109">
        <f t="shared" si="55"/>
        <v>10</v>
      </c>
      <c r="S154" s="109">
        <f>VLOOKUP(B154,'TCS Chainage As PER CA'!$B$4:$J$4,7,TRUE)</f>
        <v>0</v>
      </c>
      <c r="T154" s="113">
        <f t="shared" si="47"/>
        <v>0</v>
      </c>
      <c r="U154" s="110">
        <f t="shared" si="48"/>
        <v>13</v>
      </c>
      <c r="V154" s="110">
        <f t="shared" si="49"/>
        <v>13</v>
      </c>
      <c r="W154" s="110">
        <f t="shared" si="50"/>
        <v>13</v>
      </c>
      <c r="X154" s="110">
        <f t="shared" si="51"/>
        <v>3170.3912500000006</v>
      </c>
      <c r="Y154" s="110">
        <f t="shared" si="56"/>
        <v>3172.0162500000006</v>
      </c>
      <c r="Z154" s="114">
        <f t="shared" si="52"/>
        <v>31720.162500000006</v>
      </c>
      <c r="AA154" s="110">
        <f t="shared" si="53"/>
        <v>0</v>
      </c>
      <c r="AB154" s="110">
        <f t="shared" si="57"/>
        <v>0</v>
      </c>
      <c r="AC154" s="114">
        <f t="shared" si="54"/>
        <v>0</v>
      </c>
      <c r="AD154" s="109"/>
    </row>
    <row r="155" spans="1:30" ht="20" customHeight="1">
      <c r="A155" s="109">
        <f t="shared" si="39"/>
        <v>150</v>
      </c>
      <c r="B155" s="109">
        <v>268490</v>
      </c>
      <c r="C155" s="110">
        <v>487.63900000000001</v>
      </c>
      <c r="D155" s="110">
        <v>1.0649999999999999</v>
      </c>
      <c r="E155" s="111">
        <v>2.5000000000000001E-2</v>
      </c>
      <c r="F155" s="112" t="str">
        <f>VLOOKUP(B153,'TCS Chainage As PER CA'!$B$4:$J$4,8,TRUE)</f>
        <v>MCW</v>
      </c>
      <c r="G155" s="112" t="str">
        <f>VLOOKUP(B155,'TCS Chainage As PER CA'!$B$4:$J$4,4,TRUE)</f>
        <v>TCS - 01</v>
      </c>
      <c r="H155" s="110">
        <f>VLOOKUP(B155,'TCS Chainage As PER CA'!$B$4:$J$4,6,TRUE)</f>
        <v>13</v>
      </c>
      <c r="I155" s="110">
        <f t="shared" si="40"/>
        <v>486.57400000000001</v>
      </c>
      <c r="J155" s="110">
        <f t="shared" si="41"/>
        <v>486.8365</v>
      </c>
      <c r="K155" s="110">
        <f t="shared" si="42"/>
        <v>486.70524999999998</v>
      </c>
      <c r="L155" s="110">
        <v>485.61199999999997</v>
      </c>
      <c r="M155" s="110"/>
      <c r="N155" s="110">
        <f t="shared" si="43"/>
        <v>242.80599999999998</v>
      </c>
      <c r="O155" s="110">
        <f t="shared" si="44"/>
        <v>243.89924999999999</v>
      </c>
      <c r="P155" s="110">
        <f t="shared" si="45"/>
        <v>243.89924999999999</v>
      </c>
      <c r="Q155" s="110">
        <f t="shared" si="46"/>
        <v>0</v>
      </c>
      <c r="R155" s="109">
        <f t="shared" si="55"/>
        <v>10</v>
      </c>
      <c r="S155" s="109">
        <f>VLOOKUP(B155,'TCS Chainage As PER CA'!$B$4:$J$4,7,TRUE)</f>
        <v>0</v>
      </c>
      <c r="T155" s="113">
        <f t="shared" si="47"/>
        <v>0</v>
      </c>
      <c r="U155" s="110">
        <f t="shared" si="48"/>
        <v>13</v>
      </c>
      <c r="V155" s="110">
        <f t="shared" si="49"/>
        <v>13</v>
      </c>
      <c r="W155" s="110">
        <f t="shared" si="50"/>
        <v>13</v>
      </c>
      <c r="X155" s="110">
        <f t="shared" si="51"/>
        <v>3170.6902500000001</v>
      </c>
      <c r="Y155" s="110">
        <f t="shared" si="56"/>
        <v>3170.5407500000001</v>
      </c>
      <c r="Z155" s="114">
        <f t="shared" si="52"/>
        <v>31705.407500000001</v>
      </c>
      <c r="AA155" s="110">
        <f t="shared" si="53"/>
        <v>0</v>
      </c>
      <c r="AB155" s="110">
        <f t="shared" si="57"/>
        <v>0</v>
      </c>
      <c r="AC155" s="114">
        <f t="shared" si="54"/>
        <v>0</v>
      </c>
      <c r="AD155" s="109"/>
    </row>
    <row r="156" spans="1:30" ht="20" customHeight="1">
      <c r="A156" s="109">
        <f t="shared" si="39"/>
        <v>151</v>
      </c>
      <c r="B156" s="109">
        <v>268500</v>
      </c>
      <c r="C156" s="110">
        <v>487.55399999999997</v>
      </c>
      <c r="D156" s="110">
        <v>1.0649999999999999</v>
      </c>
      <c r="E156" s="111">
        <v>2.5000000000000001E-2</v>
      </c>
      <c r="F156" s="112" t="str">
        <f>VLOOKUP(B154,'TCS Chainage As PER CA'!$B$4:$J$4,8,TRUE)</f>
        <v>MCW</v>
      </c>
      <c r="G156" s="112" t="str">
        <f>VLOOKUP(B156,'TCS Chainage As PER CA'!$B$4:$J$4,4,TRUE)</f>
        <v>TCS - 01</v>
      </c>
      <c r="H156" s="110">
        <f>VLOOKUP(B156,'TCS Chainage As PER CA'!$B$4:$J$4,6,TRUE)</f>
        <v>13</v>
      </c>
      <c r="I156" s="110">
        <f t="shared" si="40"/>
        <v>486.48899999999998</v>
      </c>
      <c r="J156" s="110">
        <f t="shared" si="41"/>
        <v>486.75149999999996</v>
      </c>
      <c r="K156" s="110">
        <f t="shared" si="42"/>
        <v>486.62024999999994</v>
      </c>
      <c r="L156" s="110">
        <v>485.69200000000001</v>
      </c>
      <c r="M156" s="110"/>
      <c r="N156" s="110">
        <f t="shared" si="43"/>
        <v>242.846</v>
      </c>
      <c r="O156" s="110">
        <f t="shared" si="44"/>
        <v>243.77424999999994</v>
      </c>
      <c r="P156" s="110">
        <f t="shared" si="45"/>
        <v>243.77424999999994</v>
      </c>
      <c r="Q156" s="110">
        <f t="shared" si="46"/>
        <v>0</v>
      </c>
      <c r="R156" s="109">
        <f t="shared" si="55"/>
        <v>10</v>
      </c>
      <c r="S156" s="109">
        <f>VLOOKUP(B156,'TCS Chainage As PER CA'!$B$4:$J$4,7,TRUE)</f>
        <v>0</v>
      </c>
      <c r="T156" s="113">
        <f t="shared" si="47"/>
        <v>0</v>
      </c>
      <c r="U156" s="110">
        <f t="shared" si="48"/>
        <v>13</v>
      </c>
      <c r="V156" s="110">
        <f t="shared" si="49"/>
        <v>13</v>
      </c>
      <c r="W156" s="110">
        <f t="shared" si="50"/>
        <v>13</v>
      </c>
      <c r="X156" s="110">
        <f t="shared" si="51"/>
        <v>3169.0652499999992</v>
      </c>
      <c r="Y156" s="110">
        <f t="shared" si="56"/>
        <v>3169.8777499999997</v>
      </c>
      <c r="Z156" s="114">
        <f t="shared" si="52"/>
        <v>31698.777499999997</v>
      </c>
      <c r="AA156" s="110">
        <f t="shared" si="53"/>
        <v>0</v>
      </c>
      <c r="AB156" s="110">
        <f t="shared" si="57"/>
        <v>0</v>
      </c>
      <c r="AC156" s="114">
        <f t="shared" si="54"/>
        <v>0</v>
      </c>
      <c r="AD156" s="109"/>
    </row>
    <row r="157" spans="1:30" ht="20" customHeight="1">
      <c r="A157" s="109">
        <f t="shared" si="39"/>
        <v>152</v>
      </c>
      <c r="B157" s="109">
        <v>268510</v>
      </c>
      <c r="C157" s="110">
        <v>487.46899999999999</v>
      </c>
      <c r="D157" s="110">
        <v>1.0649999999999999</v>
      </c>
      <c r="E157" s="111">
        <v>2.5000000000000001E-2</v>
      </c>
      <c r="F157" s="112" t="str">
        <f>VLOOKUP(B155,'TCS Chainage As PER CA'!$B$4:$J$4,8,TRUE)</f>
        <v>MCW</v>
      </c>
      <c r="G157" s="112" t="str">
        <f>VLOOKUP(B157,'TCS Chainage As PER CA'!$B$4:$J$4,4,TRUE)</f>
        <v>TCS - 01</v>
      </c>
      <c r="H157" s="110">
        <f>VLOOKUP(B157,'TCS Chainage As PER CA'!$B$4:$J$4,6,TRUE)</f>
        <v>13</v>
      </c>
      <c r="I157" s="110">
        <f t="shared" si="40"/>
        <v>486.404</v>
      </c>
      <c r="J157" s="110">
        <f t="shared" si="41"/>
        <v>486.66649999999998</v>
      </c>
      <c r="K157" s="110">
        <f t="shared" si="42"/>
        <v>486.53525000000002</v>
      </c>
      <c r="L157" s="110">
        <v>485.44</v>
      </c>
      <c r="M157" s="110"/>
      <c r="N157" s="110">
        <f t="shared" si="43"/>
        <v>242.72</v>
      </c>
      <c r="O157" s="110">
        <f t="shared" si="44"/>
        <v>243.81525000000002</v>
      </c>
      <c r="P157" s="110">
        <f t="shared" si="45"/>
        <v>243.81525000000002</v>
      </c>
      <c r="Q157" s="110">
        <f t="shared" si="46"/>
        <v>0</v>
      </c>
      <c r="R157" s="109">
        <f t="shared" si="55"/>
        <v>10</v>
      </c>
      <c r="S157" s="109">
        <f>VLOOKUP(B157,'TCS Chainage As PER CA'!$B$4:$J$4,7,TRUE)</f>
        <v>0</v>
      </c>
      <c r="T157" s="113">
        <f t="shared" si="47"/>
        <v>0</v>
      </c>
      <c r="U157" s="110">
        <f t="shared" si="48"/>
        <v>13</v>
      </c>
      <c r="V157" s="110">
        <f t="shared" si="49"/>
        <v>13</v>
      </c>
      <c r="W157" s="110">
        <f t="shared" si="50"/>
        <v>13</v>
      </c>
      <c r="X157" s="110">
        <f t="shared" si="51"/>
        <v>3169.5982500000005</v>
      </c>
      <c r="Y157" s="110">
        <f t="shared" si="56"/>
        <v>3169.3317499999998</v>
      </c>
      <c r="Z157" s="114">
        <f t="shared" si="52"/>
        <v>31693.317499999997</v>
      </c>
      <c r="AA157" s="110">
        <f t="shared" si="53"/>
        <v>0</v>
      </c>
      <c r="AB157" s="110">
        <f t="shared" si="57"/>
        <v>0</v>
      </c>
      <c r="AC157" s="114">
        <f t="shared" si="54"/>
        <v>0</v>
      </c>
      <c r="AD157" s="109"/>
    </row>
    <row r="158" spans="1:30" ht="20" customHeight="1">
      <c r="A158" s="109">
        <f t="shared" si="39"/>
        <v>153</v>
      </c>
      <c r="B158" s="109">
        <v>268520</v>
      </c>
      <c r="C158" s="110">
        <v>487.38400000000001</v>
      </c>
      <c r="D158" s="110">
        <v>1.0649999999999999</v>
      </c>
      <c r="E158" s="111">
        <v>2.5000000000000001E-2</v>
      </c>
      <c r="F158" s="112" t="str">
        <f>VLOOKUP(B156,'TCS Chainage As PER CA'!$B$4:$J$4,8,TRUE)</f>
        <v>MCW</v>
      </c>
      <c r="G158" s="112" t="str">
        <f>VLOOKUP(B158,'TCS Chainage As PER CA'!$B$4:$J$4,4,TRUE)</f>
        <v>TCS - 01</v>
      </c>
      <c r="H158" s="110">
        <f>VLOOKUP(B158,'TCS Chainage As PER CA'!$B$4:$J$4,6,TRUE)</f>
        <v>13</v>
      </c>
      <c r="I158" s="110">
        <f t="shared" si="40"/>
        <v>486.31900000000002</v>
      </c>
      <c r="J158" s="110">
        <f t="shared" si="41"/>
        <v>486.58150000000001</v>
      </c>
      <c r="K158" s="110">
        <f t="shared" si="42"/>
        <v>486.45024999999998</v>
      </c>
      <c r="L158" s="110">
        <v>485.22299999999996</v>
      </c>
      <c r="M158" s="110"/>
      <c r="N158" s="110">
        <f t="shared" si="43"/>
        <v>242.61149999999998</v>
      </c>
      <c r="O158" s="110">
        <f t="shared" si="44"/>
        <v>243.83875</v>
      </c>
      <c r="P158" s="110">
        <f t="shared" si="45"/>
        <v>243.83875</v>
      </c>
      <c r="Q158" s="110">
        <f t="shared" si="46"/>
        <v>0</v>
      </c>
      <c r="R158" s="109">
        <f t="shared" si="55"/>
        <v>10</v>
      </c>
      <c r="S158" s="109">
        <f>VLOOKUP(B158,'TCS Chainage As PER CA'!$B$4:$J$4,7,TRUE)</f>
        <v>0</v>
      </c>
      <c r="T158" s="113">
        <f t="shared" si="47"/>
        <v>0</v>
      </c>
      <c r="U158" s="110">
        <f t="shared" si="48"/>
        <v>13</v>
      </c>
      <c r="V158" s="110">
        <f t="shared" si="49"/>
        <v>13</v>
      </c>
      <c r="W158" s="110">
        <f t="shared" si="50"/>
        <v>13</v>
      </c>
      <c r="X158" s="110">
        <f t="shared" si="51"/>
        <v>3169.9037499999999</v>
      </c>
      <c r="Y158" s="110">
        <f t="shared" si="56"/>
        <v>3169.7510000000002</v>
      </c>
      <c r="Z158" s="114">
        <f t="shared" si="52"/>
        <v>31697.510000000002</v>
      </c>
      <c r="AA158" s="110">
        <f t="shared" si="53"/>
        <v>0</v>
      </c>
      <c r="AB158" s="110">
        <f t="shared" si="57"/>
        <v>0</v>
      </c>
      <c r="AC158" s="114">
        <f t="shared" si="54"/>
        <v>0</v>
      </c>
      <c r="AD158" s="109"/>
    </row>
    <row r="159" spans="1:30" ht="20" customHeight="1">
      <c r="A159" s="109">
        <f t="shared" si="39"/>
        <v>154</v>
      </c>
      <c r="B159" s="109">
        <v>268530</v>
      </c>
      <c r="C159" s="110">
        <v>487.29899999999998</v>
      </c>
      <c r="D159" s="110">
        <v>1.0649999999999999</v>
      </c>
      <c r="E159" s="111">
        <v>2.5000000000000001E-2</v>
      </c>
      <c r="F159" s="112" t="str">
        <f>VLOOKUP(B157,'TCS Chainage As PER CA'!$B$4:$J$4,8,TRUE)</f>
        <v>MCW</v>
      </c>
      <c r="G159" s="112" t="str">
        <f>VLOOKUP(B159,'TCS Chainage As PER CA'!$B$4:$J$4,4,TRUE)</f>
        <v>TCS - 01</v>
      </c>
      <c r="H159" s="110">
        <f>VLOOKUP(B159,'TCS Chainage As PER CA'!$B$4:$J$4,6,TRUE)</f>
        <v>13</v>
      </c>
      <c r="I159" s="110">
        <f t="shared" si="40"/>
        <v>486.23399999999998</v>
      </c>
      <c r="J159" s="110">
        <f t="shared" si="41"/>
        <v>486.49649999999997</v>
      </c>
      <c r="K159" s="110">
        <f t="shared" si="42"/>
        <v>486.36524999999995</v>
      </c>
      <c r="L159" s="110">
        <v>485.42899999999997</v>
      </c>
      <c r="M159" s="110"/>
      <c r="N159" s="110">
        <f t="shared" si="43"/>
        <v>242.71449999999999</v>
      </c>
      <c r="O159" s="110">
        <f t="shared" si="44"/>
        <v>243.65074999999996</v>
      </c>
      <c r="P159" s="110">
        <f t="shared" si="45"/>
        <v>243.65074999999996</v>
      </c>
      <c r="Q159" s="110">
        <f t="shared" si="46"/>
        <v>0</v>
      </c>
      <c r="R159" s="109">
        <f t="shared" si="55"/>
        <v>10</v>
      </c>
      <c r="S159" s="109">
        <f>VLOOKUP(B159,'TCS Chainage As PER CA'!$B$4:$J$4,7,TRUE)</f>
        <v>0</v>
      </c>
      <c r="T159" s="113">
        <f t="shared" si="47"/>
        <v>0</v>
      </c>
      <c r="U159" s="110">
        <f t="shared" si="48"/>
        <v>13</v>
      </c>
      <c r="V159" s="110">
        <f t="shared" si="49"/>
        <v>13</v>
      </c>
      <c r="W159" s="110">
        <f t="shared" si="50"/>
        <v>13</v>
      </c>
      <c r="X159" s="110">
        <f t="shared" si="51"/>
        <v>3167.4597499999995</v>
      </c>
      <c r="Y159" s="110">
        <f t="shared" si="56"/>
        <v>3168.6817499999997</v>
      </c>
      <c r="Z159" s="114">
        <f t="shared" si="52"/>
        <v>31686.817499999997</v>
      </c>
      <c r="AA159" s="110">
        <f t="shared" si="53"/>
        <v>0</v>
      </c>
      <c r="AB159" s="110">
        <f t="shared" si="57"/>
        <v>0</v>
      </c>
      <c r="AC159" s="114">
        <f t="shared" si="54"/>
        <v>0</v>
      </c>
      <c r="AD159" s="109"/>
    </row>
    <row r="160" spans="1:30" ht="20" customHeight="1">
      <c r="A160" s="109">
        <f t="shared" si="39"/>
        <v>155</v>
      </c>
      <c r="B160" s="109">
        <v>268540</v>
      </c>
      <c r="C160" s="110">
        <v>487.214</v>
      </c>
      <c r="D160" s="110">
        <v>1.0649999999999999</v>
      </c>
      <c r="E160" s="111">
        <v>2.5000000000000001E-2</v>
      </c>
      <c r="F160" s="112" t="str">
        <f>VLOOKUP(B158,'TCS Chainage As PER CA'!$B$4:$J$4,8,TRUE)</f>
        <v>MCW</v>
      </c>
      <c r="G160" s="112" t="str">
        <f>VLOOKUP(B160,'TCS Chainage As PER CA'!$B$4:$J$4,4,TRUE)</f>
        <v>TCS - 01</v>
      </c>
      <c r="H160" s="110">
        <f>VLOOKUP(B160,'TCS Chainage As PER CA'!$B$4:$J$4,6,TRUE)</f>
        <v>13</v>
      </c>
      <c r="I160" s="110">
        <f t="shared" si="40"/>
        <v>486.149</v>
      </c>
      <c r="J160" s="110">
        <f t="shared" si="41"/>
        <v>486.41149999999999</v>
      </c>
      <c r="K160" s="110">
        <f t="shared" si="42"/>
        <v>486.28025000000002</v>
      </c>
      <c r="L160" s="110">
        <v>485.255</v>
      </c>
      <c r="M160" s="110"/>
      <c r="N160" s="110">
        <f t="shared" si="43"/>
        <v>242.6275</v>
      </c>
      <c r="O160" s="110">
        <f t="shared" si="44"/>
        <v>243.65275000000003</v>
      </c>
      <c r="P160" s="110">
        <f t="shared" si="45"/>
        <v>243.65275000000003</v>
      </c>
      <c r="Q160" s="110">
        <f t="shared" si="46"/>
        <v>0</v>
      </c>
      <c r="R160" s="109">
        <f t="shared" si="55"/>
        <v>10</v>
      </c>
      <c r="S160" s="109">
        <f>VLOOKUP(B160,'TCS Chainage As PER CA'!$B$4:$J$4,7,TRUE)</f>
        <v>0</v>
      </c>
      <c r="T160" s="113">
        <f t="shared" si="47"/>
        <v>0</v>
      </c>
      <c r="U160" s="110">
        <f t="shared" si="48"/>
        <v>13</v>
      </c>
      <c r="V160" s="110">
        <f t="shared" si="49"/>
        <v>13</v>
      </c>
      <c r="W160" s="110">
        <f t="shared" si="50"/>
        <v>13</v>
      </c>
      <c r="X160" s="110">
        <f t="shared" si="51"/>
        <v>3167.4857500000003</v>
      </c>
      <c r="Y160" s="110">
        <f t="shared" si="56"/>
        <v>3167.4727499999999</v>
      </c>
      <c r="Z160" s="114">
        <f t="shared" si="52"/>
        <v>31674.727500000001</v>
      </c>
      <c r="AA160" s="110">
        <f t="shared" si="53"/>
        <v>0</v>
      </c>
      <c r="AB160" s="110">
        <f t="shared" si="57"/>
        <v>0</v>
      </c>
      <c r="AC160" s="114">
        <f t="shared" si="54"/>
        <v>0</v>
      </c>
      <c r="AD160" s="109"/>
    </row>
    <row r="161" spans="1:30" ht="20" customHeight="1">
      <c r="A161" s="109">
        <f t="shared" si="39"/>
        <v>156</v>
      </c>
      <c r="B161" s="109">
        <v>268550</v>
      </c>
      <c r="C161" s="110">
        <v>487.12900000000002</v>
      </c>
      <c r="D161" s="110">
        <v>1.0649999999999999</v>
      </c>
      <c r="E161" s="111">
        <v>2.5000000000000001E-2</v>
      </c>
      <c r="F161" s="112" t="str">
        <f>VLOOKUP(B159,'TCS Chainage As PER CA'!$B$4:$J$4,8,TRUE)</f>
        <v>MCW</v>
      </c>
      <c r="G161" s="112" t="str">
        <f>VLOOKUP(B161,'TCS Chainage As PER CA'!$B$4:$J$4,4,TRUE)</f>
        <v>TCS - 01</v>
      </c>
      <c r="H161" s="110">
        <f>VLOOKUP(B161,'TCS Chainage As PER CA'!$B$4:$J$4,6,TRUE)</f>
        <v>13</v>
      </c>
      <c r="I161" s="110">
        <f t="shared" si="40"/>
        <v>486.06400000000002</v>
      </c>
      <c r="J161" s="110">
        <f t="shared" si="41"/>
        <v>486.32650000000001</v>
      </c>
      <c r="K161" s="110">
        <f t="shared" si="42"/>
        <v>486.19524999999999</v>
      </c>
      <c r="L161" s="110">
        <v>485.28100000000001</v>
      </c>
      <c r="M161" s="110"/>
      <c r="N161" s="110">
        <f t="shared" si="43"/>
        <v>242.6405</v>
      </c>
      <c r="O161" s="110">
        <f t="shared" si="44"/>
        <v>243.55474999999998</v>
      </c>
      <c r="P161" s="110">
        <f t="shared" si="45"/>
        <v>243.55474999999998</v>
      </c>
      <c r="Q161" s="110">
        <f t="shared" si="46"/>
        <v>0</v>
      </c>
      <c r="R161" s="109">
        <f t="shared" si="55"/>
        <v>10</v>
      </c>
      <c r="S161" s="109">
        <f>VLOOKUP(B161,'TCS Chainage As PER CA'!$B$4:$J$4,7,TRUE)</f>
        <v>0</v>
      </c>
      <c r="T161" s="113">
        <f t="shared" si="47"/>
        <v>0</v>
      </c>
      <c r="U161" s="110">
        <f t="shared" si="48"/>
        <v>13</v>
      </c>
      <c r="V161" s="110">
        <f t="shared" si="49"/>
        <v>13</v>
      </c>
      <c r="W161" s="110">
        <f t="shared" si="50"/>
        <v>13</v>
      </c>
      <c r="X161" s="110">
        <f t="shared" si="51"/>
        <v>3166.2117499999999</v>
      </c>
      <c r="Y161" s="110">
        <f t="shared" si="56"/>
        <v>3166.8487500000001</v>
      </c>
      <c r="Z161" s="114">
        <f t="shared" si="52"/>
        <v>31668.487500000003</v>
      </c>
      <c r="AA161" s="110">
        <f t="shared" si="53"/>
        <v>0</v>
      </c>
      <c r="AB161" s="110">
        <f t="shared" si="57"/>
        <v>0</v>
      </c>
      <c r="AC161" s="114">
        <f t="shared" si="54"/>
        <v>0</v>
      </c>
      <c r="AD161" s="109"/>
    </row>
    <row r="162" spans="1:30" ht="20" customHeight="1">
      <c r="A162" s="109">
        <f t="shared" si="39"/>
        <v>157</v>
      </c>
      <c r="B162" s="109">
        <v>268560</v>
      </c>
      <c r="C162" s="110">
        <v>487.04399999999998</v>
      </c>
      <c r="D162" s="110">
        <v>1.0649999999999999</v>
      </c>
      <c r="E162" s="111">
        <v>2.5000000000000001E-2</v>
      </c>
      <c r="F162" s="112" t="str">
        <f>VLOOKUP(B160,'TCS Chainage As PER CA'!$B$4:$J$4,8,TRUE)</f>
        <v>MCW</v>
      </c>
      <c r="G162" s="112" t="str">
        <f>VLOOKUP(B162,'TCS Chainage As PER CA'!$B$4:$J$4,4,TRUE)</f>
        <v>TCS - 01</v>
      </c>
      <c r="H162" s="110">
        <f>VLOOKUP(B162,'TCS Chainage As PER CA'!$B$4:$J$4,6,TRUE)</f>
        <v>13</v>
      </c>
      <c r="I162" s="110">
        <f t="shared" si="40"/>
        <v>485.97899999999998</v>
      </c>
      <c r="J162" s="110">
        <f t="shared" si="41"/>
        <v>486.24149999999997</v>
      </c>
      <c r="K162" s="110">
        <f t="shared" si="42"/>
        <v>486.11024999999995</v>
      </c>
      <c r="L162" s="110">
        <v>485.67899999999997</v>
      </c>
      <c r="M162" s="110"/>
      <c r="N162" s="110">
        <f t="shared" si="43"/>
        <v>242.83949999999999</v>
      </c>
      <c r="O162" s="110">
        <f t="shared" si="44"/>
        <v>243.27074999999996</v>
      </c>
      <c r="P162" s="110">
        <f t="shared" si="45"/>
        <v>243.27074999999996</v>
      </c>
      <c r="Q162" s="110">
        <f t="shared" si="46"/>
        <v>0</v>
      </c>
      <c r="R162" s="109">
        <f t="shared" si="55"/>
        <v>10</v>
      </c>
      <c r="S162" s="109">
        <f>VLOOKUP(B162,'TCS Chainage As PER CA'!$B$4:$J$4,7,TRUE)</f>
        <v>0</v>
      </c>
      <c r="T162" s="113">
        <f t="shared" si="47"/>
        <v>0</v>
      </c>
      <c r="U162" s="110">
        <f t="shared" si="48"/>
        <v>13</v>
      </c>
      <c r="V162" s="110">
        <f t="shared" si="49"/>
        <v>13</v>
      </c>
      <c r="W162" s="110">
        <f t="shared" si="50"/>
        <v>13</v>
      </c>
      <c r="X162" s="110">
        <f t="shared" si="51"/>
        <v>3162.5197499999995</v>
      </c>
      <c r="Y162" s="110">
        <f t="shared" si="56"/>
        <v>3164.3657499999999</v>
      </c>
      <c r="Z162" s="114">
        <f t="shared" si="52"/>
        <v>31643.657500000001</v>
      </c>
      <c r="AA162" s="110">
        <f t="shared" si="53"/>
        <v>0</v>
      </c>
      <c r="AB162" s="110">
        <f t="shared" si="57"/>
        <v>0</v>
      </c>
      <c r="AC162" s="114">
        <f t="shared" si="54"/>
        <v>0</v>
      </c>
      <c r="AD162" s="109"/>
    </row>
    <row r="163" spans="1:30" ht="20" customHeight="1">
      <c r="A163" s="109">
        <f t="shared" si="39"/>
        <v>158</v>
      </c>
      <c r="B163" s="109">
        <v>268570</v>
      </c>
      <c r="C163" s="110">
        <v>486.959</v>
      </c>
      <c r="D163" s="110">
        <v>1.0649999999999999</v>
      </c>
      <c r="E163" s="111">
        <v>2.5000000000000001E-2</v>
      </c>
      <c r="F163" s="112" t="str">
        <f>VLOOKUP(B161,'TCS Chainage As PER CA'!$B$4:$J$4,8,TRUE)</f>
        <v>MCW</v>
      </c>
      <c r="G163" s="112" t="str">
        <f>VLOOKUP(B163,'TCS Chainage As PER CA'!$B$4:$J$4,4,TRUE)</f>
        <v>TCS - 01</v>
      </c>
      <c r="H163" s="110">
        <f>VLOOKUP(B163,'TCS Chainage As PER CA'!$B$4:$J$4,6,TRUE)</f>
        <v>13</v>
      </c>
      <c r="I163" s="110">
        <f t="shared" si="40"/>
        <v>485.89400000000001</v>
      </c>
      <c r="J163" s="110">
        <f t="shared" si="41"/>
        <v>486.15649999999999</v>
      </c>
      <c r="K163" s="110">
        <f t="shared" si="42"/>
        <v>486.02525000000003</v>
      </c>
      <c r="L163" s="110">
        <v>485.70099999999996</v>
      </c>
      <c r="M163" s="110"/>
      <c r="N163" s="110">
        <f t="shared" si="43"/>
        <v>242.85049999999998</v>
      </c>
      <c r="O163" s="110">
        <f t="shared" si="44"/>
        <v>243.17475000000005</v>
      </c>
      <c r="P163" s="110">
        <f t="shared" si="45"/>
        <v>243.17475000000005</v>
      </c>
      <c r="Q163" s="110">
        <f t="shared" si="46"/>
        <v>0</v>
      </c>
      <c r="R163" s="109">
        <f t="shared" si="55"/>
        <v>10</v>
      </c>
      <c r="S163" s="109">
        <f>VLOOKUP(B163,'TCS Chainage As PER CA'!$B$4:$J$4,7,TRUE)</f>
        <v>0</v>
      </c>
      <c r="T163" s="113">
        <f t="shared" si="47"/>
        <v>0</v>
      </c>
      <c r="U163" s="110">
        <f t="shared" si="48"/>
        <v>13</v>
      </c>
      <c r="V163" s="110">
        <f t="shared" si="49"/>
        <v>13</v>
      </c>
      <c r="W163" s="110">
        <f t="shared" si="50"/>
        <v>13</v>
      </c>
      <c r="X163" s="110">
        <f t="shared" si="51"/>
        <v>3161.2717500000008</v>
      </c>
      <c r="Y163" s="110">
        <f t="shared" si="56"/>
        <v>3161.8957500000001</v>
      </c>
      <c r="Z163" s="114">
        <f t="shared" si="52"/>
        <v>31618.9575</v>
      </c>
      <c r="AA163" s="110">
        <f t="shared" si="53"/>
        <v>0</v>
      </c>
      <c r="AB163" s="110">
        <f t="shared" si="57"/>
        <v>0</v>
      </c>
      <c r="AC163" s="114">
        <f t="shared" si="54"/>
        <v>0</v>
      </c>
      <c r="AD163" s="109"/>
    </row>
    <row r="164" spans="1:30" ht="20" customHeight="1">
      <c r="A164" s="109">
        <f t="shared" si="39"/>
        <v>159</v>
      </c>
      <c r="B164" s="109">
        <v>268580</v>
      </c>
      <c r="C164" s="110">
        <v>486.87400000000002</v>
      </c>
      <c r="D164" s="110">
        <v>1.0649999999999999</v>
      </c>
      <c r="E164" s="111">
        <v>2.5000000000000001E-2</v>
      </c>
      <c r="F164" s="112" t="str">
        <f>VLOOKUP(B162,'TCS Chainage As PER CA'!$B$4:$J$4,8,TRUE)</f>
        <v>MCW</v>
      </c>
      <c r="G164" s="112" t="str">
        <f>VLOOKUP(B164,'TCS Chainage As PER CA'!$B$4:$J$4,4,TRUE)</f>
        <v>TCS - 01</v>
      </c>
      <c r="H164" s="110">
        <f>VLOOKUP(B164,'TCS Chainage As PER CA'!$B$4:$J$4,6,TRUE)</f>
        <v>13</v>
      </c>
      <c r="I164" s="110">
        <f t="shared" si="40"/>
        <v>485.80900000000003</v>
      </c>
      <c r="J164" s="110">
        <f t="shared" si="41"/>
        <v>486.07150000000001</v>
      </c>
      <c r="K164" s="110">
        <f t="shared" si="42"/>
        <v>485.94024999999999</v>
      </c>
      <c r="L164" s="110">
        <v>485.68399999999997</v>
      </c>
      <c r="M164" s="110"/>
      <c r="N164" s="110">
        <f t="shared" si="43"/>
        <v>242.84199999999998</v>
      </c>
      <c r="O164" s="110">
        <f t="shared" si="44"/>
        <v>243.09825000000001</v>
      </c>
      <c r="P164" s="110">
        <f t="shared" si="45"/>
        <v>243.09825000000001</v>
      </c>
      <c r="Q164" s="110">
        <f t="shared" si="46"/>
        <v>0</v>
      </c>
      <c r="R164" s="109">
        <f t="shared" si="55"/>
        <v>10</v>
      </c>
      <c r="S164" s="109">
        <f>VLOOKUP(B164,'TCS Chainage As PER CA'!$B$4:$J$4,7,TRUE)</f>
        <v>0</v>
      </c>
      <c r="T164" s="113">
        <f t="shared" si="47"/>
        <v>0</v>
      </c>
      <c r="U164" s="110">
        <f t="shared" si="48"/>
        <v>13</v>
      </c>
      <c r="V164" s="110">
        <f t="shared" si="49"/>
        <v>13</v>
      </c>
      <c r="W164" s="110">
        <f t="shared" si="50"/>
        <v>13</v>
      </c>
      <c r="X164" s="110">
        <f t="shared" si="51"/>
        <v>3160.2772500000001</v>
      </c>
      <c r="Y164" s="110">
        <f t="shared" si="56"/>
        <v>3160.7745000000004</v>
      </c>
      <c r="Z164" s="114">
        <f t="shared" si="52"/>
        <v>31607.745000000003</v>
      </c>
      <c r="AA164" s="110">
        <f t="shared" si="53"/>
        <v>0</v>
      </c>
      <c r="AB164" s="110">
        <f t="shared" si="57"/>
        <v>0</v>
      </c>
      <c r="AC164" s="114">
        <f t="shared" si="54"/>
        <v>0</v>
      </c>
      <c r="AD164" s="109"/>
    </row>
    <row r="165" spans="1:30" ht="20" customHeight="1">
      <c r="A165" s="109">
        <f t="shared" si="39"/>
        <v>160</v>
      </c>
      <c r="B165" s="109">
        <v>268590</v>
      </c>
      <c r="C165" s="110">
        <v>486.79199999999997</v>
      </c>
      <c r="D165" s="110">
        <v>1.0649999999999999</v>
      </c>
      <c r="E165" s="111">
        <v>2.5000000000000001E-2</v>
      </c>
      <c r="F165" s="112" t="str">
        <f>VLOOKUP(B163,'TCS Chainage As PER CA'!$B$4:$J$4,8,TRUE)</f>
        <v>MCW</v>
      </c>
      <c r="G165" s="112" t="str">
        <f>VLOOKUP(B165,'TCS Chainage As PER CA'!$B$4:$J$4,4,TRUE)</f>
        <v>TCS - 01</v>
      </c>
      <c r="H165" s="110">
        <f>VLOOKUP(B165,'TCS Chainage As PER CA'!$B$4:$J$4,6,TRUE)</f>
        <v>13</v>
      </c>
      <c r="I165" s="110">
        <f t="shared" si="40"/>
        <v>485.72699999999998</v>
      </c>
      <c r="J165" s="110">
        <f t="shared" si="41"/>
        <v>485.98949999999996</v>
      </c>
      <c r="K165" s="110">
        <f t="shared" si="42"/>
        <v>485.85825</v>
      </c>
      <c r="L165" s="110">
        <v>485.637</v>
      </c>
      <c r="M165" s="110"/>
      <c r="N165" s="110">
        <f t="shared" si="43"/>
        <v>242.8185</v>
      </c>
      <c r="O165" s="110">
        <f t="shared" si="44"/>
        <v>243.03975</v>
      </c>
      <c r="P165" s="110">
        <f t="shared" si="45"/>
        <v>243.03975</v>
      </c>
      <c r="Q165" s="110">
        <f t="shared" si="46"/>
        <v>0</v>
      </c>
      <c r="R165" s="109">
        <f t="shared" si="55"/>
        <v>10</v>
      </c>
      <c r="S165" s="109">
        <f>VLOOKUP(B165,'TCS Chainage As PER CA'!$B$4:$J$4,7,TRUE)</f>
        <v>0</v>
      </c>
      <c r="T165" s="113">
        <f t="shared" si="47"/>
        <v>0</v>
      </c>
      <c r="U165" s="110">
        <f t="shared" si="48"/>
        <v>13</v>
      </c>
      <c r="V165" s="110">
        <f t="shared" si="49"/>
        <v>13</v>
      </c>
      <c r="W165" s="110">
        <f t="shared" si="50"/>
        <v>13</v>
      </c>
      <c r="X165" s="110">
        <f t="shared" si="51"/>
        <v>3159.5167499999998</v>
      </c>
      <c r="Y165" s="110">
        <f t="shared" si="56"/>
        <v>3159.8969999999999</v>
      </c>
      <c r="Z165" s="114">
        <f t="shared" si="52"/>
        <v>31598.97</v>
      </c>
      <c r="AA165" s="110">
        <f t="shared" si="53"/>
        <v>0</v>
      </c>
      <c r="AB165" s="110">
        <f t="shared" si="57"/>
        <v>0</v>
      </c>
      <c r="AC165" s="114">
        <f t="shared" si="54"/>
        <v>0</v>
      </c>
      <c r="AD165" s="109"/>
    </row>
    <row r="166" spans="1:30" ht="20" customHeight="1">
      <c r="A166" s="109">
        <f t="shared" si="39"/>
        <v>161</v>
      </c>
      <c r="B166" s="109">
        <v>268600</v>
      </c>
      <c r="C166" s="110">
        <v>486.72300000000001</v>
      </c>
      <c r="D166" s="110">
        <v>1.0649999999999999</v>
      </c>
      <c r="E166" s="111">
        <v>2.5000000000000001E-2</v>
      </c>
      <c r="F166" s="112" t="str">
        <f>VLOOKUP(B164,'TCS Chainage As PER CA'!$B$4:$J$4,8,TRUE)</f>
        <v>MCW</v>
      </c>
      <c r="G166" s="112" t="str">
        <f>VLOOKUP(B166,'TCS Chainage As PER CA'!$B$4:$J$4,4,TRUE)</f>
        <v>TCS - 01</v>
      </c>
      <c r="H166" s="110">
        <f>VLOOKUP(B166,'TCS Chainage As PER CA'!$B$4:$J$4,6,TRUE)</f>
        <v>13</v>
      </c>
      <c r="I166" s="110">
        <f t="shared" si="40"/>
        <v>485.65800000000002</v>
      </c>
      <c r="J166" s="110">
        <f t="shared" si="41"/>
        <v>485.9205</v>
      </c>
      <c r="K166" s="110">
        <f t="shared" si="42"/>
        <v>485.78925000000004</v>
      </c>
      <c r="L166" s="110">
        <v>485.63200000000001</v>
      </c>
      <c r="M166" s="110"/>
      <c r="N166" s="110">
        <f t="shared" si="43"/>
        <v>242.816</v>
      </c>
      <c r="O166" s="110">
        <f t="shared" si="44"/>
        <v>242.97325000000004</v>
      </c>
      <c r="P166" s="110">
        <f t="shared" si="45"/>
        <v>242.97325000000004</v>
      </c>
      <c r="Q166" s="110">
        <f t="shared" si="46"/>
        <v>0</v>
      </c>
      <c r="R166" s="109">
        <f t="shared" si="55"/>
        <v>10</v>
      </c>
      <c r="S166" s="109">
        <f>VLOOKUP(B166,'TCS Chainage As PER CA'!$B$4:$J$4,7,TRUE)</f>
        <v>0</v>
      </c>
      <c r="T166" s="113">
        <f t="shared" si="47"/>
        <v>0</v>
      </c>
      <c r="U166" s="110">
        <f t="shared" si="48"/>
        <v>13</v>
      </c>
      <c r="V166" s="110">
        <f t="shared" si="49"/>
        <v>13</v>
      </c>
      <c r="W166" s="110">
        <f t="shared" si="50"/>
        <v>13</v>
      </c>
      <c r="X166" s="110">
        <f t="shared" si="51"/>
        <v>3158.6522500000005</v>
      </c>
      <c r="Y166" s="110">
        <f t="shared" si="56"/>
        <v>3159.0844999999999</v>
      </c>
      <c r="Z166" s="114">
        <f t="shared" si="52"/>
        <v>31590.845000000001</v>
      </c>
      <c r="AA166" s="110">
        <f t="shared" si="53"/>
        <v>0</v>
      </c>
      <c r="AB166" s="110">
        <f t="shared" si="57"/>
        <v>0</v>
      </c>
      <c r="AC166" s="114">
        <f t="shared" si="54"/>
        <v>0</v>
      </c>
      <c r="AD166" s="109"/>
    </row>
    <row r="167" spans="1:30" ht="20" customHeight="1">
      <c r="A167" s="109">
        <f t="shared" si="39"/>
        <v>162</v>
      </c>
      <c r="B167" s="109">
        <v>268610</v>
      </c>
      <c r="C167" s="110">
        <v>486.66800000000001</v>
      </c>
      <c r="D167" s="110">
        <v>1.0649999999999999</v>
      </c>
      <c r="E167" s="111">
        <v>2.5000000000000001E-2</v>
      </c>
      <c r="F167" s="112" t="str">
        <f>VLOOKUP(B165,'TCS Chainage As PER CA'!$B$4:$J$4,8,TRUE)</f>
        <v>MCW</v>
      </c>
      <c r="G167" s="112" t="str">
        <f>VLOOKUP(B167,'TCS Chainage As PER CA'!$B$4:$J$4,4,TRUE)</f>
        <v>TCS - 01</v>
      </c>
      <c r="H167" s="110">
        <f>VLOOKUP(B167,'TCS Chainage As PER CA'!$B$4:$J$4,6,TRUE)</f>
        <v>13</v>
      </c>
      <c r="I167" s="110">
        <f t="shared" si="40"/>
        <v>485.60300000000001</v>
      </c>
      <c r="J167" s="110">
        <f t="shared" si="41"/>
        <v>485.8655</v>
      </c>
      <c r="K167" s="110">
        <f t="shared" si="42"/>
        <v>485.73424999999997</v>
      </c>
      <c r="L167" s="110">
        <v>485.60199999999998</v>
      </c>
      <c r="M167" s="110"/>
      <c r="N167" s="110">
        <f t="shared" si="43"/>
        <v>242.80099999999999</v>
      </c>
      <c r="O167" s="110">
        <f t="shared" si="44"/>
        <v>242.93324999999999</v>
      </c>
      <c r="P167" s="110">
        <f t="shared" si="45"/>
        <v>242.93324999999999</v>
      </c>
      <c r="Q167" s="110">
        <f t="shared" si="46"/>
        <v>0</v>
      </c>
      <c r="R167" s="109">
        <f t="shared" si="55"/>
        <v>10</v>
      </c>
      <c r="S167" s="109">
        <f>VLOOKUP(B167,'TCS Chainage As PER CA'!$B$4:$J$4,7,TRUE)</f>
        <v>0</v>
      </c>
      <c r="T167" s="113">
        <f t="shared" si="47"/>
        <v>0</v>
      </c>
      <c r="U167" s="110">
        <f t="shared" si="48"/>
        <v>13</v>
      </c>
      <c r="V167" s="110">
        <f t="shared" si="49"/>
        <v>13</v>
      </c>
      <c r="W167" s="110">
        <f t="shared" si="50"/>
        <v>13</v>
      </c>
      <c r="X167" s="110">
        <f t="shared" si="51"/>
        <v>3158.1322499999997</v>
      </c>
      <c r="Y167" s="110">
        <f t="shared" si="56"/>
        <v>3158.3922499999999</v>
      </c>
      <c r="Z167" s="114">
        <f t="shared" si="52"/>
        <v>31583.922500000001</v>
      </c>
      <c r="AA167" s="110">
        <f t="shared" si="53"/>
        <v>0</v>
      </c>
      <c r="AB167" s="110">
        <f t="shared" si="57"/>
        <v>0</v>
      </c>
      <c r="AC167" s="114">
        <f t="shared" si="54"/>
        <v>0</v>
      </c>
      <c r="AD167" s="109"/>
    </row>
    <row r="168" spans="1:30" ht="20" customHeight="1">
      <c r="A168" s="109">
        <f t="shared" si="39"/>
        <v>163</v>
      </c>
      <c r="B168" s="109">
        <v>268620</v>
      </c>
      <c r="C168" s="110">
        <v>486.62799999999999</v>
      </c>
      <c r="D168" s="110">
        <v>1.0649999999999999</v>
      </c>
      <c r="E168" s="111">
        <v>2.5000000000000001E-2</v>
      </c>
      <c r="F168" s="112" t="str">
        <f>VLOOKUP(B166,'TCS Chainage As PER CA'!$B$4:$J$4,8,TRUE)</f>
        <v>MCW</v>
      </c>
      <c r="G168" s="112" t="str">
        <f>VLOOKUP(B168,'TCS Chainage As PER CA'!$B$4:$J$4,4,TRUE)</f>
        <v>TCS - 01</v>
      </c>
      <c r="H168" s="110">
        <f>VLOOKUP(B168,'TCS Chainage As PER CA'!$B$4:$J$4,6,TRUE)</f>
        <v>13</v>
      </c>
      <c r="I168" s="110">
        <f t="shared" si="40"/>
        <v>485.56299999999999</v>
      </c>
      <c r="J168" s="110">
        <f t="shared" si="41"/>
        <v>485.82549999999998</v>
      </c>
      <c r="K168" s="110">
        <f t="shared" si="42"/>
        <v>485.69425000000001</v>
      </c>
      <c r="L168" s="110">
        <v>485.65199999999999</v>
      </c>
      <c r="M168" s="110"/>
      <c r="N168" s="110">
        <f t="shared" si="43"/>
        <v>242.82599999999999</v>
      </c>
      <c r="O168" s="110">
        <f t="shared" si="44"/>
        <v>242.86825000000002</v>
      </c>
      <c r="P168" s="110">
        <f t="shared" si="45"/>
        <v>242.86825000000002</v>
      </c>
      <c r="Q168" s="110">
        <f t="shared" si="46"/>
        <v>0</v>
      </c>
      <c r="R168" s="109">
        <f t="shared" si="55"/>
        <v>10</v>
      </c>
      <c r="S168" s="109">
        <f>VLOOKUP(B168,'TCS Chainage As PER CA'!$B$4:$J$4,7,TRUE)</f>
        <v>0</v>
      </c>
      <c r="T168" s="113">
        <f t="shared" si="47"/>
        <v>0</v>
      </c>
      <c r="U168" s="110">
        <f t="shared" si="48"/>
        <v>13</v>
      </c>
      <c r="V168" s="110">
        <f t="shared" si="49"/>
        <v>13</v>
      </c>
      <c r="W168" s="110">
        <f t="shared" si="50"/>
        <v>13</v>
      </c>
      <c r="X168" s="110">
        <f t="shared" si="51"/>
        <v>3157.2872500000003</v>
      </c>
      <c r="Y168" s="110">
        <f t="shared" si="56"/>
        <v>3157.70975</v>
      </c>
      <c r="Z168" s="114">
        <f t="shared" si="52"/>
        <v>31577.0975</v>
      </c>
      <c r="AA168" s="110">
        <f t="shared" si="53"/>
        <v>0</v>
      </c>
      <c r="AB168" s="110">
        <f t="shared" si="57"/>
        <v>0</v>
      </c>
      <c r="AC168" s="114">
        <f t="shared" si="54"/>
        <v>0</v>
      </c>
      <c r="AD168" s="109"/>
    </row>
    <row r="169" spans="1:30" ht="20" customHeight="1">
      <c r="A169" s="109">
        <f t="shared" si="39"/>
        <v>164</v>
      </c>
      <c r="B169" s="109">
        <v>268630</v>
      </c>
      <c r="C169" s="110">
        <v>486.60199999999998</v>
      </c>
      <c r="D169" s="110">
        <v>1.0649999999999999</v>
      </c>
      <c r="E169" s="111">
        <v>2.5000000000000001E-2</v>
      </c>
      <c r="F169" s="112" t="str">
        <f>VLOOKUP(B167,'TCS Chainage As PER CA'!$B$4:$J$4,8,TRUE)</f>
        <v>MCW</v>
      </c>
      <c r="G169" s="112" t="str">
        <f>VLOOKUP(B169,'TCS Chainage As PER CA'!$B$4:$J$4,4,TRUE)</f>
        <v>TCS - 01</v>
      </c>
      <c r="H169" s="110">
        <f>VLOOKUP(B169,'TCS Chainage As PER CA'!$B$4:$J$4,6,TRUE)</f>
        <v>13</v>
      </c>
      <c r="I169" s="110">
        <f t="shared" si="40"/>
        <v>485.53699999999998</v>
      </c>
      <c r="J169" s="110">
        <f t="shared" si="41"/>
        <v>485.79949999999997</v>
      </c>
      <c r="K169" s="110">
        <f t="shared" si="42"/>
        <v>485.66824999999994</v>
      </c>
      <c r="L169" s="110">
        <v>485.73499999999996</v>
      </c>
      <c r="M169" s="110"/>
      <c r="N169" s="110">
        <f t="shared" si="43"/>
        <v>242.86749999999998</v>
      </c>
      <c r="O169" s="110">
        <f t="shared" si="44"/>
        <v>242.80074999999997</v>
      </c>
      <c r="P169" s="110">
        <f t="shared" si="45"/>
        <v>242.80074999999997</v>
      </c>
      <c r="Q169" s="110">
        <f t="shared" si="46"/>
        <v>0</v>
      </c>
      <c r="R169" s="109">
        <f t="shared" si="55"/>
        <v>10</v>
      </c>
      <c r="S169" s="109">
        <f>VLOOKUP(B169,'TCS Chainage As PER CA'!$B$4:$J$4,7,TRUE)</f>
        <v>0</v>
      </c>
      <c r="T169" s="113">
        <f t="shared" si="47"/>
        <v>0</v>
      </c>
      <c r="U169" s="110">
        <f t="shared" si="48"/>
        <v>13</v>
      </c>
      <c r="V169" s="110">
        <f t="shared" si="49"/>
        <v>13</v>
      </c>
      <c r="W169" s="110">
        <f t="shared" si="50"/>
        <v>13</v>
      </c>
      <c r="X169" s="110">
        <f t="shared" si="51"/>
        <v>3156.4097499999993</v>
      </c>
      <c r="Y169" s="110">
        <f t="shared" si="56"/>
        <v>3156.8485000000001</v>
      </c>
      <c r="Z169" s="114">
        <f t="shared" si="52"/>
        <v>31568.485000000001</v>
      </c>
      <c r="AA169" s="110">
        <f t="shared" si="53"/>
        <v>0</v>
      </c>
      <c r="AB169" s="110">
        <f t="shared" si="57"/>
        <v>0</v>
      </c>
      <c r="AC169" s="114">
        <f t="shared" si="54"/>
        <v>0</v>
      </c>
      <c r="AD169" s="109"/>
    </row>
    <row r="170" spans="1:30" ht="20" customHeight="1">
      <c r="A170" s="109">
        <f t="shared" si="39"/>
        <v>165</v>
      </c>
      <c r="B170" s="109">
        <v>268640</v>
      </c>
      <c r="C170" s="110">
        <v>486.59100000000001</v>
      </c>
      <c r="D170" s="110">
        <v>1.0649999999999999</v>
      </c>
      <c r="E170" s="111">
        <v>2.5000000000000001E-2</v>
      </c>
      <c r="F170" s="112" t="str">
        <f>VLOOKUP(B168,'TCS Chainage As PER CA'!$B$4:$J$4,8,TRUE)</f>
        <v>MCW</v>
      </c>
      <c r="G170" s="112" t="str">
        <f>VLOOKUP(B170,'TCS Chainage As PER CA'!$B$4:$J$4,4,TRUE)</f>
        <v>TCS - 01</v>
      </c>
      <c r="H170" s="110">
        <f>VLOOKUP(B170,'TCS Chainage As PER CA'!$B$4:$J$4,6,TRUE)</f>
        <v>13</v>
      </c>
      <c r="I170" s="110">
        <f t="shared" si="40"/>
        <v>485.52600000000001</v>
      </c>
      <c r="J170" s="110">
        <f t="shared" si="41"/>
        <v>485.7885</v>
      </c>
      <c r="K170" s="110">
        <f t="shared" si="42"/>
        <v>485.65724999999998</v>
      </c>
      <c r="L170" s="110">
        <v>485.71600000000001</v>
      </c>
      <c r="M170" s="110"/>
      <c r="N170" s="110">
        <f t="shared" si="43"/>
        <v>242.858</v>
      </c>
      <c r="O170" s="110">
        <f t="shared" si="44"/>
        <v>242.79924999999997</v>
      </c>
      <c r="P170" s="110">
        <f t="shared" si="45"/>
        <v>242.79924999999997</v>
      </c>
      <c r="Q170" s="110">
        <f t="shared" si="46"/>
        <v>0</v>
      </c>
      <c r="R170" s="109">
        <f t="shared" si="55"/>
        <v>10</v>
      </c>
      <c r="S170" s="109">
        <f>VLOOKUP(B170,'TCS Chainage As PER CA'!$B$4:$J$4,7,TRUE)</f>
        <v>0</v>
      </c>
      <c r="T170" s="113">
        <f t="shared" si="47"/>
        <v>0</v>
      </c>
      <c r="U170" s="110">
        <f t="shared" si="48"/>
        <v>13</v>
      </c>
      <c r="V170" s="110">
        <f t="shared" si="49"/>
        <v>13</v>
      </c>
      <c r="W170" s="110">
        <f t="shared" si="50"/>
        <v>13</v>
      </c>
      <c r="X170" s="110">
        <f t="shared" si="51"/>
        <v>3156.3902499999995</v>
      </c>
      <c r="Y170" s="110">
        <f t="shared" si="56"/>
        <v>3156.3999999999996</v>
      </c>
      <c r="Z170" s="114">
        <f t="shared" si="52"/>
        <v>31563.999999999996</v>
      </c>
      <c r="AA170" s="110">
        <f t="shared" si="53"/>
        <v>0</v>
      </c>
      <c r="AB170" s="110">
        <f t="shared" si="57"/>
        <v>0</v>
      </c>
      <c r="AC170" s="114">
        <f t="shared" si="54"/>
        <v>0</v>
      </c>
      <c r="AD170" s="109"/>
    </row>
    <row r="171" spans="1:30" ht="20" customHeight="1">
      <c r="A171" s="109">
        <f t="shared" si="39"/>
        <v>166</v>
      </c>
      <c r="B171" s="109">
        <v>268650</v>
      </c>
      <c r="C171" s="110">
        <v>486.59500000000003</v>
      </c>
      <c r="D171" s="110">
        <v>1.0649999999999999</v>
      </c>
      <c r="E171" s="111">
        <v>2.5000000000000001E-2</v>
      </c>
      <c r="F171" s="112" t="str">
        <f>VLOOKUP(B169,'TCS Chainage As PER CA'!$B$4:$J$4,8,TRUE)</f>
        <v>MCW</v>
      </c>
      <c r="G171" s="112" t="str">
        <f>VLOOKUP(B171,'TCS Chainage As PER CA'!$B$4:$J$4,4,TRUE)</f>
        <v>TCS - 01</v>
      </c>
      <c r="H171" s="110">
        <f>VLOOKUP(B171,'TCS Chainage As PER CA'!$B$4:$J$4,6,TRUE)</f>
        <v>13</v>
      </c>
      <c r="I171" s="110">
        <f t="shared" si="40"/>
        <v>485.53000000000003</v>
      </c>
      <c r="J171" s="110">
        <f t="shared" si="41"/>
        <v>485.79250000000002</v>
      </c>
      <c r="K171" s="110">
        <f t="shared" si="42"/>
        <v>485.66125</v>
      </c>
      <c r="L171" s="110">
        <v>485.80599999999998</v>
      </c>
      <c r="M171" s="110"/>
      <c r="N171" s="110">
        <f t="shared" si="43"/>
        <v>242.90299999999999</v>
      </c>
      <c r="O171" s="110">
        <f t="shared" si="44"/>
        <v>242.75825</v>
      </c>
      <c r="P171" s="110">
        <f t="shared" si="45"/>
        <v>242.75825</v>
      </c>
      <c r="Q171" s="110">
        <f t="shared" si="46"/>
        <v>0</v>
      </c>
      <c r="R171" s="109">
        <f t="shared" si="55"/>
        <v>10</v>
      </c>
      <c r="S171" s="109">
        <f>VLOOKUP(B171,'TCS Chainage As PER CA'!$B$4:$J$4,7,TRUE)</f>
        <v>0</v>
      </c>
      <c r="T171" s="113">
        <f t="shared" si="47"/>
        <v>0</v>
      </c>
      <c r="U171" s="110">
        <f t="shared" si="48"/>
        <v>13</v>
      </c>
      <c r="V171" s="110">
        <f t="shared" si="49"/>
        <v>13</v>
      </c>
      <c r="W171" s="110">
        <f t="shared" si="50"/>
        <v>13</v>
      </c>
      <c r="X171" s="110">
        <f t="shared" si="51"/>
        <v>3155.85725</v>
      </c>
      <c r="Y171" s="110">
        <f t="shared" si="56"/>
        <v>3156.1237499999997</v>
      </c>
      <c r="Z171" s="114">
        <f t="shared" si="52"/>
        <v>31561.237499999996</v>
      </c>
      <c r="AA171" s="110">
        <f t="shared" si="53"/>
        <v>0</v>
      </c>
      <c r="AB171" s="110">
        <f t="shared" si="57"/>
        <v>0</v>
      </c>
      <c r="AC171" s="114">
        <f t="shared" si="54"/>
        <v>0</v>
      </c>
      <c r="AD171" s="109"/>
    </row>
    <row r="172" spans="1:30" ht="20" customHeight="1">
      <c r="A172" s="109">
        <f t="shared" si="39"/>
        <v>167</v>
      </c>
      <c r="B172" s="109">
        <v>268660</v>
      </c>
      <c r="C172" s="110">
        <v>486.613</v>
      </c>
      <c r="D172" s="110">
        <v>1.0649999999999999</v>
      </c>
      <c r="E172" s="111">
        <v>2.5000000000000001E-2</v>
      </c>
      <c r="F172" s="112" t="str">
        <f>VLOOKUP(B170,'TCS Chainage As PER CA'!$B$4:$J$4,8,TRUE)</f>
        <v>MCW</v>
      </c>
      <c r="G172" s="112" t="str">
        <f>VLOOKUP(B172,'TCS Chainage As PER CA'!$B$4:$J$4,4,TRUE)</f>
        <v>TCS - 01</v>
      </c>
      <c r="H172" s="110">
        <f>VLOOKUP(B172,'TCS Chainage As PER CA'!$B$4:$J$4,6,TRUE)</f>
        <v>13</v>
      </c>
      <c r="I172" s="110">
        <f t="shared" si="40"/>
        <v>485.548</v>
      </c>
      <c r="J172" s="110">
        <f t="shared" si="41"/>
        <v>485.81049999999999</v>
      </c>
      <c r="K172" s="110">
        <f t="shared" si="42"/>
        <v>485.67925000000002</v>
      </c>
      <c r="L172" s="110">
        <v>485.90299999999996</v>
      </c>
      <c r="M172" s="110"/>
      <c r="N172" s="110">
        <f t="shared" si="43"/>
        <v>242.95149999999998</v>
      </c>
      <c r="O172" s="110">
        <f t="shared" si="44"/>
        <v>242.72775000000004</v>
      </c>
      <c r="P172" s="110">
        <f t="shared" si="45"/>
        <v>242.72775000000004</v>
      </c>
      <c r="Q172" s="110">
        <f t="shared" si="46"/>
        <v>0</v>
      </c>
      <c r="R172" s="109">
        <f t="shared" si="55"/>
        <v>10</v>
      </c>
      <c r="S172" s="109">
        <f>VLOOKUP(B172,'TCS Chainage As PER CA'!$B$4:$J$4,7,TRUE)</f>
        <v>0</v>
      </c>
      <c r="T172" s="113">
        <f t="shared" si="47"/>
        <v>0</v>
      </c>
      <c r="U172" s="110">
        <f t="shared" si="48"/>
        <v>13</v>
      </c>
      <c r="V172" s="110">
        <f t="shared" si="49"/>
        <v>13</v>
      </c>
      <c r="W172" s="110">
        <f t="shared" si="50"/>
        <v>13</v>
      </c>
      <c r="X172" s="110">
        <f t="shared" si="51"/>
        <v>3155.4607500000006</v>
      </c>
      <c r="Y172" s="110">
        <f t="shared" si="56"/>
        <v>3155.6590000000006</v>
      </c>
      <c r="Z172" s="114">
        <f t="shared" si="52"/>
        <v>31556.590000000004</v>
      </c>
      <c r="AA172" s="110">
        <f t="shared" si="53"/>
        <v>0</v>
      </c>
      <c r="AB172" s="110">
        <f t="shared" si="57"/>
        <v>0</v>
      </c>
      <c r="AC172" s="114">
        <f t="shared" si="54"/>
        <v>0</v>
      </c>
      <c r="AD172" s="109"/>
    </row>
    <row r="173" spans="1:30" ht="20" customHeight="1">
      <c r="A173" s="109">
        <f t="shared" si="39"/>
        <v>168</v>
      </c>
      <c r="B173" s="109">
        <v>268670</v>
      </c>
      <c r="C173" s="110">
        <v>486.64499999999998</v>
      </c>
      <c r="D173" s="110">
        <v>1.0649999999999999</v>
      </c>
      <c r="E173" s="111">
        <v>2.5000000000000001E-2</v>
      </c>
      <c r="F173" s="112" t="str">
        <f>VLOOKUP(B171,'TCS Chainage As PER CA'!$B$4:$J$4,8,TRUE)</f>
        <v>MCW</v>
      </c>
      <c r="G173" s="112" t="str">
        <f>VLOOKUP(B173,'TCS Chainage As PER CA'!$B$4:$J$4,4,TRUE)</f>
        <v>TCS - 01</v>
      </c>
      <c r="H173" s="110">
        <f>VLOOKUP(B173,'TCS Chainage As PER CA'!$B$4:$J$4,6,TRUE)</f>
        <v>13</v>
      </c>
      <c r="I173" s="110">
        <f t="shared" si="40"/>
        <v>485.58</v>
      </c>
      <c r="J173" s="110">
        <f t="shared" si="41"/>
        <v>485.84249999999997</v>
      </c>
      <c r="K173" s="110">
        <f t="shared" si="42"/>
        <v>485.71124999999995</v>
      </c>
      <c r="L173" s="110">
        <v>485.98099999999999</v>
      </c>
      <c r="M173" s="110"/>
      <c r="N173" s="110">
        <f t="shared" si="43"/>
        <v>242.9905</v>
      </c>
      <c r="O173" s="110">
        <f t="shared" si="44"/>
        <v>242.72074999999995</v>
      </c>
      <c r="P173" s="110">
        <f t="shared" si="45"/>
        <v>242.72074999999995</v>
      </c>
      <c r="Q173" s="110">
        <f t="shared" si="46"/>
        <v>0</v>
      </c>
      <c r="R173" s="109">
        <f t="shared" si="55"/>
        <v>10</v>
      </c>
      <c r="S173" s="109">
        <f>VLOOKUP(B173,'TCS Chainage As PER CA'!$B$4:$J$4,7,TRUE)</f>
        <v>0</v>
      </c>
      <c r="T173" s="113">
        <f t="shared" si="47"/>
        <v>0</v>
      </c>
      <c r="U173" s="110">
        <f t="shared" si="48"/>
        <v>13</v>
      </c>
      <c r="V173" s="110">
        <f t="shared" si="49"/>
        <v>13</v>
      </c>
      <c r="W173" s="110">
        <f t="shared" si="50"/>
        <v>13</v>
      </c>
      <c r="X173" s="110">
        <f t="shared" si="51"/>
        <v>3155.3697499999994</v>
      </c>
      <c r="Y173" s="110">
        <f t="shared" si="56"/>
        <v>3155.41525</v>
      </c>
      <c r="Z173" s="114">
        <f t="shared" si="52"/>
        <v>31554.1525</v>
      </c>
      <c r="AA173" s="110">
        <f t="shared" si="53"/>
        <v>0</v>
      </c>
      <c r="AB173" s="110">
        <f t="shared" si="57"/>
        <v>0</v>
      </c>
      <c r="AC173" s="114">
        <f t="shared" si="54"/>
        <v>0</v>
      </c>
      <c r="AD173" s="109"/>
    </row>
    <row r="174" spans="1:30" ht="20" customHeight="1">
      <c r="A174" s="109">
        <f t="shared" si="39"/>
        <v>169</v>
      </c>
      <c r="B174" s="109">
        <v>268680</v>
      </c>
      <c r="C174" s="110">
        <v>486.69200000000001</v>
      </c>
      <c r="D174" s="110">
        <v>1.0649999999999999</v>
      </c>
      <c r="E174" s="111">
        <v>2.5000000000000001E-2</v>
      </c>
      <c r="F174" s="112" t="str">
        <f>VLOOKUP(B172,'TCS Chainage As PER CA'!$B$4:$J$4,8,TRUE)</f>
        <v>MCW</v>
      </c>
      <c r="G174" s="112" t="str">
        <f>VLOOKUP(B174,'TCS Chainage As PER CA'!$B$4:$J$4,4,TRUE)</f>
        <v>TCS - 01</v>
      </c>
      <c r="H174" s="110">
        <f>VLOOKUP(B174,'TCS Chainage As PER CA'!$B$4:$J$4,6,TRUE)</f>
        <v>13</v>
      </c>
      <c r="I174" s="110">
        <f t="shared" si="40"/>
        <v>485.62700000000001</v>
      </c>
      <c r="J174" s="110">
        <f t="shared" si="41"/>
        <v>485.8895</v>
      </c>
      <c r="K174" s="110">
        <f t="shared" si="42"/>
        <v>485.75824999999998</v>
      </c>
      <c r="L174" s="110">
        <v>486.21499999999997</v>
      </c>
      <c r="M174" s="110"/>
      <c r="N174" s="110">
        <f t="shared" si="43"/>
        <v>243.10749999999999</v>
      </c>
      <c r="O174" s="110">
        <f t="shared" si="44"/>
        <v>242.65074999999999</v>
      </c>
      <c r="P174" s="110">
        <f t="shared" si="45"/>
        <v>242.65074999999999</v>
      </c>
      <c r="Q174" s="110">
        <f t="shared" si="46"/>
        <v>0</v>
      </c>
      <c r="R174" s="109">
        <f t="shared" si="55"/>
        <v>10</v>
      </c>
      <c r="S174" s="109">
        <f>VLOOKUP(B174,'TCS Chainage As PER CA'!$B$4:$J$4,7,TRUE)</f>
        <v>0</v>
      </c>
      <c r="T174" s="113">
        <f t="shared" si="47"/>
        <v>0</v>
      </c>
      <c r="U174" s="110">
        <f t="shared" si="48"/>
        <v>13</v>
      </c>
      <c r="V174" s="110">
        <f t="shared" si="49"/>
        <v>13</v>
      </c>
      <c r="W174" s="110">
        <f t="shared" si="50"/>
        <v>13</v>
      </c>
      <c r="X174" s="110">
        <f t="shared" si="51"/>
        <v>3154.45975</v>
      </c>
      <c r="Y174" s="110">
        <f t="shared" si="56"/>
        <v>3154.9147499999999</v>
      </c>
      <c r="Z174" s="114">
        <f t="shared" si="52"/>
        <v>31549.147499999999</v>
      </c>
      <c r="AA174" s="110">
        <f t="shared" si="53"/>
        <v>0</v>
      </c>
      <c r="AB174" s="110">
        <f t="shared" si="57"/>
        <v>0</v>
      </c>
      <c r="AC174" s="114">
        <f t="shared" si="54"/>
        <v>0</v>
      </c>
      <c r="AD174" s="109"/>
    </row>
    <row r="175" spans="1:30" ht="20" customHeight="1">
      <c r="A175" s="109">
        <f t="shared" si="39"/>
        <v>170</v>
      </c>
      <c r="B175" s="109">
        <v>268690</v>
      </c>
      <c r="C175" s="110">
        <v>486.75099999999998</v>
      </c>
      <c r="D175" s="110">
        <v>1.0649999999999999</v>
      </c>
      <c r="E175" s="111">
        <v>2.5000000000000001E-2</v>
      </c>
      <c r="F175" s="112" t="str">
        <f>VLOOKUP(B173,'TCS Chainage As PER CA'!$B$4:$J$4,8,TRUE)</f>
        <v>MCW</v>
      </c>
      <c r="G175" s="112" t="str">
        <f>VLOOKUP(B175,'TCS Chainage As PER CA'!$B$4:$J$4,4,TRUE)</f>
        <v>TCS - 01</v>
      </c>
      <c r="H175" s="110">
        <f>VLOOKUP(B175,'TCS Chainage As PER CA'!$B$4:$J$4,6,TRUE)</f>
        <v>13</v>
      </c>
      <c r="I175" s="110">
        <f t="shared" si="40"/>
        <v>485.68599999999998</v>
      </c>
      <c r="J175" s="110">
        <f t="shared" si="41"/>
        <v>485.94849999999997</v>
      </c>
      <c r="K175" s="110">
        <f t="shared" si="42"/>
        <v>485.81724999999994</v>
      </c>
      <c r="L175" s="110">
        <v>486.327</v>
      </c>
      <c r="M175" s="110"/>
      <c r="N175" s="110">
        <f t="shared" si="43"/>
        <v>243.1635</v>
      </c>
      <c r="O175" s="110">
        <f t="shared" si="44"/>
        <v>242.65374999999995</v>
      </c>
      <c r="P175" s="110">
        <f t="shared" si="45"/>
        <v>242.65374999999995</v>
      </c>
      <c r="Q175" s="110">
        <f t="shared" si="46"/>
        <v>0</v>
      </c>
      <c r="R175" s="109">
        <f t="shared" si="55"/>
        <v>10</v>
      </c>
      <c r="S175" s="109">
        <f>VLOOKUP(B175,'TCS Chainage As PER CA'!$B$4:$J$4,7,TRUE)</f>
        <v>0</v>
      </c>
      <c r="T175" s="113">
        <f t="shared" si="47"/>
        <v>0</v>
      </c>
      <c r="U175" s="110">
        <f t="shared" si="48"/>
        <v>13</v>
      </c>
      <c r="V175" s="110">
        <f t="shared" si="49"/>
        <v>13</v>
      </c>
      <c r="W175" s="110">
        <f t="shared" si="50"/>
        <v>13</v>
      </c>
      <c r="X175" s="110">
        <f t="shared" si="51"/>
        <v>3154.4987499999993</v>
      </c>
      <c r="Y175" s="110">
        <f t="shared" si="56"/>
        <v>3154.4792499999994</v>
      </c>
      <c r="Z175" s="114">
        <f t="shared" si="52"/>
        <v>31544.792499999996</v>
      </c>
      <c r="AA175" s="110">
        <f t="shared" si="53"/>
        <v>0</v>
      </c>
      <c r="AB175" s="110">
        <f t="shared" si="57"/>
        <v>0</v>
      </c>
      <c r="AC175" s="114">
        <f t="shared" si="54"/>
        <v>0</v>
      </c>
      <c r="AD175" s="109"/>
    </row>
    <row r="176" spans="1:30" ht="20" customHeight="1">
      <c r="A176" s="109">
        <f t="shared" si="39"/>
        <v>171</v>
      </c>
      <c r="B176" s="109">
        <v>268700</v>
      </c>
      <c r="C176" s="110">
        <v>486.81099999999998</v>
      </c>
      <c r="D176" s="110">
        <v>1.0649999999999999</v>
      </c>
      <c r="E176" s="111">
        <v>2.5000000000000001E-2</v>
      </c>
      <c r="F176" s="112" t="str">
        <f>VLOOKUP(B174,'TCS Chainage As PER CA'!$B$4:$J$4,8,TRUE)</f>
        <v>MCW</v>
      </c>
      <c r="G176" s="112" t="str">
        <f>VLOOKUP(B176,'TCS Chainage As PER CA'!$B$4:$J$4,4,TRUE)</f>
        <v>TCS - 01</v>
      </c>
      <c r="H176" s="110">
        <f>VLOOKUP(B176,'TCS Chainage As PER CA'!$B$4:$J$4,6,TRUE)</f>
        <v>13</v>
      </c>
      <c r="I176" s="110">
        <f t="shared" si="40"/>
        <v>485.74599999999998</v>
      </c>
      <c r="J176" s="110">
        <f t="shared" si="41"/>
        <v>486.00849999999997</v>
      </c>
      <c r="K176" s="110">
        <f t="shared" si="42"/>
        <v>485.87725</v>
      </c>
      <c r="L176" s="110">
        <v>486.43199999999996</v>
      </c>
      <c r="M176" s="110"/>
      <c r="N176" s="110">
        <f t="shared" si="43"/>
        <v>243.21599999999998</v>
      </c>
      <c r="O176" s="110">
        <f t="shared" si="44"/>
        <v>242.66125000000002</v>
      </c>
      <c r="P176" s="110">
        <f t="shared" si="45"/>
        <v>242.66125000000002</v>
      </c>
      <c r="Q176" s="110">
        <f t="shared" si="46"/>
        <v>0</v>
      </c>
      <c r="R176" s="109">
        <f t="shared" si="55"/>
        <v>10</v>
      </c>
      <c r="S176" s="109">
        <f>VLOOKUP(B176,'TCS Chainage As PER CA'!$B$4:$J$4,7,TRUE)</f>
        <v>0</v>
      </c>
      <c r="T176" s="113">
        <f t="shared" si="47"/>
        <v>0</v>
      </c>
      <c r="U176" s="110">
        <f t="shared" si="48"/>
        <v>13</v>
      </c>
      <c r="V176" s="110">
        <f t="shared" si="49"/>
        <v>13</v>
      </c>
      <c r="W176" s="110">
        <f t="shared" si="50"/>
        <v>13</v>
      </c>
      <c r="X176" s="110">
        <f t="shared" si="51"/>
        <v>3154.5962500000005</v>
      </c>
      <c r="Y176" s="110">
        <f t="shared" si="56"/>
        <v>3154.5474999999997</v>
      </c>
      <c r="Z176" s="114">
        <f t="shared" si="52"/>
        <v>31545.474999999999</v>
      </c>
      <c r="AA176" s="110">
        <f t="shared" si="53"/>
        <v>0</v>
      </c>
      <c r="AB176" s="110">
        <f t="shared" si="57"/>
        <v>0</v>
      </c>
      <c r="AC176" s="114">
        <f t="shared" si="54"/>
        <v>0</v>
      </c>
      <c r="AD176" s="109"/>
    </row>
    <row r="177" spans="1:30" ht="20" customHeight="1">
      <c r="A177" s="109">
        <f t="shared" si="39"/>
        <v>172</v>
      </c>
      <c r="B177" s="109">
        <v>268710</v>
      </c>
      <c r="C177" s="110">
        <v>486.87099999999998</v>
      </c>
      <c r="D177" s="110">
        <v>1.0649999999999999</v>
      </c>
      <c r="E177" s="111">
        <v>2.5000000000000001E-2</v>
      </c>
      <c r="F177" s="112" t="str">
        <f>VLOOKUP(B175,'TCS Chainage As PER CA'!$B$4:$J$4,8,TRUE)</f>
        <v>MCW</v>
      </c>
      <c r="G177" s="112" t="str">
        <f>VLOOKUP(B177,'TCS Chainage As PER CA'!$B$4:$J$4,4,TRUE)</f>
        <v>TCS - 01</v>
      </c>
      <c r="H177" s="110">
        <f>VLOOKUP(B177,'TCS Chainage As PER CA'!$B$4:$J$4,6,TRUE)</f>
        <v>13</v>
      </c>
      <c r="I177" s="110">
        <f t="shared" si="40"/>
        <v>485.80599999999998</v>
      </c>
      <c r="J177" s="110">
        <f t="shared" si="41"/>
        <v>486.06849999999997</v>
      </c>
      <c r="K177" s="110">
        <f t="shared" si="42"/>
        <v>485.93724999999995</v>
      </c>
      <c r="L177" s="110">
        <v>486.52799999999996</v>
      </c>
      <c r="M177" s="110"/>
      <c r="N177" s="110">
        <f t="shared" si="43"/>
        <v>243.26399999999998</v>
      </c>
      <c r="O177" s="110">
        <f t="shared" si="44"/>
        <v>242.67324999999997</v>
      </c>
      <c r="P177" s="110">
        <f t="shared" si="45"/>
        <v>242.67324999999997</v>
      </c>
      <c r="Q177" s="110">
        <f t="shared" si="46"/>
        <v>0</v>
      </c>
      <c r="R177" s="109">
        <f t="shared" si="55"/>
        <v>10</v>
      </c>
      <c r="S177" s="109">
        <f>VLOOKUP(B177,'TCS Chainage As PER CA'!$B$4:$J$4,7,TRUE)</f>
        <v>0</v>
      </c>
      <c r="T177" s="113">
        <f t="shared" si="47"/>
        <v>0</v>
      </c>
      <c r="U177" s="110">
        <f t="shared" si="48"/>
        <v>13</v>
      </c>
      <c r="V177" s="110">
        <f t="shared" si="49"/>
        <v>13</v>
      </c>
      <c r="W177" s="110">
        <f t="shared" si="50"/>
        <v>13</v>
      </c>
      <c r="X177" s="110">
        <f t="shared" si="51"/>
        <v>3154.7522499999995</v>
      </c>
      <c r="Y177" s="110">
        <f t="shared" si="56"/>
        <v>3154.67425</v>
      </c>
      <c r="Z177" s="114">
        <f t="shared" si="52"/>
        <v>31546.7425</v>
      </c>
      <c r="AA177" s="110">
        <f t="shared" si="53"/>
        <v>0</v>
      </c>
      <c r="AB177" s="110">
        <f t="shared" si="57"/>
        <v>0</v>
      </c>
      <c r="AC177" s="114">
        <f t="shared" si="54"/>
        <v>0</v>
      </c>
      <c r="AD177" s="109"/>
    </row>
    <row r="178" spans="1:30" ht="20" customHeight="1">
      <c r="A178" s="109">
        <f t="shared" si="39"/>
        <v>173</v>
      </c>
      <c r="B178" s="109">
        <v>268720</v>
      </c>
      <c r="C178" s="110">
        <v>486.93099999999998</v>
      </c>
      <c r="D178" s="110">
        <v>1.0649999999999999</v>
      </c>
      <c r="E178" s="111">
        <v>2.5000000000000001E-2</v>
      </c>
      <c r="F178" s="112" t="str">
        <f>VLOOKUP(B176,'TCS Chainage As PER CA'!$B$4:$J$4,8,TRUE)</f>
        <v>MCW</v>
      </c>
      <c r="G178" s="112" t="str">
        <f>VLOOKUP(B178,'TCS Chainage As PER CA'!$B$4:$J$4,4,TRUE)</f>
        <v>TCS - 01</v>
      </c>
      <c r="H178" s="110">
        <f>VLOOKUP(B178,'TCS Chainage As PER CA'!$B$4:$J$4,6,TRUE)</f>
        <v>13</v>
      </c>
      <c r="I178" s="110">
        <f t="shared" si="40"/>
        <v>485.86599999999999</v>
      </c>
      <c r="J178" s="110">
        <f t="shared" si="41"/>
        <v>486.12849999999997</v>
      </c>
      <c r="K178" s="110">
        <f t="shared" si="42"/>
        <v>485.99725000000001</v>
      </c>
      <c r="L178" s="110">
        <v>486.58</v>
      </c>
      <c r="M178" s="110"/>
      <c r="N178" s="110">
        <f t="shared" si="43"/>
        <v>243.29</v>
      </c>
      <c r="O178" s="110">
        <f t="shared" si="44"/>
        <v>242.70725000000002</v>
      </c>
      <c r="P178" s="110">
        <f t="shared" si="45"/>
        <v>242.70725000000002</v>
      </c>
      <c r="Q178" s="110">
        <f t="shared" si="46"/>
        <v>0</v>
      </c>
      <c r="R178" s="109">
        <f t="shared" si="55"/>
        <v>10</v>
      </c>
      <c r="S178" s="109">
        <f>VLOOKUP(B178,'TCS Chainage As PER CA'!$B$4:$J$4,7,TRUE)</f>
        <v>0</v>
      </c>
      <c r="T178" s="113">
        <f t="shared" si="47"/>
        <v>0</v>
      </c>
      <c r="U178" s="110">
        <f t="shared" si="48"/>
        <v>13</v>
      </c>
      <c r="V178" s="110">
        <f t="shared" si="49"/>
        <v>13</v>
      </c>
      <c r="W178" s="110">
        <f t="shared" si="50"/>
        <v>13</v>
      </c>
      <c r="X178" s="110">
        <f t="shared" si="51"/>
        <v>3155.19425</v>
      </c>
      <c r="Y178" s="110">
        <f t="shared" si="56"/>
        <v>3154.97325</v>
      </c>
      <c r="Z178" s="114">
        <f t="shared" si="52"/>
        <v>31549.732499999998</v>
      </c>
      <c r="AA178" s="110">
        <f t="shared" si="53"/>
        <v>0</v>
      </c>
      <c r="AB178" s="110">
        <f t="shared" si="57"/>
        <v>0</v>
      </c>
      <c r="AC178" s="114">
        <f t="shared" si="54"/>
        <v>0</v>
      </c>
      <c r="AD178" s="109"/>
    </row>
    <row r="179" spans="1:30" ht="20" customHeight="1">
      <c r="A179" s="109">
        <f t="shared" si="39"/>
        <v>174</v>
      </c>
      <c r="B179" s="109">
        <v>268730</v>
      </c>
      <c r="C179" s="110">
        <v>486.99099999999999</v>
      </c>
      <c r="D179" s="110">
        <v>1.0649999999999999</v>
      </c>
      <c r="E179" s="111">
        <v>2.5000000000000001E-2</v>
      </c>
      <c r="F179" s="112" t="str">
        <f>VLOOKUP(B177,'TCS Chainage As PER CA'!$B$4:$J$4,8,TRUE)</f>
        <v>MCW</v>
      </c>
      <c r="G179" s="112" t="str">
        <f>VLOOKUP(B179,'TCS Chainage As PER CA'!$B$4:$J$4,4,TRUE)</f>
        <v>TCS - 01</v>
      </c>
      <c r="H179" s="110">
        <f>VLOOKUP(B179,'TCS Chainage As PER CA'!$B$4:$J$4,6,TRUE)</f>
        <v>13</v>
      </c>
      <c r="I179" s="110">
        <f t="shared" si="40"/>
        <v>485.92599999999999</v>
      </c>
      <c r="J179" s="110">
        <f t="shared" si="41"/>
        <v>486.18849999999998</v>
      </c>
      <c r="K179" s="110">
        <f t="shared" si="42"/>
        <v>486.05724999999995</v>
      </c>
      <c r="L179" s="110">
        <v>486.62</v>
      </c>
      <c r="M179" s="110"/>
      <c r="N179" s="110">
        <f t="shared" si="43"/>
        <v>243.31</v>
      </c>
      <c r="O179" s="110">
        <f t="shared" si="44"/>
        <v>242.74724999999995</v>
      </c>
      <c r="P179" s="110">
        <f t="shared" si="45"/>
        <v>242.74724999999995</v>
      </c>
      <c r="Q179" s="110">
        <f t="shared" si="46"/>
        <v>0</v>
      </c>
      <c r="R179" s="109">
        <f t="shared" si="55"/>
        <v>10</v>
      </c>
      <c r="S179" s="109">
        <f>VLOOKUP(B179,'TCS Chainage As PER CA'!$B$4:$J$4,7,TRUE)</f>
        <v>0</v>
      </c>
      <c r="T179" s="113">
        <f t="shared" si="47"/>
        <v>0</v>
      </c>
      <c r="U179" s="110">
        <f t="shared" si="48"/>
        <v>13</v>
      </c>
      <c r="V179" s="110">
        <f t="shared" si="49"/>
        <v>13</v>
      </c>
      <c r="W179" s="110">
        <f t="shared" si="50"/>
        <v>13</v>
      </c>
      <c r="X179" s="110">
        <f t="shared" si="51"/>
        <v>3155.7142499999995</v>
      </c>
      <c r="Y179" s="110">
        <f t="shared" si="56"/>
        <v>3155.4542499999998</v>
      </c>
      <c r="Z179" s="114">
        <f t="shared" si="52"/>
        <v>31554.542499999996</v>
      </c>
      <c r="AA179" s="110">
        <f t="shared" si="53"/>
        <v>0</v>
      </c>
      <c r="AB179" s="110">
        <f t="shared" si="57"/>
        <v>0</v>
      </c>
      <c r="AC179" s="114">
        <f t="shared" si="54"/>
        <v>0</v>
      </c>
      <c r="AD179" s="109"/>
    </row>
    <row r="180" spans="1:30" ht="20" customHeight="1">
      <c r="A180" s="109">
        <f t="shared" si="39"/>
        <v>175</v>
      </c>
      <c r="B180" s="109">
        <v>268740</v>
      </c>
      <c r="C180" s="110">
        <v>487.05099999999999</v>
      </c>
      <c r="D180" s="110">
        <v>1.0649999999999999</v>
      </c>
      <c r="E180" s="111">
        <v>2.5000000000000001E-2</v>
      </c>
      <c r="F180" s="112" t="str">
        <f>VLOOKUP(B178,'TCS Chainage As PER CA'!$B$4:$J$4,8,TRUE)</f>
        <v>MCW</v>
      </c>
      <c r="G180" s="112" t="str">
        <f>VLOOKUP(B180,'TCS Chainage As PER CA'!$B$4:$J$4,4,TRUE)</f>
        <v>TCS - 01</v>
      </c>
      <c r="H180" s="110">
        <f>VLOOKUP(B180,'TCS Chainage As PER CA'!$B$4:$J$4,6,TRUE)</f>
        <v>13</v>
      </c>
      <c r="I180" s="110">
        <f t="shared" si="40"/>
        <v>485.98599999999999</v>
      </c>
      <c r="J180" s="110">
        <f t="shared" si="41"/>
        <v>486.24849999999998</v>
      </c>
      <c r="K180" s="110">
        <f t="shared" si="42"/>
        <v>486.11725000000001</v>
      </c>
      <c r="L180" s="110">
        <v>486.55</v>
      </c>
      <c r="M180" s="110"/>
      <c r="N180" s="110">
        <f t="shared" si="43"/>
        <v>243.27500000000001</v>
      </c>
      <c r="O180" s="110">
        <f t="shared" si="44"/>
        <v>242.84225000000001</v>
      </c>
      <c r="P180" s="110">
        <f t="shared" si="45"/>
        <v>242.84225000000001</v>
      </c>
      <c r="Q180" s="110">
        <f t="shared" si="46"/>
        <v>0</v>
      </c>
      <c r="R180" s="109">
        <f t="shared" si="55"/>
        <v>10</v>
      </c>
      <c r="S180" s="109">
        <f>VLOOKUP(B180,'TCS Chainage As PER CA'!$B$4:$J$4,7,TRUE)</f>
        <v>0</v>
      </c>
      <c r="T180" s="113">
        <f t="shared" si="47"/>
        <v>0</v>
      </c>
      <c r="U180" s="110">
        <f t="shared" si="48"/>
        <v>13</v>
      </c>
      <c r="V180" s="110">
        <f t="shared" si="49"/>
        <v>13</v>
      </c>
      <c r="W180" s="110">
        <f t="shared" si="50"/>
        <v>13</v>
      </c>
      <c r="X180" s="110">
        <f t="shared" si="51"/>
        <v>3156.9492500000001</v>
      </c>
      <c r="Y180" s="110">
        <f t="shared" si="56"/>
        <v>3156.3317499999998</v>
      </c>
      <c r="Z180" s="114">
        <f t="shared" si="52"/>
        <v>31563.317499999997</v>
      </c>
      <c r="AA180" s="110">
        <f t="shared" si="53"/>
        <v>0</v>
      </c>
      <c r="AB180" s="110">
        <f t="shared" si="57"/>
        <v>0</v>
      </c>
      <c r="AC180" s="114">
        <f t="shared" si="54"/>
        <v>0</v>
      </c>
      <c r="AD180" s="109"/>
    </row>
    <row r="181" spans="1:30" ht="20" customHeight="1">
      <c r="A181" s="109">
        <f t="shared" si="39"/>
        <v>176</v>
      </c>
      <c r="B181" s="109">
        <v>268750</v>
      </c>
      <c r="C181" s="110">
        <v>487.11099999999999</v>
      </c>
      <c r="D181" s="110">
        <v>1.0649999999999999</v>
      </c>
      <c r="E181" s="111">
        <v>2.5000000000000001E-2</v>
      </c>
      <c r="F181" s="112" t="str">
        <f>VLOOKUP(B179,'TCS Chainage As PER CA'!$B$4:$J$4,8,TRUE)</f>
        <v>MCW</v>
      </c>
      <c r="G181" s="112" t="str">
        <f>VLOOKUP(B181,'TCS Chainage As PER CA'!$B$4:$J$4,4,TRUE)</f>
        <v>TCS - 01</v>
      </c>
      <c r="H181" s="110">
        <f>VLOOKUP(B181,'TCS Chainage As PER CA'!$B$4:$J$4,6,TRUE)</f>
        <v>13</v>
      </c>
      <c r="I181" s="110">
        <f t="shared" si="40"/>
        <v>486.04599999999999</v>
      </c>
      <c r="J181" s="110">
        <f t="shared" si="41"/>
        <v>486.30849999999998</v>
      </c>
      <c r="K181" s="110">
        <f t="shared" si="42"/>
        <v>486.17724999999996</v>
      </c>
      <c r="L181" s="110">
        <v>486.57900000000001</v>
      </c>
      <c r="M181" s="110"/>
      <c r="N181" s="110">
        <f t="shared" si="43"/>
        <v>243.2895</v>
      </c>
      <c r="O181" s="110">
        <f t="shared" si="44"/>
        <v>242.88774999999995</v>
      </c>
      <c r="P181" s="110">
        <f t="shared" si="45"/>
        <v>242.88774999999995</v>
      </c>
      <c r="Q181" s="110">
        <f t="shared" si="46"/>
        <v>0</v>
      </c>
      <c r="R181" s="109">
        <f t="shared" si="55"/>
        <v>10</v>
      </c>
      <c r="S181" s="109">
        <f>VLOOKUP(B181,'TCS Chainage As PER CA'!$B$4:$J$4,7,TRUE)</f>
        <v>0</v>
      </c>
      <c r="T181" s="113">
        <f t="shared" si="47"/>
        <v>0</v>
      </c>
      <c r="U181" s="110">
        <f t="shared" si="48"/>
        <v>13</v>
      </c>
      <c r="V181" s="110">
        <f t="shared" si="49"/>
        <v>13</v>
      </c>
      <c r="W181" s="110">
        <f t="shared" si="50"/>
        <v>13</v>
      </c>
      <c r="X181" s="110">
        <f t="shared" si="51"/>
        <v>3157.5407499999992</v>
      </c>
      <c r="Y181" s="110">
        <f t="shared" si="56"/>
        <v>3157.2449999999999</v>
      </c>
      <c r="Z181" s="114">
        <f t="shared" si="52"/>
        <v>31572.449999999997</v>
      </c>
      <c r="AA181" s="110">
        <f t="shared" si="53"/>
        <v>0</v>
      </c>
      <c r="AB181" s="110">
        <f t="shared" si="57"/>
        <v>0</v>
      </c>
      <c r="AC181" s="114">
        <f t="shared" si="54"/>
        <v>0</v>
      </c>
      <c r="AD181" s="109"/>
    </row>
    <row r="182" spans="1:30" ht="20" customHeight="1">
      <c r="A182" s="109">
        <f t="shared" si="39"/>
        <v>177</v>
      </c>
      <c r="B182" s="109">
        <v>268760</v>
      </c>
      <c r="C182" s="110">
        <v>487.17099999999999</v>
      </c>
      <c r="D182" s="110">
        <v>1.0649999999999999</v>
      </c>
      <c r="E182" s="111">
        <v>2.5000000000000001E-2</v>
      </c>
      <c r="F182" s="112" t="str">
        <f>VLOOKUP(B180,'TCS Chainage As PER CA'!$B$4:$J$4,8,TRUE)</f>
        <v>MCW</v>
      </c>
      <c r="G182" s="112" t="str">
        <f>VLOOKUP(B182,'TCS Chainage As PER CA'!$B$4:$J$4,4,TRUE)</f>
        <v>TCS - 01</v>
      </c>
      <c r="H182" s="110">
        <f>VLOOKUP(B182,'TCS Chainage As PER CA'!$B$4:$J$4,6,TRUE)</f>
        <v>13</v>
      </c>
      <c r="I182" s="110">
        <f t="shared" si="40"/>
        <v>486.10599999999999</v>
      </c>
      <c r="J182" s="110">
        <f t="shared" si="41"/>
        <v>486.36849999999998</v>
      </c>
      <c r="K182" s="110">
        <f t="shared" si="42"/>
        <v>486.23725000000002</v>
      </c>
      <c r="L182" s="110">
        <v>486.76</v>
      </c>
      <c r="M182" s="110"/>
      <c r="N182" s="110">
        <f t="shared" si="43"/>
        <v>243.38</v>
      </c>
      <c r="O182" s="110">
        <f t="shared" si="44"/>
        <v>242.85725000000002</v>
      </c>
      <c r="P182" s="110">
        <f t="shared" si="45"/>
        <v>242.85725000000002</v>
      </c>
      <c r="Q182" s="110">
        <f t="shared" si="46"/>
        <v>0</v>
      </c>
      <c r="R182" s="109">
        <f t="shared" si="55"/>
        <v>10</v>
      </c>
      <c r="S182" s="109">
        <f>VLOOKUP(B182,'TCS Chainage As PER CA'!$B$4:$J$4,7,TRUE)</f>
        <v>0</v>
      </c>
      <c r="T182" s="113">
        <f t="shared" si="47"/>
        <v>0</v>
      </c>
      <c r="U182" s="110">
        <f t="shared" si="48"/>
        <v>13</v>
      </c>
      <c r="V182" s="110">
        <f t="shared" si="49"/>
        <v>13</v>
      </c>
      <c r="W182" s="110">
        <f t="shared" si="50"/>
        <v>13</v>
      </c>
      <c r="X182" s="110">
        <f t="shared" si="51"/>
        <v>3157.1442500000003</v>
      </c>
      <c r="Y182" s="110">
        <f t="shared" si="56"/>
        <v>3157.3424999999997</v>
      </c>
      <c r="Z182" s="114">
        <f t="shared" si="52"/>
        <v>31573.424999999996</v>
      </c>
      <c r="AA182" s="110">
        <f t="shared" si="53"/>
        <v>0</v>
      </c>
      <c r="AB182" s="110">
        <f t="shared" si="57"/>
        <v>0</v>
      </c>
      <c r="AC182" s="114">
        <f t="shared" si="54"/>
        <v>0</v>
      </c>
      <c r="AD182" s="109"/>
    </row>
    <row r="183" spans="1:30" ht="20" customHeight="1">
      <c r="A183" s="109">
        <f t="shared" si="39"/>
        <v>178</v>
      </c>
      <c r="B183" s="109">
        <v>268770</v>
      </c>
      <c r="C183" s="110">
        <v>487.23099999999999</v>
      </c>
      <c r="D183" s="110">
        <v>1.0649999999999999</v>
      </c>
      <c r="E183" s="111">
        <v>2.5000000000000001E-2</v>
      </c>
      <c r="F183" s="112" t="str">
        <f>VLOOKUP(B181,'TCS Chainage As PER CA'!$B$4:$J$4,8,TRUE)</f>
        <v>MCW</v>
      </c>
      <c r="G183" s="112" t="str">
        <f>VLOOKUP(B183,'TCS Chainage As PER CA'!$B$4:$J$4,4,TRUE)</f>
        <v>TCS - 01</v>
      </c>
      <c r="H183" s="110">
        <f>VLOOKUP(B183,'TCS Chainage As PER CA'!$B$4:$J$4,6,TRUE)</f>
        <v>13</v>
      </c>
      <c r="I183" s="110">
        <f t="shared" si="40"/>
        <v>486.166</v>
      </c>
      <c r="J183" s="110">
        <f t="shared" si="41"/>
        <v>486.42849999999999</v>
      </c>
      <c r="K183" s="110">
        <f t="shared" si="42"/>
        <v>486.29724999999996</v>
      </c>
      <c r="L183" s="110">
        <v>486.74399999999997</v>
      </c>
      <c r="M183" s="110"/>
      <c r="N183" s="110">
        <f t="shared" si="43"/>
        <v>243.37199999999999</v>
      </c>
      <c r="O183" s="110">
        <f t="shared" si="44"/>
        <v>242.92524999999998</v>
      </c>
      <c r="P183" s="110">
        <f t="shared" si="45"/>
        <v>242.92524999999998</v>
      </c>
      <c r="Q183" s="110">
        <f t="shared" si="46"/>
        <v>0</v>
      </c>
      <c r="R183" s="109">
        <f t="shared" si="55"/>
        <v>10</v>
      </c>
      <c r="S183" s="109">
        <f>VLOOKUP(B183,'TCS Chainage As PER CA'!$B$4:$J$4,7,TRUE)</f>
        <v>0</v>
      </c>
      <c r="T183" s="113">
        <f t="shared" si="47"/>
        <v>0</v>
      </c>
      <c r="U183" s="110">
        <f t="shared" si="48"/>
        <v>13</v>
      </c>
      <c r="V183" s="110">
        <f t="shared" si="49"/>
        <v>13</v>
      </c>
      <c r="W183" s="110">
        <f t="shared" si="50"/>
        <v>13</v>
      </c>
      <c r="X183" s="110">
        <f t="shared" si="51"/>
        <v>3158.0282499999998</v>
      </c>
      <c r="Y183" s="110">
        <f t="shared" si="56"/>
        <v>3157.5862500000003</v>
      </c>
      <c r="Z183" s="114">
        <f t="shared" si="52"/>
        <v>31575.862500000003</v>
      </c>
      <c r="AA183" s="110">
        <f t="shared" si="53"/>
        <v>0</v>
      </c>
      <c r="AB183" s="110">
        <f t="shared" si="57"/>
        <v>0</v>
      </c>
      <c r="AC183" s="114">
        <f t="shared" si="54"/>
        <v>0</v>
      </c>
      <c r="AD183" s="109"/>
    </row>
    <row r="184" spans="1:30" ht="20" customHeight="1">
      <c r="A184" s="109">
        <f t="shared" si="39"/>
        <v>179</v>
      </c>
      <c r="B184" s="109">
        <v>268780</v>
      </c>
      <c r="C184" s="110">
        <v>487.291</v>
      </c>
      <c r="D184" s="110">
        <v>1.0649999999999999</v>
      </c>
      <c r="E184" s="111">
        <v>2.5000000000000001E-2</v>
      </c>
      <c r="F184" s="112" t="str">
        <f>VLOOKUP(B182,'TCS Chainage As PER CA'!$B$4:$J$4,8,TRUE)</f>
        <v>MCW</v>
      </c>
      <c r="G184" s="112" t="str">
        <f>VLOOKUP(B184,'TCS Chainage As PER CA'!$B$4:$J$4,4,TRUE)</f>
        <v>TCS - 01</v>
      </c>
      <c r="H184" s="110">
        <f>VLOOKUP(B184,'TCS Chainage As PER CA'!$B$4:$J$4,6,TRUE)</f>
        <v>13</v>
      </c>
      <c r="I184" s="110">
        <f t="shared" si="40"/>
        <v>486.226</v>
      </c>
      <c r="J184" s="110">
        <f t="shared" si="41"/>
        <v>486.48849999999999</v>
      </c>
      <c r="K184" s="110">
        <f t="shared" si="42"/>
        <v>486.35725000000002</v>
      </c>
      <c r="L184" s="110">
        <v>486.86799999999999</v>
      </c>
      <c r="M184" s="110"/>
      <c r="N184" s="110">
        <f t="shared" si="43"/>
        <v>243.434</v>
      </c>
      <c r="O184" s="110">
        <f t="shared" si="44"/>
        <v>242.92325000000002</v>
      </c>
      <c r="P184" s="110">
        <f t="shared" si="45"/>
        <v>242.92325000000002</v>
      </c>
      <c r="Q184" s="110">
        <f t="shared" si="46"/>
        <v>0</v>
      </c>
      <c r="R184" s="109">
        <f t="shared" si="55"/>
        <v>10</v>
      </c>
      <c r="S184" s="109">
        <f>VLOOKUP(B184,'TCS Chainage As PER CA'!$B$4:$J$4,7,TRUE)</f>
        <v>0</v>
      </c>
      <c r="T184" s="113">
        <f t="shared" si="47"/>
        <v>0</v>
      </c>
      <c r="U184" s="110">
        <f t="shared" si="48"/>
        <v>13</v>
      </c>
      <c r="V184" s="110">
        <f t="shared" si="49"/>
        <v>13</v>
      </c>
      <c r="W184" s="110">
        <f t="shared" si="50"/>
        <v>13</v>
      </c>
      <c r="X184" s="110">
        <f t="shared" si="51"/>
        <v>3158.0022500000005</v>
      </c>
      <c r="Y184" s="110">
        <f t="shared" si="56"/>
        <v>3158.0152500000004</v>
      </c>
      <c r="Z184" s="114">
        <f t="shared" si="52"/>
        <v>31580.152500000004</v>
      </c>
      <c r="AA184" s="110">
        <f t="shared" si="53"/>
        <v>0</v>
      </c>
      <c r="AB184" s="110">
        <f t="shared" si="57"/>
        <v>0</v>
      </c>
      <c r="AC184" s="114">
        <f t="shared" si="54"/>
        <v>0</v>
      </c>
      <c r="AD184" s="109"/>
    </row>
    <row r="185" spans="1:30" ht="20" customHeight="1">
      <c r="A185" s="109">
        <f t="shared" si="39"/>
        <v>180</v>
      </c>
      <c r="B185" s="109">
        <v>268790</v>
      </c>
      <c r="C185" s="110">
        <v>487.351</v>
      </c>
      <c r="D185" s="110">
        <v>1.0649999999999999</v>
      </c>
      <c r="E185" s="111">
        <v>2.5000000000000001E-2</v>
      </c>
      <c r="F185" s="112" t="str">
        <f>VLOOKUP(B183,'TCS Chainage As PER CA'!$B$4:$J$4,8,TRUE)</f>
        <v>MCW</v>
      </c>
      <c r="G185" s="112" t="str">
        <f>VLOOKUP(B185,'TCS Chainage As PER CA'!$B$4:$J$4,4,TRUE)</f>
        <v>TCS - 01</v>
      </c>
      <c r="H185" s="110">
        <f>VLOOKUP(B185,'TCS Chainage As PER CA'!$B$4:$J$4,6,TRUE)</f>
        <v>13</v>
      </c>
      <c r="I185" s="110">
        <f t="shared" si="40"/>
        <v>486.286</v>
      </c>
      <c r="J185" s="110">
        <f t="shared" si="41"/>
        <v>486.54849999999999</v>
      </c>
      <c r="K185" s="110">
        <f t="shared" si="42"/>
        <v>486.41724999999997</v>
      </c>
      <c r="L185" s="110">
        <v>486.99599999999998</v>
      </c>
      <c r="M185" s="110"/>
      <c r="N185" s="110">
        <f t="shared" si="43"/>
        <v>243.49799999999999</v>
      </c>
      <c r="O185" s="110">
        <f t="shared" si="44"/>
        <v>242.91924999999998</v>
      </c>
      <c r="P185" s="110">
        <f t="shared" si="45"/>
        <v>242.91924999999998</v>
      </c>
      <c r="Q185" s="110">
        <f t="shared" si="46"/>
        <v>0</v>
      </c>
      <c r="R185" s="109">
        <f t="shared" si="55"/>
        <v>10</v>
      </c>
      <c r="S185" s="109">
        <f>VLOOKUP(B185,'TCS Chainage As PER CA'!$B$4:$J$4,7,TRUE)</f>
        <v>0</v>
      </c>
      <c r="T185" s="113">
        <f t="shared" si="47"/>
        <v>0</v>
      </c>
      <c r="U185" s="110">
        <f t="shared" si="48"/>
        <v>13</v>
      </c>
      <c r="V185" s="110">
        <f t="shared" si="49"/>
        <v>13</v>
      </c>
      <c r="W185" s="110">
        <f t="shared" si="50"/>
        <v>13</v>
      </c>
      <c r="X185" s="110">
        <f t="shared" si="51"/>
        <v>3157.9502499999999</v>
      </c>
      <c r="Y185" s="110">
        <f t="shared" si="56"/>
        <v>3157.9762500000002</v>
      </c>
      <c r="Z185" s="114">
        <f t="shared" si="52"/>
        <v>31579.762500000001</v>
      </c>
      <c r="AA185" s="110">
        <f t="shared" si="53"/>
        <v>0</v>
      </c>
      <c r="AB185" s="110">
        <f t="shared" si="57"/>
        <v>0</v>
      </c>
      <c r="AC185" s="114">
        <f t="shared" si="54"/>
        <v>0</v>
      </c>
      <c r="AD185" s="109"/>
    </row>
    <row r="186" spans="1:30" ht="20" customHeight="1">
      <c r="A186" s="109">
        <f t="shared" si="39"/>
        <v>181</v>
      </c>
      <c r="B186" s="109">
        <v>268800</v>
      </c>
      <c r="C186" s="110">
        <v>487.411</v>
      </c>
      <c r="D186" s="110">
        <v>1.0649999999999999</v>
      </c>
      <c r="E186" s="111">
        <v>2.5000000000000001E-2</v>
      </c>
      <c r="F186" s="112" t="str">
        <f>VLOOKUP(B184,'TCS Chainage As PER CA'!$B$4:$J$4,8,TRUE)</f>
        <v>MCW</v>
      </c>
      <c r="G186" s="112" t="str">
        <f>VLOOKUP(B186,'TCS Chainage As PER CA'!$B$4:$J$4,4,TRUE)</f>
        <v>TCS - 01</v>
      </c>
      <c r="H186" s="110">
        <f>VLOOKUP(B186,'TCS Chainage As PER CA'!$B$4:$J$4,6,TRUE)</f>
        <v>13</v>
      </c>
      <c r="I186" s="110">
        <f t="shared" si="40"/>
        <v>486.346</v>
      </c>
      <c r="J186" s="110">
        <f t="shared" si="41"/>
        <v>486.60849999999999</v>
      </c>
      <c r="K186" s="110">
        <f t="shared" si="42"/>
        <v>486.47725000000003</v>
      </c>
      <c r="L186" s="110">
        <v>486.93199999999996</v>
      </c>
      <c r="M186" s="110"/>
      <c r="N186" s="110">
        <f t="shared" si="43"/>
        <v>243.46599999999998</v>
      </c>
      <c r="O186" s="110">
        <f t="shared" si="44"/>
        <v>243.01125000000005</v>
      </c>
      <c r="P186" s="110">
        <f t="shared" si="45"/>
        <v>243.01125000000005</v>
      </c>
      <c r="Q186" s="110">
        <f t="shared" si="46"/>
        <v>0</v>
      </c>
      <c r="R186" s="109">
        <f t="shared" si="55"/>
        <v>10</v>
      </c>
      <c r="S186" s="109">
        <f>VLOOKUP(B186,'TCS Chainage As PER CA'!$B$4:$J$4,7,TRUE)</f>
        <v>0</v>
      </c>
      <c r="T186" s="113">
        <f t="shared" si="47"/>
        <v>0</v>
      </c>
      <c r="U186" s="110">
        <f t="shared" si="48"/>
        <v>13</v>
      </c>
      <c r="V186" s="110">
        <f t="shared" si="49"/>
        <v>13</v>
      </c>
      <c r="W186" s="110">
        <f t="shared" si="50"/>
        <v>13</v>
      </c>
      <c r="X186" s="110">
        <f t="shared" si="51"/>
        <v>3159.1462500000007</v>
      </c>
      <c r="Y186" s="110">
        <f t="shared" si="56"/>
        <v>3158.5482500000003</v>
      </c>
      <c r="Z186" s="114">
        <f t="shared" si="52"/>
        <v>31585.482500000002</v>
      </c>
      <c r="AA186" s="110">
        <f t="shared" si="53"/>
        <v>0</v>
      </c>
      <c r="AB186" s="110">
        <f t="shared" si="57"/>
        <v>0</v>
      </c>
      <c r="AC186" s="114">
        <f t="shared" si="54"/>
        <v>0</v>
      </c>
      <c r="AD186" s="109"/>
    </row>
    <row r="187" spans="1:30" ht="20" customHeight="1">
      <c r="A187" s="109">
        <f t="shared" si="39"/>
        <v>182</v>
      </c>
      <c r="B187" s="109">
        <v>268810</v>
      </c>
      <c r="C187" s="110">
        <v>487.471</v>
      </c>
      <c r="D187" s="110">
        <v>1.0649999999999999</v>
      </c>
      <c r="E187" s="111">
        <v>2.5000000000000001E-2</v>
      </c>
      <c r="F187" s="112" t="str">
        <f>VLOOKUP(B185,'TCS Chainage As PER CA'!$B$4:$J$4,8,TRUE)</f>
        <v>MCW</v>
      </c>
      <c r="G187" s="112" t="str">
        <f>VLOOKUP(B187,'TCS Chainage As PER CA'!$B$4:$J$4,4,TRUE)</f>
        <v>TCS - 01</v>
      </c>
      <c r="H187" s="110">
        <f>VLOOKUP(B187,'TCS Chainage As PER CA'!$B$4:$J$4,6,TRUE)</f>
        <v>13</v>
      </c>
      <c r="I187" s="110">
        <f t="shared" si="40"/>
        <v>486.40600000000001</v>
      </c>
      <c r="J187" s="110">
        <f t="shared" si="41"/>
        <v>486.66849999999999</v>
      </c>
      <c r="K187" s="110">
        <f t="shared" si="42"/>
        <v>486.53724999999997</v>
      </c>
      <c r="L187" s="110">
        <v>486.95699999999999</v>
      </c>
      <c r="M187" s="110"/>
      <c r="N187" s="110">
        <f t="shared" si="43"/>
        <v>243.4785</v>
      </c>
      <c r="O187" s="110">
        <f t="shared" si="44"/>
        <v>243.05874999999997</v>
      </c>
      <c r="P187" s="110">
        <f t="shared" si="45"/>
        <v>243.05874999999997</v>
      </c>
      <c r="Q187" s="110">
        <f t="shared" si="46"/>
        <v>0</v>
      </c>
      <c r="R187" s="109">
        <f t="shared" si="55"/>
        <v>10</v>
      </c>
      <c r="S187" s="109">
        <f>VLOOKUP(B187,'TCS Chainage As PER CA'!$B$4:$J$4,7,TRUE)</f>
        <v>0</v>
      </c>
      <c r="T187" s="113">
        <f t="shared" si="47"/>
        <v>0</v>
      </c>
      <c r="U187" s="110">
        <f t="shared" si="48"/>
        <v>13</v>
      </c>
      <c r="V187" s="110">
        <f t="shared" si="49"/>
        <v>13</v>
      </c>
      <c r="W187" s="110">
        <f t="shared" si="50"/>
        <v>13</v>
      </c>
      <c r="X187" s="110">
        <f t="shared" si="51"/>
        <v>3159.7637499999996</v>
      </c>
      <c r="Y187" s="110">
        <f t="shared" si="56"/>
        <v>3159.4549999999999</v>
      </c>
      <c r="Z187" s="114">
        <f t="shared" si="52"/>
        <v>31594.55</v>
      </c>
      <c r="AA187" s="110">
        <f t="shared" si="53"/>
        <v>0</v>
      </c>
      <c r="AB187" s="110">
        <f t="shared" si="57"/>
        <v>0</v>
      </c>
      <c r="AC187" s="114">
        <f t="shared" si="54"/>
        <v>0</v>
      </c>
      <c r="AD187" s="109"/>
    </row>
    <row r="188" spans="1:30" ht="20" customHeight="1">
      <c r="A188" s="109">
        <f t="shared" si="39"/>
        <v>183</v>
      </c>
      <c r="B188" s="109">
        <v>268820</v>
      </c>
      <c r="C188" s="110">
        <v>487.53100000000001</v>
      </c>
      <c r="D188" s="110">
        <v>1.0649999999999999</v>
      </c>
      <c r="E188" s="111">
        <v>2.5000000000000001E-2</v>
      </c>
      <c r="F188" s="112" t="str">
        <f>VLOOKUP(B186,'TCS Chainage As PER CA'!$B$4:$J$4,8,TRUE)</f>
        <v>MCW</v>
      </c>
      <c r="G188" s="112" t="str">
        <f>VLOOKUP(B188,'TCS Chainage As PER CA'!$B$4:$J$4,4,TRUE)</f>
        <v>TCS - 01</v>
      </c>
      <c r="H188" s="110">
        <f>VLOOKUP(B188,'TCS Chainage As PER CA'!$B$4:$J$4,6,TRUE)</f>
        <v>13</v>
      </c>
      <c r="I188" s="110">
        <f t="shared" si="40"/>
        <v>486.46600000000001</v>
      </c>
      <c r="J188" s="110">
        <f t="shared" si="41"/>
        <v>486.7285</v>
      </c>
      <c r="K188" s="110">
        <f t="shared" si="42"/>
        <v>486.59725000000003</v>
      </c>
      <c r="L188" s="110">
        <v>487.10599999999999</v>
      </c>
      <c r="M188" s="110"/>
      <c r="N188" s="110">
        <f t="shared" si="43"/>
        <v>243.553</v>
      </c>
      <c r="O188" s="110">
        <f t="shared" si="44"/>
        <v>243.04425000000003</v>
      </c>
      <c r="P188" s="110">
        <f t="shared" si="45"/>
        <v>243.04425000000003</v>
      </c>
      <c r="Q188" s="110">
        <f t="shared" si="46"/>
        <v>0</v>
      </c>
      <c r="R188" s="109">
        <f t="shared" si="55"/>
        <v>10</v>
      </c>
      <c r="S188" s="109">
        <f>VLOOKUP(B188,'TCS Chainage As PER CA'!$B$4:$J$4,7,TRUE)</f>
        <v>0</v>
      </c>
      <c r="T188" s="113">
        <f t="shared" si="47"/>
        <v>0</v>
      </c>
      <c r="U188" s="110">
        <f t="shared" si="48"/>
        <v>13</v>
      </c>
      <c r="V188" s="110">
        <f t="shared" si="49"/>
        <v>13</v>
      </c>
      <c r="W188" s="110">
        <f t="shared" si="50"/>
        <v>13</v>
      </c>
      <c r="X188" s="110">
        <f t="shared" si="51"/>
        <v>3159.5752500000003</v>
      </c>
      <c r="Y188" s="110">
        <f t="shared" si="56"/>
        <v>3159.6695</v>
      </c>
      <c r="Z188" s="114">
        <f t="shared" si="52"/>
        <v>31596.695</v>
      </c>
      <c r="AA188" s="110">
        <f t="shared" si="53"/>
        <v>0</v>
      </c>
      <c r="AB188" s="110">
        <f t="shared" si="57"/>
        <v>0</v>
      </c>
      <c r="AC188" s="114">
        <f t="shared" si="54"/>
        <v>0</v>
      </c>
      <c r="AD188" s="109"/>
    </row>
    <row r="189" spans="1:30" ht="20" customHeight="1">
      <c r="A189" s="109">
        <f t="shared" si="39"/>
        <v>184</v>
      </c>
      <c r="B189" s="109">
        <v>268830</v>
      </c>
      <c r="C189" s="110">
        <v>487.59100000000001</v>
      </c>
      <c r="D189" s="110">
        <v>1.0649999999999999</v>
      </c>
      <c r="E189" s="111">
        <v>2.5000000000000001E-2</v>
      </c>
      <c r="F189" s="112" t="str">
        <f>VLOOKUP(B187,'TCS Chainage As PER CA'!$B$4:$J$4,8,TRUE)</f>
        <v>MCW</v>
      </c>
      <c r="G189" s="112" t="str">
        <f>VLOOKUP(B189,'TCS Chainage As PER CA'!$B$4:$J$4,4,TRUE)</f>
        <v>TCS - 01</v>
      </c>
      <c r="H189" s="110">
        <f>VLOOKUP(B189,'TCS Chainage As PER CA'!$B$4:$J$4,6,TRUE)</f>
        <v>13</v>
      </c>
      <c r="I189" s="110">
        <f t="shared" si="40"/>
        <v>486.52600000000001</v>
      </c>
      <c r="J189" s="110">
        <f t="shared" si="41"/>
        <v>486.7885</v>
      </c>
      <c r="K189" s="110">
        <f t="shared" si="42"/>
        <v>486.65724999999998</v>
      </c>
      <c r="L189" s="110">
        <v>487.33199999999999</v>
      </c>
      <c r="M189" s="110"/>
      <c r="N189" s="110">
        <f t="shared" si="43"/>
        <v>243.666</v>
      </c>
      <c r="O189" s="110">
        <f t="shared" si="44"/>
        <v>242.99124999999998</v>
      </c>
      <c r="P189" s="110">
        <f t="shared" si="45"/>
        <v>242.99124999999998</v>
      </c>
      <c r="Q189" s="110">
        <f t="shared" si="46"/>
        <v>0</v>
      </c>
      <c r="R189" s="109">
        <f t="shared" si="55"/>
        <v>10</v>
      </c>
      <c r="S189" s="109">
        <f>VLOOKUP(B189,'TCS Chainage As PER CA'!$B$4:$J$4,7,TRUE)</f>
        <v>0</v>
      </c>
      <c r="T189" s="113">
        <f t="shared" si="47"/>
        <v>0</v>
      </c>
      <c r="U189" s="110">
        <f t="shared" si="48"/>
        <v>13</v>
      </c>
      <c r="V189" s="110">
        <f t="shared" si="49"/>
        <v>13</v>
      </c>
      <c r="W189" s="110">
        <f t="shared" si="50"/>
        <v>13</v>
      </c>
      <c r="X189" s="110">
        <f t="shared" si="51"/>
        <v>3158.8862499999996</v>
      </c>
      <c r="Y189" s="110">
        <f t="shared" si="56"/>
        <v>3159.2307499999997</v>
      </c>
      <c r="Z189" s="114">
        <f t="shared" si="52"/>
        <v>31592.307499999995</v>
      </c>
      <c r="AA189" s="110">
        <f t="shared" si="53"/>
        <v>0</v>
      </c>
      <c r="AB189" s="110">
        <f t="shared" si="57"/>
        <v>0</v>
      </c>
      <c r="AC189" s="114">
        <f t="shared" si="54"/>
        <v>0</v>
      </c>
      <c r="AD189" s="109"/>
    </row>
    <row r="190" spans="1:30" ht="20" customHeight="1">
      <c r="A190" s="109">
        <f t="shared" si="39"/>
        <v>185</v>
      </c>
      <c r="B190" s="109">
        <v>268840</v>
      </c>
      <c r="C190" s="110">
        <v>487.65100000000001</v>
      </c>
      <c r="D190" s="110">
        <v>1.0649999999999999</v>
      </c>
      <c r="E190" s="111">
        <v>2.5000000000000001E-2</v>
      </c>
      <c r="F190" s="112" t="str">
        <f>VLOOKUP(B188,'TCS Chainage As PER CA'!$B$4:$J$4,8,TRUE)</f>
        <v>MCW</v>
      </c>
      <c r="G190" s="112" t="str">
        <f>VLOOKUP(B190,'TCS Chainage As PER CA'!$B$4:$J$4,4,TRUE)</f>
        <v>TCS - 01</v>
      </c>
      <c r="H190" s="110">
        <f>VLOOKUP(B190,'TCS Chainage As PER CA'!$B$4:$J$4,6,TRUE)</f>
        <v>13</v>
      </c>
      <c r="I190" s="110">
        <f t="shared" si="40"/>
        <v>486.58600000000001</v>
      </c>
      <c r="J190" s="110">
        <f t="shared" si="41"/>
        <v>486.8485</v>
      </c>
      <c r="K190" s="110">
        <f t="shared" si="42"/>
        <v>486.71725000000004</v>
      </c>
      <c r="L190" s="110">
        <v>487.375</v>
      </c>
      <c r="M190" s="110"/>
      <c r="N190" s="110">
        <f t="shared" si="43"/>
        <v>243.6875</v>
      </c>
      <c r="O190" s="110">
        <f t="shared" si="44"/>
        <v>243.02975000000004</v>
      </c>
      <c r="P190" s="110">
        <f t="shared" si="45"/>
        <v>243.02975000000004</v>
      </c>
      <c r="Q190" s="110">
        <f t="shared" si="46"/>
        <v>0</v>
      </c>
      <c r="R190" s="109">
        <f t="shared" si="55"/>
        <v>10</v>
      </c>
      <c r="S190" s="109">
        <f>VLOOKUP(B190,'TCS Chainage As PER CA'!$B$4:$J$4,7,TRUE)</f>
        <v>0</v>
      </c>
      <c r="T190" s="113">
        <f t="shared" si="47"/>
        <v>0</v>
      </c>
      <c r="U190" s="110">
        <f t="shared" si="48"/>
        <v>13</v>
      </c>
      <c r="V190" s="110">
        <f t="shared" si="49"/>
        <v>13</v>
      </c>
      <c r="W190" s="110">
        <f t="shared" si="50"/>
        <v>13</v>
      </c>
      <c r="X190" s="110">
        <f t="shared" si="51"/>
        <v>3159.3867500000006</v>
      </c>
      <c r="Y190" s="110">
        <f t="shared" si="56"/>
        <v>3159.1365000000001</v>
      </c>
      <c r="Z190" s="114">
        <f t="shared" si="52"/>
        <v>31591.365000000002</v>
      </c>
      <c r="AA190" s="110">
        <f t="shared" si="53"/>
        <v>0</v>
      </c>
      <c r="AB190" s="110">
        <f t="shared" si="57"/>
        <v>0</v>
      </c>
      <c r="AC190" s="114">
        <f t="shared" si="54"/>
        <v>0</v>
      </c>
      <c r="AD190" s="109"/>
    </row>
    <row r="191" spans="1:30" ht="20" customHeight="1">
      <c r="A191" s="109">
        <f t="shared" si="39"/>
        <v>186</v>
      </c>
      <c r="B191" s="109">
        <v>268850</v>
      </c>
      <c r="C191" s="110">
        <v>487.71100000000001</v>
      </c>
      <c r="D191" s="110">
        <v>1.0649999999999999</v>
      </c>
      <c r="E191" s="111">
        <v>2.5000000000000001E-2</v>
      </c>
      <c r="F191" s="112" t="str">
        <f>VLOOKUP(B189,'TCS Chainage As PER CA'!$B$4:$J$4,8,TRUE)</f>
        <v>MCW</v>
      </c>
      <c r="G191" s="112" t="str">
        <f>VLOOKUP(B191,'TCS Chainage As PER CA'!$B$4:$J$4,4,TRUE)</f>
        <v>TCS - 01</v>
      </c>
      <c r="H191" s="110">
        <f>VLOOKUP(B191,'TCS Chainage As PER CA'!$B$4:$J$4,6,TRUE)</f>
        <v>13</v>
      </c>
      <c r="I191" s="110">
        <f t="shared" si="40"/>
        <v>486.64600000000002</v>
      </c>
      <c r="J191" s="110">
        <f t="shared" si="41"/>
        <v>486.9085</v>
      </c>
      <c r="K191" s="110">
        <f t="shared" si="42"/>
        <v>486.77724999999998</v>
      </c>
      <c r="L191" s="110">
        <v>487.42500000000001</v>
      </c>
      <c r="M191" s="110"/>
      <c r="N191" s="110">
        <f t="shared" si="43"/>
        <v>243.71250000000001</v>
      </c>
      <c r="O191" s="110">
        <f t="shared" si="44"/>
        <v>243.06474999999998</v>
      </c>
      <c r="P191" s="110">
        <f t="shared" si="45"/>
        <v>243.06474999999998</v>
      </c>
      <c r="Q191" s="110">
        <f t="shared" si="46"/>
        <v>0</v>
      </c>
      <c r="R191" s="109">
        <f t="shared" si="55"/>
        <v>10</v>
      </c>
      <c r="S191" s="109">
        <f>VLOOKUP(B191,'TCS Chainage As PER CA'!$B$4:$J$4,7,TRUE)</f>
        <v>0</v>
      </c>
      <c r="T191" s="113">
        <f t="shared" si="47"/>
        <v>0</v>
      </c>
      <c r="U191" s="110">
        <f t="shared" si="48"/>
        <v>13</v>
      </c>
      <c r="V191" s="110">
        <f t="shared" si="49"/>
        <v>13</v>
      </c>
      <c r="W191" s="110">
        <f t="shared" si="50"/>
        <v>13</v>
      </c>
      <c r="X191" s="110">
        <f t="shared" si="51"/>
        <v>3159.8417499999996</v>
      </c>
      <c r="Y191" s="110">
        <f t="shared" si="56"/>
        <v>3159.6142500000001</v>
      </c>
      <c r="Z191" s="114">
        <f t="shared" si="52"/>
        <v>31596.142500000002</v>
      </c>
      <c r="AA191" s="110">
        <f t="shared" si="53"/>
        <v>0</v>
      </c>
      <c r="AB191" s="110">
        <f t="shared" si="57"/>
        <v>0</v>
      </c>
      <c r="AC191" s="114">
        <f t="shared" si="54"/>
        <v>0</v>
      </c>
      <c r="AD191" s="109"/>
    </row>
    <row r="192" spans="1:30" ht="20" customHeight="1">
      <c r="A192" s="109">
        <f t="shared" si="39"/>
        <v>187</v>
      </c>
      <c r="B192" s="109">
        <v>268860</v>
      </c>
      <c r="C192" s="110">
        <v>487.77100000000002</v>
      </c>
      <c r="D192" s="110">
        <v>1.0649999999999999</v>
      </c>
      <c r="E192" s="111">
        <v>2.5000000000000001E-2</v>
      </c>
      <c r="F192" s="112" t="str">
        <f>VLOOKUP(B190,'TCS Chainage As PER CA'!$B$4:$J$4,8,TRUE)</f>
        <v>MCW</v>
      </c>
      <c r="G192" s="112" t="str">
        <f>VLOOKUP(B192,'TCS Chainage As PER CA'!$B$4:$J$4,4,TRUE)</f>
        <v>TCS - 01</v>
      </c>
      <c r="H192" s="110">
        <f>VLOOKUP(B192,'TCS Chainage As PER CA'!$B$4:$J$4,6,TRUE)</f>
        <v>13</v>
      </c>
      <c r="I192" s="110">
        <f t="shared" si="40"/>
        <v>486.70600000000002</v>
      </c>
      <c r="J192" s="110">
        <f t="shared" si="41"/>
        <v>486.96850000000001</v>
      </c>
      <c r="K192" s="110">
        <f t="shared" si="42"/>
        <v>486.83725000000004</v>
      </c>
      <c r="L192" s="110">
        <v>487.34</v>
      </c>
      <c r="M192" s="110"/>
      <c r="N192" s="110">
        <f t="shared" si="43"/>
        <v>243.67</v>
      </c>
      <c r="O192" s="110">
        <f t="shared" si="44"/>
        <v>243.16725000000005</v>
      </c>
      <c r="P192" s="110">
        <f t="shared" si="45"/>
        <v>243.16725000000005</v>
      </c>
      <c r="Q192" s="110">
        <f t="shared" si="46"/>
        <v>0</v>
      </c>
      <c r="R192" s="109">
        <f t="shared" si="55"/>
        <v>10</v>
      </c>
      <c r="S192" s="109">
        <f>VLOOKUP(B192,'TCS Chainage As PER CA'!$B$4:$J$4,7,TRUE)</f>
        <v>0</v>
      </c>
      <c r="T192" s="113">
        <f t="shared" si="47"/>
        <v>0</v>
      </c>
      <c r="U192" s="110">
        <f t="shared" si="48"/>
        <v>13</v>
      </c>
      <c r="V192" s="110">
        <f t="shared" si="49"/>
        <v>13</v>
      </c>
      <c r="W192" s="110">
        <f t="shared" si="50"/>
        <v>13</v>
      </c>
      <c r="X192" s="110">
        <f t="shared" si="51"/>
        <v>3161.1742500000005</v>
      </c>
      <c r="Y192" s="110">
        <f t="shared" si="56"/>
        <v>3160.5079999999998</v>
      </c>
      <c r="Z192" s="114">
        <f t="shared" si="52"/>
        <v>31605.079999999998</v>
      </c>
      <c r="AA192" s="110">
        <f t="shared" si="53"/>
        <v>0</v>
      </c>
      <c r="AB192" s="110">
        <f t="shared" si="57"/>
        <v>0</v>
      </c>
      <c r="AC192" s="114">
        <f t="shared" si="54"/>
        <v>0</v>
      </c>
      <c r="AD192" s="109"/>
    </row>
    <row r="193" spans="1:30" ht="20" customHeight="1">
      <c r="A193" s="109">
        <f t="shared" si="39"/>
        <v>188</v>
      </c>
      <c r="B193" s="109">
        <v>268870</v>
      </c>
      <c r="C193" s="110">
        <v>487.83100000000002</v>
      </c>
      <c r="D193" s="110">
        <v>1.0649999999999999</v>
      </c>
      <c r="E193" s="111">
        <v>2.5000000000000001E-2</v>
      </c>
      <c r="F193" s="112" t="str">
        <f>VLOOKUP(B191,'TCS Chainage As PER CA'!$B$4:$J$4,8,TRUE)</f>
        <v>MCW</v>
      </c>
      <c r="G193" s="112" t="str">
        <f>VLOOKUP(B193,'TCS Chainage As PER CA'!$B$4:$J$4,4,TRUE)</f>
        <v>TCS - 01</v>
      </c>
      <c r="H193" s="110">
        <f>VLOOKUP(B193,'TCS Chainage As PER CA'!$B$4:$J$4,6,TRUE)</f>
        <v>13</v>
      </c>
      <c r="I193" s="110">
        <f t="shared" si="40"/>
        <v>486.76600000000002</v>
      </c>
      <c r="J193" s="110">
        <f t="shared" si="41"/>
        <v>487.02850000000001</v>
      </c>
      <c r="K193" s="110">
        <f t="shared" si="42"/>
        <v>486.89724999999999</v>
      </c>
      <c r="L193" s="110">
        <v>487.37399999999997</v>
      </c>
      <c r="M193" s="110"/>
      <c r="N193" s="110">
        <f t="shared" si="43"/>
        <v>243.68699999999998</v>
      </c>
      <c r="O193" s="110">
        <f t="shared" si="44"/>
        <v>243.21025</v>
      </c>
      <c r="P193" s="110">
        <f t="shared" si="45"/>
        <v>243.21025</v>
      </c>
      <c r="Q193" s="110">
        <f t="shared" si="46"/>
        <v>0</v>
      </c>
      <c r="R193" s="109">
        <f t="shared" si="55"/>
        <v>10</v>
      </c>
      <c r="S193" s="109">
        <f>VLOOKUP(B193,'TCS Chainage As PER CA'!$B$4:$J$4,7,TRUE)</f>
        <v>0</v>
      </c>
      <c r="T193" s="113">
        <f t="shared" si="47"/>
        <v>0</v>
      </c>
      <c r="U193" s="110">
        <f t="shared" si="48"/>
        <v>13</v>
      </c>
      <c r="V193" s="110">
        <f t="shared" si="49"/>
        <v>13</v>
      </c>
      <c r="W193" s="110">
        <f t="shared" si="50"/>
        <v>13</v>
      </c>
      <c r="X193" s="110">
        <f t="shared" si="51"/>
        <v>3161.7332500000002</v>
      </c>
      <c r="Y193" s="110">
        <f t="shared" si="56"/>
        <v>3161.4537500000006</v>
      </c>
      <c r="Z193" s="114">
        <f t="shared" si="52"/>
        <v>31614.537500000006</v>
      </c>
      <c r="AA193" s="110">
        <f t="shared" si="53"/>
        <v>0</v>
      </c>
      <c r="AB193" s="110">
        <f t="shared" si="57"/>
        <v>0</v>
      </c>
      <c r="AC193" s="114">
        <f t="shared" si="54"/>
        <v>0</v>
      </c>
      <c r="AD193" s="109"/>
    </row>
    <row r="194" spans="1:30" ht="20" customHeight="1">
      <c r="A194" s="109">
        <f t="shared" si="39"/>
        <v>189</v>
      </c>
      <c r="B194" s="109">
        <v>268880</v>
      </c>
      <c r="C194" s="110">
        <v>487.89100000000002</v>
      </c>
      <c r="D194" s="110">
        <v>1.0649999999999999</v>
      </c>
      <c r="E194" s="111">
        <v>2.5000000000000001E-2</v>
      </c>
      <c r="F194" s="112" t="str">
        <f>VLOOKUP(B192,'TCS Chainage As PER CA'!$B$4:$J$4,8,TRUE)</f>
        <v>MCW</v>
      </c>
      <c r="G194" s="112" t="str">
        <f>VLOOKUP(B194,'TCS Chainage As PER CA'!$B$4:$J$4,4,TRUE)</f>
        <v>TCS - 01</v>
      </c>
      <c r="H194" s="110">
        <f>VLOOKUP(B194,'TCS Chainage As PER CA'!$B$4:$J$4,6,TRUE)</f>
        <v>13</v>
      </c>
      <c r="I194" s="110">
        <f t="shared" si="40"/>
        <v>486.82600000000002</v>
      </c>
      <c r="J194" s="110">
        <f t="shared" si="41"/>
        <v>487.08850000000001</v>
      </c>
      <c r="K194" s="110">
        <f t="shared" si="42"/>
        <v>486.95725000000004</v>
      </c>
      <c r="L194" s="110">
        <v>487.411</v>
      </c>
      <c r="M194" s="110"/>
      <c r="N194" s="110">
        <f t="shared" si="43"/>
        <v>243.7055</v>
      </c>
      <c r="O194" s="110">
        <f t="shared" si="44"/>
        <v>243.25175000000004</v>
      </c>
      <c r="P194" s="110">
        <f t="shared" si="45"/>
        <v>243.25175000000004</v>
      </c>
      <c r="Q194" s="110">
        <f t="shared" si="46"/>
        <v>0</v>
      </c>
      <c r="R194" s="109">
        <f t="shared" si="55"/>
        <v>10</v>
      </c>
      <c r="S194" s="109">
        <f>VLOOKUP(B194,'TCS Chainage As PER CA'!$B$4:$J$4,7,TRUE)</f>
        <v>0</v>
      </c>
      <c r="T194" s="113">
        <f t="shared" si="47"/>
        <v>0</v>
      </c>
      <c r="U194" s="110">
        <f t="shared" si="48"/>
        <v>13</v>
      </c>
      <c r="V194" s="110">
        <f t="shared" si="49"/>
        <v>13</v>
      </c>
      <c r="W194" s="110">
        <f t="shared" si="50"/>
        <v>13</v>
      </c>
      <c r="X194" s="110">
        <f t="shared" si="51"/>
        <v>3162.2727500000005</v>
      </c>
      <c r="Y194" s="110">
        <f t="shared" si="56"/>
        <v>3162.0030000000006</v>
      </c>
      <c r="Z194" s="114">
        <f t="shared" si="52"/>
        <v>31620.030000000006</v>
      </c>
      <c r="AA194" s="110">
        <f t="shared" si="53"/>
        <v>0</v>
      </c>
      <c r="AB194" s="110">
        <f t="shared" si="57"/>
        <v>0</v>
      </c>
      <c r="AC194" s="114">
        <f t="shared" si="54"/>
        <v>0</v>
      </c>
      <c r="AD194" s="109"/>
    </row>
    <row r="195" spans="1:30" ht="20" customHeight="1">
      <c r="A195" s="109">
        <f t="shared" si="39"/>
        <v>190</v>
      </c>
      <c r="B195" s="109">
        <v>268890</v>
      </c>
      <c r="C195" s="110">
        <v>487.95100000000002</v>
      </c>
      <c r="D195" s="110">
        <v>1.0649999999999999</v>
      </c>
      <c r="E195" s="111">
        <v>2.5000000000000001E-2</v>
      </c>
      <c r="F195" s="112" t="str">
        <f>VLOOKUP(B193,'TCS Chainage As PER CA'!$B$4:$J$4,8,TRUE)</f>
        <v>MCW</v>
      </c>
      <c r="G195" s="112" t="str">
        <f>VLOOKUP(B195,'TCS Chainage As PER CA'!$B$4:$J$4,4,TRUE)</f>
        <v>TCS - 01</v>
      </c>
      <c r="H195" s="110">
        <f>VLOOKUP(B195,'TCS Chainage As PER CA'!$B$4:$J$4,6,TRUE)</f>
        <v>13</v>
      </c>
      <c r="I195" s="110">
        <f t="shared" si="40"/>
        <v>486.88600000000002</v>
      </c>
      <c r="J195" s="110">
        <f t="shared" si="41"/>
        <v>487.14850000000001</v>
      </c>
      <c r="K195" s="110">
        <f t="shared" si="42"/>
        <v>487.01724999999999</v>
      </c>
      <c r="L195" s="110">
        <v>487.47399999999999</v>
      </c>
      <c r="M195" s="110"/>
      <c r="N195" s="110">
        <f t="shared" si="43"/>
        <v>243.73699999999999</v>
      </c>
      <c r="O195" s="110">
        <f t="shared" si="44"/>
        <v>243.28025</v>
      </c>
      <c r="P195" s="110">
        <f t="shared" si="45"/>
        <v>243.28025</v>
      </c>
      <c r="Q195" s="110">
        <f t="shared" si="46"/>
        <v>0</v>
      </c>
      <c r="R195" s="109">
        <f t="shared" si="55"/>
        <v>10</v>
      </c>
      <c r="S195" s="109">
        <f>VLOOKUP(B195,'TCS Chainage As PER CA'!$B$4:$J$4,7,TRUE)</f>
        <v>0</v>
      </c>
      <c r="T195" s="113">
        <f t="shared" si="47"/>
        <v>0</v>
      </c>
      <c r="U195" s="110">
        <f t="shared" si="48"/>
        <v>13</v>
      </c>
      <c r="V195" s="110">
        <f t="shared" si="49"/>
        <v>13</v>
      </c>
      <c r="W195" s="110">
        <f t="shared" si="50"/>
        <v>13</v>
      </c>
      <c r="X195" s="110">
        <f t="shared" si="51"/>
        <v>3162.6432500000001</v>
      </c>
      <c r="Y195" s="110">
        <f t="shared" si="56"/>
        <v>3162.4580000000005</v>
      </c>
      <c r="Z195" s="114">
        <f t="shared" si="52"/>
        <v>31624.580000000005</v>
      </c>
      <c r="AA195" s="110">
        <f t="shared" si="53"/>
        <v>0</v>
      </c>
      <c r="AB195" s="110">
        <f t="shared" si="57"/>
        <v>0</v>
      </c>
      <c r="AC195" s="114">
        <f t="shared" si="54"/>
        <v>0</v>
      </c>
      <c r="AD195" s="109"/>
    </row>
    <row r="196" spans="1:30" ht="20" customHeight="1">
      <c r="A196" s="109">
        <f t="shared" si="39"/>
        <v>191</v>
      </c>
      <c r="B196" s="109">
        <v>268900</v>
      </c>
      <c r="C196" s="110">
        <v>488.01100000000002</v>
      </c>
      <c r="D196" s="110">
        <v>1.0649999999999999</v>
      </c>
      <c r="E196" s="111">
        <v>2.5000000000000001E-2</v>
      </c>
      <c r="F196" s="112" t="str">
        <f>VLOOKUP(B194,'TCS Chainage As PER CA'!$B$4:$J$4,8,TRUE)</f>
        <v>MCW</v>
      </c>
      <c r="G196" s="112" t="str">
        <f>VLOOKUP(B196,'TCS Chainage As PER CA'!$B$4:$J$4,4,TRUE)</f>
        <v>TCS - 01</v>
      </c>
      <c r="H196" s="110">
        <f>VLOOKUP(B196,'TCS Chainage As PER CA'!$B$4:$J$4,6,TRUE)</f>
        <v>13</v>
      </c>
      <c r="I196" s="110">
        <f t="shared" si="40"/>
        <v>486.94600000000003</v>
      </c>
      <c r="J196" s="110">
        <f t="shared" si="41"/>
        <v>487.20850000000002</v>
      </c>
      <c r="K196" s="110">
        <f t="shared" si="42"/>
        <v>487.07725000000005</v>
      </c>
      <c r="L196" s="110">
        <v>487.42599999999999</v>
      </c>
      <c r="M196" s="110"/>
      <c r="N196" s="110">
        <f t="shared" si="43"/>
        <v>243.71299999999999</v>
      </c>
      <c r="O196" s="110">
        <f t="shared" si="44"/>
        <v>243.36425000000006</v>
      </c>
      <c r="P196" s="110">
        <f t="shared" si="45"/>
        <v>243.36425000000006</v>
      </c>
      <c r="Q196" s="110">
        <f t="shared" si="46"/>
        <v>0</v>
      </c>
      <c r="R196" s="109">
        <f t="shared" si="55"/>
        <v>10</v>
      </c>
      <c r="S196" s="109">
        <f>VLOOKUP(B196,'TCS Chainage As PER CA'!$B$4:$J$4,7,TRUE)</f>
        <v>0</v>
      </c>
      <c r="T196" s="113">
        <f t="shared" si="47"/>
        <v>0</v>
      </c>
      <c r="U196" s="110">
        <f t="shared" si="48"/>
        <v>13</v>
      </c>
      <c r="V196" s="110">
        <f t="shared" si="49"/>
        <v>13</v>
      </c>
      <c r="W196" s="110">
        <f t="shared" si="50"/>
        <v>13</v>
      </c>
      <c r="X196" s="110">
        <f t="shared" si="51"/>
        <v>3163.7352500000006</v>
      </c>
      <c r="Y196" s="110">
        <f t="shared" si="56"/>
        <v>3163.1892500000004</v>
      </c>
      <c r="Z196" s="114">
        <f t="shared" si="52"/>
        <v>31631.892500000002</v>
      </c>
      <c r="AA196" s="110">
        <f t="shared" si="53"/>
        <v>0</v>
      </c>
      <c r="AB196" s="110">
        <f t="shared" si="57"/>
        <v>0</v>
      </c>
      <c r="AC196" s="114">
        <f t="shared" si="54"/>
        <v>0</v>
      </c>
      <c r="AD196" s="109"/>
    </row>
    <row r="197" spans="1:30" ht="20" customHeight="1">
      <c r="A197" s="109">
        <f t="shared" si="39"/>
        <v>192</v>
      </c>
      <c r="B197" s="109">
        <v>268910</v>
      </c>
      <c r="C197" s="110">
        <v>488.07100000000003</v>
      </c>
      <c r="D197" s="110">
        <v>1.0649999999999999</v>
      </c>
      <c r="E197" s="111">
        <v>2.5000000000000001E-2</v>
      </c>
      <c r="F197" s="112" t="str">
        <f>VLOOKUP(B195,'TCS Chainage As PER CA'!$B$4:$J$4,8,TRUE)</f>
        <v>MCW</v>
      </c>
      <c r="G197" s="112" t="str">
        <f>VLOOKUP(B197,'TCS Chainage As PER CA'!$B$4:$J$4,4,TRUE)</f>
        <v>TCS - 01</v>
      </c>
      <c r="H197" s="110">
        <f>VLOOKUP(B197,'TCS Chainage As PER CA'!$B$4:$J$4,6,TRUE)</f>
        <v>13</v>
      </c>
      <c r="I197" s="110">
        <f t="shared" si="40"/>
        <v>487.00600000000003</v>
      </c>
      <c r="J197" s="110">
        <f t="shared" si="41"/>
        <v>487.26850000000002</v>
      </c>
      <c r="K197" s="110">
        <f t="shared" si="42"/>
        <v>487.13724999999999</v>
      </c>
      <c r="L197" s="110">
        <v>487.43700000000001</v>
      </c>
      <c r="M197" s="110"/>
      <c r="N197" s="110">
        <f t="shared" si="43"/>
        <v>243.71850000000001</v>
      </c>
      <c r="O197" s="110">
        <f t="shared" si="44"/>
        <v>243.41874999999999</v>
      </c>
      <c r="P197" s="110">
        <f t="shared" si="45"/>
        <v>243.41874999999999</v>
      </c>
      <c r="Q197" s="110">
        <f t="shared" si="46"/>
        <v>0</v>
      </c>
      <c r="R197" s="109">
        <f t="shared" si="55"/>
        <v>10</v>
      </c>
      <c r="S197" s="109">
        <f>VLOOKUP(B197,'TCS Chainage As PER CA'!$B$4:$J$4,7,TRUE)</f>
        <v>0</v>
      </c>
      <c r="T197" s="113">
        <f t="shared" si="47"/>
        <v>0</v>
      </c>
      <c r="U197" s="110">
        <f t="shared" si="48"/>
        <v>13</v>
      </c>
      <c r="V197" s="110">
        <f t="shared" si="49"/>
        <v>13</v>
      </c>
      <c r="W197" s="110">
        <f t="shared" si="50"/>
        <v>13</v>
      </c>
      <c r="X197" s="110">
        <f t="shared" si="51"/>
        <v>3164.4437499999999</v>
      </c>
      <c r="Y197" s="110">
        <f t="shared" si="56"/>
        <v>3164.0895</v>
      </c>
      <c r="Z197" s="114">
        <f t="shared" si="52"/>
        <v>31640.895</v>
      </c>
      <c r="AA197" s="110">
        <f t="shared" si="53"/>
        <v>0</v>
      </c>
      <c r="AB197" s="110">
        <f t="shared" si="57"/>
        <v>0</v>
      </c>
      <c r="AC197" s="114">
        <f t="shared" si="54"/>
        <v>0</v>
      </c>
      <c r="AD197" s="109"/>
    </row>
    <row r="198" spans="1:30" ht="20" customHeight="1">
      <c r="A198" s="109">
        <f t="shared" ref="A198:A261" si="58">+A197+1</f>
        <v>193</v>
      </c>
      <c r="B198" s="109">
        <v>268920</v>
      </c>
      <c r="C198" s="110">
        <v>488.13099999999997</v>
      </c>
      <c r="D198" s="110">
        <v>1.0649999999999999</v>
      </c>
      <c r="E198" s="111">
        <v>2.5000000000000001E-2</v>
      </c>
      <c r="F198" s="112" t="str">
        <f>VLOOKUP(B196,'TCS Chainage As PER CA'!$B$4:$J$4,8,TRUE)</f>
        <v>MCW</v>
      </c>
      <c r="G198" s="112" t="str">
        <f>VLOOKUP(B198,'TCS Chainage As PER CA'!$B$4:$J$4,4,TRUE)</f>
        <v>TCS - 01</v>
      </c>
      <c r="H198" s="110">
        <f>VLOOKUP(B198,'TCS Chainage As PER CA'!$B$4:$J$4,6,TRUE)</f>
        <v>13</v>
      </c>
      <c r="I198" s="110">
        <f t="shared" ref="I198:I261" si="59">C198-D198</f>
        <v>487.06599999999997</v>
      </c>
      <c r="J198" s="110">
        <f t="shared" ref="J198:J261" si="60">I198+(($H198-2.5)*E198)</f>
        <v>487.32849999999996</v>
      </c>
      <c r="K198" s="110">
        <f t="shared" ref="K198:K261" si="61">(I198+J198)/2</f>
        <v>487.19724999999994</v>
      </c>
      <c r="L198" s="110">
        <v>487.39799999999997</v>
      </c>
      <c r="M198" s="110"/>
      <c r="N198" s="110">
        <f t="shared" ref="N198:N261" si="62">(L198+M198)/2</f>
        <v>243.69899999999998</v>
      </c>
      <c r="O198" s="110">
        <f t="shared" ref="O198:O261" si="63">K198-N198</f>
        <v>243.49824999999996</v>
      </c>
      <c r="P198" s="110">
        <f t="shared" ref="P198:P261" si="64">+IF(O198&gt;0,O198,0)</f>
        <v>243.49824999999996</v>
      </c>
      <c r="Q198" s="110">
        <f t="shared" ref="Q198:Q261" si="65">+IF(O198&lt;0,O198,0)</f>
        <v>0</v>
      </c>
      <c r="R198" s="109">
        <f t="shared" si="55"/>
        <v>10</v>
      </c>
      <c r="S198" s="109">
        <f>VLOOKUP(B198,'TCS Chainage As PER CA'!$B$4:$J$4,7,TRUE)</f>
        <v>0</v>
      </c>
      <c r="T198" s="113">
        <f t="shared" ref="T198:T261" si="66">IF(S198&gt;0,(CONCATENATE(S198," : 1")),0)</f>
        <v>0</v>
      </c>
      <c r="U198" s="110">
        <f t="shared" ref="U198:U261" si="67">+H198</f>
        <v>13</v>
      </c>
      <c r="V198" s="110">
        <f t="shared" ref="V198:V261" si="68">U198+O198*S198</f>
        <v>13</v>
      </c>
      <c r="W198" s="110">
        <f t="shared" ref="W198:W261" si="69">(U198+V198)/2</f>
        <v>13</v>
      </c>
      <c r="X198" s="110">
        <f t="shared" ref="X198:X261" si="70">P198*W198</f>
        <v>3165.4772499999995</v>
      </c>
      <c r="Y198" s="110">
        <f t="shared" si="56"/>
        <v>3164.9604999999997</v>
      </c>
      <c r="Z198" s="114">
        <f t="shared" ref="Z198:Z261" si="71">Y198*R198</f>
        <v>31649.604999999996</v>
      </c>
      <c r="AA198" s="110">
        <f t="shared" ref="AA198:AA261" si="72">Q198*W198*-1</f>
        <v>0</v>
      </c>
      <c r="AB198" s="110">
        <f t="shared" si="57"/>
        <v>0</v>
      </c>
      <c r="AC198" s="114">
        <f t="shared" ref="AC198:AC261" si="73">AB198*R198</f>
        <v>0</v>
      </c>
      <c r="AD198" s="109"/>
    </row>
    <row r="199" spans="1:30" ht="20" customHeight="1">
      <c r="A199" s="109">
        <f t="shared" si="58"/>
        <v>194</v>
      </c>
      <c r="B199" s="109">
        <v>268930</v>
      </c>
      <c r="C199" s="110">
        <v>488.19099999999997</v>
      </c>
      <c r="D199" s="110">
        <v>1.0649999999999999</v>
      </c>
      <c r="E199" s="111">
        <v>2.5000000000000001E-2</v>
      </c>
      <c r="F199" s="112" t="str">
        <f>VLOOKUP(B197,'TCS Chainage As PER CA'!$B$4:$J$4,8,TRUE)</f>
        <v>MCW</v>
      </c>
      <c r="G199" s="112" t="str">
        <f>VLOOKUP(B199,'TCS Chainage As PER CA'!$B$4:$J$4,4,TRUE)</f>
        <v>TCS - 01</v>
      </c>
      <c r="H199" s="110">
        <f>VLOOKUP(B199,'TCS Chainage As PER CA'!$B$4:$J$4,6,TRUE)</f>
        <v>13</v>
      </c>
      <c r="I199" s="110">
        <f t="shared" si="59"/>
        <v>487.12599999999998</v>
      </c>
      <c r="J199" s="110">
        <f t="shared" si="60"/>
        <v>487.38849999999996</v>
      </c>
      <c r="K199" s="110">
        <f t="shared" si="61"/>
        <v>487.25725</v>
      </c>
      <c r="L199" s="110">
        <v>487.44299999999998</v>
      </c>
      <c r="M199" s="110"/>
      <c r="N199" s="110">
        <f t="shared" si="62"/>
        <v>243.72149999999999</v>
      </c>
      <c r="O199" s="110">
        <f t="shared" si="63"/>
        <v>243.53575000000001</v>
      </c>
      <c r="P199" s="110">
        <f t="shared" si="64"/>
        <v>243.53575000000001</v>
      </c>
      <c r="Q199" s="110">
        <f t="shared" si="65"/>
        <v>0</v>
      </c>
      <c r="R199" s="109">
        <f t="shared" ref="R199:R262" si="74">+B199-B198</f>
        <v>10</v>
      </c>
      <c r="S199" s="109">
        <f>VLOOKUP(B199,'TCS Chainage As PER CA'!$B$4:$J$4,7,TRUE)</f>
        <v>0</v>
      </c>
      <c r="T199" s="113">
        <f t="shared" si="66"/>
        <v>0</v>
      </c>
      <c r="U199" s="110">
        <f t="shared" si="67"/>
        <v>13</v>
      </c>
      <c r="V199" s="110">
        <f t="shared" si="68"/>
        <v>13</v>
      </c>
      <c r="W199" s="110">
        <f t="shared" si="69"/>
        <v>13</v>
      </c>
      <c r="X199" s="110">
        <f t="shared" si="70"/>
        <v>3165.9647500000001</v>
      </c>
      <c r="Y199" s="110">
        <f t="shared" ref="Y199:Y262" si="75">(X199+X198)/2</f>
        <v>3165.7209999999995</v>
      </c>
      <c r="Z199" s="114">
        <f t="shared" si="71"/>
        <v>31657.209999999995</v>
      </c>
      <c r="AA199" s="110">
        <f t="shared" si="72"/>
        <v>0</v>
      </c>
      <c r="AB199" s="110">
        <f t="shared" ref="AB199:AB262" si="76">(AA199+AA198)/2</f>
        <v>0</v>
      </c>
      <c r="AC199" s="114">
        <f t="shared" si="73"/>
        <v>0</v>
      </c>
      <c r="AD199" s="109"/>
    </row>
    <row r="200" spans="1:30" ht="20" customHeight="1">
      <c r="A200" s="109">
        <f t="shared" si="58"/>
        <v>195</v>
      </c>
      <c r="B200" s="109">
        <v>268940</v>
      </c>
      <c r="C200" s="110">
        <v>488.25099999999998</v>
      </c>
      <c r="D200" s="110">
        <v>1.0649999999999999</v>
      </c>
      <c r="E200" s="111">
        <v>2.5000000000000001E-2</v>
      </c>
      <c r="F200" s="112" t="str">
        <f>VLOOKUP(B198,'TCS Chainage As PER CA'!$B$4:$J$4,8,TRUE)</f>
        <v>MCW</v>
      </c>
      <c r="G200" s="112" t="str">
        <f>VLOOKUP(B200,'TCS Chainage As PER CA'!$B$4:$J$4,4,TRUE)</f>
        <v>TCS - 01</v>
      </c>
      <c r="H200" s="110">
        <f>VLOOKUP(B200,'TCS Chainage As PER CA'!$B$4:$J$4,6,TRUE)</f>
        <v>13</v>
      </c>
      <c r="I200" s="110">
        <f t="shared" si="59"/>
        <v>487.18599999999998</v>
      </c>
      <c r="J200" s="110">
        <f t="shared" si="60"/>
        <v>487.44849999999997</v>
      </c>
      <c r="K200" s="110">
        <f t="shared" si="61"/>
        <v>487.31724999999994</v>
      </c>
      <c r="L200" s="110">
        <v>487.56700000000001</v>
      </c>
      <c r="M200" s="110"/>
      <c r="N200" s="110">
        <f t="shared" si="62"/>
        <v>243.7835</v>
      </c>
      <c r="O200" s="110">
        <f t="shared" si="63"/>
        <v>243.53374999999994</v>
      </c>
      <c r="P200" s="110">
        <f t="shared" si="64"/>
        <v>243.53374999999994</v>
      </c>
      <c r="Q200" s="110">
        <f t="shared" si="65"/>
        <v>0</v>
      </c>
      <c r="R200" s="109">
        <f t="shared" si="74"/>
        <v>10</v>
      </c>
      <c r="S200" s="109">
        <f>VLOOKUP(B200,'TCS Chainage As PER CA'!$B$4:$J$4,7,TRUE)</f>
        <v>0</v>
      </c>
      <c r="T200" s="113">
        <f t="shared" si="66"/>
        <v>0</v>
      </c>
      <c r="U200" s="110">
        <f t="shared" si="67"/>
        <v>13</v>
      </c>
      <c r="V200" s="110">
        <f t="shared" si="68"/>
        <v>13</v>
      </c>
      <c r="W200" s="110">
        <f t="shared" si="69"/>
        <v>13</v>
      </c>
      <c r="X200" s="110">
        <f t="shared" si="70"/>
        <v>3165.9387499999993</v>
      </c>
      <c r="Y200" s="110">
        <f t="shared" si="75"/>
        <v>3165.9517499999997</v>
      </c>
      <c r="Z200" s="114">
        <f t="shared" si="71"/>
        <v>31659.517499999998</v>
      </c>
      <c r="AA200" s="110">
        <f t="shared" si="72"/>
        <v>0</v>
      </c>
      <c r="AB200" s="110">
        <f t="shared" si="76"/>
        <v>0</v>
      </c>
      <c r="AC200" s="114">
        <f t="shared" si="73"/>
        <v>0</v>
      </c>
      <c r="AD200" s="109"/>
    </row>
    <row r="201" spans="1:30" ht="20" customHeight="1">
      <c r="A201" s="109">
        <f t="shared" si="58"/>
        <v>196</v>
      </c>
      <c r="B201" s="109">
        <v>268950</v>
      </c>
      <c r="C201" s="110">
        <v>488.31099999999998</v>
      </c>
      <c r="D201" s="110">
        <v>1.0649999999999999</v>
      </c>
      <c r="E201" s="111">
        <v>2.5000000000000001E-2</v>
      </c>
      <c r="F201" s="112" t="str">
        <f>VLOOKUP(B199,'TCS Chainage As PER CA'!$B$4:$J$4,8,TRUE)</f>
        <v>MCW</v>
      </c>
      <c r="G201" s="112" t="str">
        <f>VLOOKUP(B201,'TCS Chainage As PER CA'!$B$4:$J$4,4,TRUE)</f>
        <v>TCS - 01</v>
      </c>
      <c r="H201" s="110">
        <f>VLOOKUP(B201,'TCS Chainage As PER CA'!$B$4:$J$4,6,TRUE)</f>
        <v>13</v>
      </c>
      <c r="I201" s="110">
        <f t="shared" si="59"/>
        <v>487.24599999999998</v>
      </c>
      <c r="J201" s="110">
        <f t="shared" si="60"/>
        <v>487.50849999999997</v>
      </c>
      <c r="K201" s="110">
        <f t="shared" si="61"/>
        <v>487.37725</v>
      </c>
      <c r="L201" s="110">
        <v>487.66999999999996</v>
      </c>
      <c r="M201" s="110"/>
      <c r="N201" s="110">
        <f t="shared" si="62"/>
        <v>243.83499999999998</v>
      </c>
      <c r="O201" s="110">
        <f t="shared" si="63"/>
        <v>243.54225000000002</v>
      </c>
      <c r="P201" s="110">
        <f t="shared" si="64"/>
        <v>243.54225000000002</v>
      </c>
      <c r="Q201" s="110">
        <f t="shared" si="65"/>
        <v>0</v>
      </c>
      <c r="R201" s="109">
        <f t="shared" si="74"/>
        <v>10</v>
      </c>
      <c r="S201" s="109">
        <f>VLOOKUP(B201,'TCS Chainage As PER CA'!$B$4:$J$4,7,TRUE)</f>
        <v>0</v>
      </c>
      <c r="T201" s="113">
        <f t="shared" si="66"/>
        <v>0</v>
      </c>
      <c r="U201" s="110">
        <f t="shared" si="67"/>
        <v>13</v>
      </c>
      <c r="V201" s="110">
        <f t="shared" si="68"/>
        <v>13</v>
      </c>
      <c r="W201" s="110">
        <f t="shared" si="69"/>
        <v>13</v>
      </c>
      <c r="X201" s="110">
        <f t="shared" si="70"/>
        <v>3166.0492500000005</v>
      </c>
      <c r="Y201" s="110">
        <f t="shared" si="75"/>
        <v>3165.9939999999997</v>
      </c>
      <c r="Z201" s="114">
        <f t="shared" si="71"/>
        <v>31659.939999999995</v>
      </c>
      <c r="AA201" s="110">
        <f t="shared" si="72"/>
        <v>0</v>
      </c>
      <c r="AB201" s="110">
        <f t="shared" si="76"/>
        <v>0</v>
      </c>
      <c r="AC201" s="114">
        <f t="shared" si="73"/>
        <v>0</v>
      </c>
      <c r="AD201" s="109"/>
    </row>
    <row r="202" spans="1:30" ht="20" customHeight="1">
      <c r="A202" s="109">
        <f t="shared" si="58"/>
        <v>197</v>
      </c>
      <c r="B202" s="109">
        <v>268960</v>
      </c>
      <c r="C202" s="110">
        <v>488.37099999999998</v>
      </c>
      <c r="D202" s="110">
        <v>1.0649999999999999</v>
      </c>
      <c r="E202" s="111">
        <v>2.5000000000000001E-2</v>
      </c>
      <c r="F202" s="112" t="str">
        <f>VLOOKUP(B200,'TCS Chainage As PER CA'!$B$4:$J$4,8,TRUE)</f>
        <v>MCW</v>
      </c>
      <c r="G202" s="112" t="str">
        <f>VLOOKUP(B202,'TCS Chainage As PER CA'!$B$4:$J$4,4,TRUE)</f>
        <v>TCS - 01</v>
      </c>
      <c r="H202" s="110">
        <f>VLOOKUP(B202,'TCS Chainage As PER CA'!$B$4:$J$4,6,TRUE)</f>
        <v>13</v>
      </c>
      <c r="I202" s="110">
        <f t="shared" si="59"/>
        <v>487.30599999999998</v>
      </c>
      <c r="J202" s="110">
        <f t="shared" si="60"/>
        <v>487.56849999999997</v>
      </c>
      <c r="K202" s="110">
        <f t="shared" si="61"/>
        <v>487.43724999999995</v>
      </c>
      <c r="L202" s="110">
        <v>487.77799999999996</v>
      </c>
      <c r="M202" s="110"/>
      <c r="N202" s="110">
        <f t="shared" si="62"/>
        <v>243.88899999999998</v>
      </c>
      <c r="O202" s="110">
        <f t="shared" si="63"/>
        <v>243.54824999999997</v>
      </c>
      <c r="P202" s="110">
        <f t="shared" si="64"/>
        <v>243.54824999999997</v>
      </c>
      <c r="Q202" s="110">
        <f t="shared" si="65"/>
        <v>0</v>
      </c>
      <c r="R202" s="109">
        <f t="shared" si="74"/>
        <v>10</v>
      </c>
      <c r="S202" s="109">
        <f>VLOOKUP(B202,'TCS Chainage As PER CA'!$B$4:$J$4,7,TRUE)</f>
        <v>0</v>
      </c>
      <c r="T202" s="113">
        <f t="shared" si="66"/>
        <v>0</v>
      </c>
      <c r="U202" s="110">
        <f t="shared" si="67"/>
        <v>13</v>
      </c>
      <c r="V202" s="110">
        <f t="shared" si="68"/>
        <v>13</v>
      </c>
      <c r="W202" s="110">
        <f t="shared" si="69"/>
        <v>13</v>
      </c>
      <c r="X202" s="110">
        <f t="shared" si="70"/>
        <v>3166.1272499999995</v>
      </c>
      <c r="Y202" s="110">
        <f t="shared" si="75"/>
        <v>3166.0882499999998</v>
      </c>
      <c r="Z202" s="114">
        <f t="shared" si="71"/>
        <v>31660.8825</v>
      </c>
      <c r="AA202" s="110">
        <f t="shared" si="72"/>
        <v>0</v>
      </c>
      <c r="AB202" s="110">
        <f t="shared" si="76"/>
        <v>0</v>
      </c>
      <c r="AC202" s="114">
        <f t="shared" si="73"/>
        <v>0</v>
      </c>
      <c r="AD202" s="109"/>
    </row>
    <row r="203" spans="1:30" ht="20" customHeight="1">
      <c r="A203" s="109">
        <f t="shared" si="58"/>
        <v>198</v>
      </c>
      <c r="B203" s="109">
        <v>268970</v>
      </c>
      <c r="C203" s="110">
        <v>488.43099999999998</v>
      </c>
      <c r="D203" s="110">
        <v>1.0649999999999999</v>
      </c>
      <c r="E203" s="111">
        <v>2.5000000000000001E-2</v>
      </c>
      <c r="F203" s="112" t="str">
        <f>VLOOKUP(B201,'TCS Chainage As PER CA'!$B$4:$J$4,8,TRUE)</f>
        <v>MCW</v>
      </c>
      <c r="G203" s="112" t="str">
        <f>VLOOKUP(B203,'TCS Chainage As PER CA'!$B$4:$J$4,4,TRUE)</f>
        <v>TCS - 01</v>
      </c>
      <c r="H203" s="110">
        <f>VLOOKUP(B203,'TCS Chainage As PER CA'!$B$4:$J$4,6,TRUE)</f>
        <v>13</v>
      </c>
      <c r="I203" s="110">
        <f t="shared" si="59"/>
        <v>487.36599999999999</v>
      </c>
      <c r="J203" s="110">
        <f t="shared" si="60"/>
        <v>487.62849999999997</v>
      </c>
      <c r="K203" s="110">
        <f t="shared" si="61"/>
        <v>487.49725000000001</v>
      </c>
      <c r="L203" s="110">
        <v>487.916</v>
      </c>
      <c r="M203" s="110"/>
      <c r="N203" s="110">
        <f t="shared" si="62"/>
        <v>243.958</v>
      </c>
      <c r="O203" s="110">
        <f t="shared" si="63"/>
        <v>243.53925000000001</v>
      </c>
      <c r="P203" s="110">
        <f t="shared" si="64"/>
        <v>243.53925000000001</v>
      </c>
      <c r="Q203" s="110">
        <f t="shared" si="65"/>
        <v>0</v>
      </c>
      <c r="R203" s="109">
        <f t="shared" si="74"/>
        <v>10</v>
      </c>
      <c r="S203" s="109">
        <f>VLOOKUP(B203,'TCS Chainage As PER CA'!$B$4:$J$4,7,TRUE)</f>
        <v>0</v>
      </c>
      <c r="T203" s="113">
        <f t="shared" si="66"/>
        <v>0</v>
      </c>
      <c r="U203" s="110">
        <f t="shared" si="67"/>
        <v>13</v>
      </c>
      <c r="V203" s="110">
        <f t="shared" si="68"/>
        <v>13</v>
      </c>
      <c r="W203" s="110">
        <f t="shared" si="69"/>
        <v>13</v>
      </c>
      <c r="X203" s="110">
        <f t="shared" si="70"/>
        <v>3166.0102500000003</v>
      </c>
      <c r="Y203" s="110">
        <f t="shared" si="75"/>
        <v>3166.0687499999999</v>
      </c>
      <c r="Z203" s="114">
        <f t="shared" si="71"/>
        <v>31660.6875</v>
      </c>
      <c r="AA203" s="110">
        <f t="shared" si="72"/>
        <v>0</v>
      </c>
      <c r="AB203" s="110">
        <f t="shared" si="76"/>
        <v>0</v>
      </c>
      <c r="AC203" s="114">
        <f t="shared" si="73"/>
        <v>0</v>
      </c>
      <c r="AD203" s="109"/>
    </row>
    <row r="204" spans="1:30" ht="20" customHeight="1">
      <c r="A204" s="109">
        <f t="shared" si="58"/>
        <v>199</v>
      </c>
      <c r="B204" s="109">
        <v>268980</v>
      </c>
      <c r="C204" s="110">
        <v>488.50099999999998</v>
      </c>
      <c r="D204" s="110">
        <v>1.0649999999999999</v>
      </c>
      <c r="E204" s="111">
        <v>2.5000000000000001E-2</v>
      </c>
      <c r="F204" s="112" t="str">
        <f>VLOOKUP(B202,'TCS Chainage As PER CA'!$B$4:$J$4,8,TRUE)</f>
        <v>MCW</v>
      </c>
      <c r="G204" s="112" t="str">
        <f>VLOOKUP(B204,'TCS Chainage As PER CA'!$B$4:$J$4,4,TRUE)</f>
        <v>TCS - 01</v>
      </c>
      <c r="H204" s="110">
        <f>VLOOKUP(B204,'TCS Chainage As PER CA'!$B$4:$J$4,6,TRUE)</f>
        <v>13</v>
      </c>
      <c r="I204" s="110">
        <f t="shared" si="59"/>
        <v>487.43599999999998</v>
      </c>
      <c r="J204" s="110">
        <f t="shared" si="60"/>
        <v>487.69849999999997</v>
      </c>
      <c r="K204" s="110">
        <f t="shared" si="61"/>
        <v>487.56724999999994</v>
      </c>
      <c r="L204" s="110">
        <v>487.98399999999998</v>
      </c>
      <c r="M204" s="110"/>
      <c r="N204" s="110">
        <f t="shared" si="62"/>
        <v>243.99199999999999</v>
      </c>
      <c r="O204" s="110">
        <f t="shared" si="63"/>
        <v>243.57524999999995</v>
      </c>
      <c r="P204" s="110">
        <f t="shared" si="64"/>
        <v>243.57524999999995</v>
      </c>
      <c r="Q204" s="110">
        <f t="shared" si="65"/>
        <v>0</v>
      </c>
      <c r="R204" s="109">
        <f t="shared" si="74"/>
        <v>10</v>
      </c>
      <c r="S204" s="109">
        <f>VLOOKUP(B204,'TCS Chainage As PER CA'!$B$4:$J$4,7,TRUE)</f>
        <v>0</v>
      </c>
      <c r="T204" s="113">
        <f t="shared" si="66"/>
        <v>0</v>
      </c>
      <c r="U204" s="110">
        <f t="shared" si="67"/>
        <v>13</v>
      </c>
      <c r="V204" s="110">
        <f t="shared" si="68"/>
        <v>13</v>
      </c>
      <c r="W204" s="110">
        <f t="shared" si="69"/>
        <v>13</v>
      </c>
      <c r="X204" s="110">
        <f t="shared" si="70"/>
        <v>3166.4782499999992</v>
      </c>
      <c r="Y204" s="110">
        <f t="shared" si="75"/>
        <v>3166.2442499999997</v>
      </c>
      <c r="Z204" s="114">
        <f t="shared" si="71"/>
        <v>31662.442499999997</v>
      </c>
      <c r="AA204" s="110">
        <f t="shared" si="72"/>
        <v>0</v>
      </c>
      <c r="AB204" s="110">
        <f t="shared" si="76"/>
        <v>0</v>
      </c>
      <c r="AC204" s="114">
        <f t="shared" si="73"/>
        <v>0</v>
      </c>
      <c r="AD204" s="109"/>
    </row>
    <row r="205" spans="1:30" ht="20" customHeight="1">
      <c r="A205" s="109">
        <f t="shared" si="58"/>
        <v>200</v>
      </c>
      <c r="B205" s="109">
        <v>268990</v>
      </c>
      <c r="C205" s="110">
        <v>488.58699999999999</v>
      </c>
      <c r="D205" s="110">
        <v>1.0649999999999999</v>
      </c>
      <c r="E205" s="111">
        <v>2.5000000000000001E-2</v>
      </c>
      <c r="F205" s="112" t="str">
        <f>VLOOKUP(B203,'TCS Chainage As PER CA'!$B$4:$J$4,8,TRUE)</f>
        <v>MCW</v>
      </c>
      <c r="G205" s="112" t="str">
        <f>VLOOKUP(B205,'TCS Chainage As PER CA'!$B$4:$J$4,4,TRUE)</f>
        <v>TCS - 01</v>
      </c>
      <c r="H205" s="110">
        <f>VLOOKUP(B205,'TCS Chainage As PER CA'!$B$4:$J$4,6,TRUE)</f>
        <v>13</v>
      </c>
      <c r="I205" s="110">
        <f t="shared" si="59"/>
        <v>487.52199999999999</v>
      </c>
      <c r="J205" s="110">
        <f t="shared" si="60"/>
        <v>487.78449999999998</v>
      </c>
      <c r="K205" s="110">
        <f t="shared" si="61"/>
        <v>487.65324999999996</v>
      </c>
      <c r="L205" s="110">
        <v>488.06700000000001</v>
      </c>
      <c r="M205" s="110"/>
      <c r="N205" s="110">
        <f t="shared" si="62"/>
        <v>244.0335</v>
      </c>
      <c r="O205" s="110">
        <f t="shared" si="63"/>
        <v>243.61974999999995</v>
      </c>
      <c r="P205" s="110">
        <f t="shared" si="64"/>
        <v>243.61974999999995</v>
      </c>
      <c r="Q205" s="110">
        <f t="shared" si="65"/>
        <v>0</v>
      </c>
      <c r="R205" s="109">
        <f t="shared" si="74"/>
        <v>10</v>
      </c>
      <c r="S205" s="109">
        <f>VLOOKUP(B205,'TCS Chainage As PER CA'!$B$4:$J$4,7,TRUE)</f>
        <v>0</v>
      </c>
      <c r="T205" s="113">
        <f t="shared" si="66"/>
        <v>0</v>
      </c>
      <c r="U205" s="110">
        <f t="shared" si="67"/>
        <v>13</v>
      </c>
      <c r="V205" s="110">
        <f t="shared" si="68"/>
        <v>13</v>
      </c>
      <c r="W205" s="110">
        <f t="shared" si="69"/>
        <v>13</v>
      </c>
      <c r="X205" s="110">
        <f t="shared" si="70"/>
        <v>3167.0567499999993</v>
      </c>
      <c r="Y205" s="110">
        <f t="shared" si="75"/>
        <v>3166.767499999999</v>
      </c>
      <c r="Z205" s="114">
        <f t="shared" si="71"/>
        <v>31667.674999999988</v>
      </c>
      <c r="AA205" s="110">
        <f t="shared" si="72"/>
        <v>0</v>
      </c>
      <c r="AB205" s="110">
        <f t="shared" si="76"/>
        <v>0</v>
      </c>
      <c r="AC205" s="114">
        <f t="shared" si="73"/>
        <v>0</v>
      </c>
      <c r="AD205" s="109"/>
    </row>
    <row r="206" spans="1:30" ht="20" customHeight="1">
      <c r="A206" s="109">
        <f t="shared" si="58"/>
        <v>201</v>
      </c>
      <c r="B206" s="109">
        <v>269000</v>
      </c>
      <c r="C206" s="110">
        <v>488.68799999999999</v>
      </c>
      <c r="D206" s="110">
        <v>1.0649999999999999</v>
      </c>
      <c r="E206" s="111">
        <v>2.5000000000000001E-2</v>
      </c>
      <c r="F206" s="112" t="str">
        <f>VLOOKUP(B204,'TCS Chainage As PER CA'!$B$4:$J$4,8,TRUE)</f>
        <v>MCW</v>
      </c>
      <c r="G206" s="112" t="str">
        <f>VLOOKUP(B206,'TCS Chainage As PER CA'!$B$4:$J$4,4,TRUE)</f>
        <v>TCS - 01</v>
      </c>
      <c r="H206" s="110">
        <f>VLOOKUP(B206,'TCS Chainage As PER CA'!$B$4:$J$4,6,TRUE)</f>
        <v>13</v>
      </c>
      <c r="I206" s="110">
        <f t="shared" si="59"/>
        <v>487.62299999999999</v>
      </c>
      <c r="J206" s="110">
        <f t="shared" si="60"/>
        <v>487.88549999999998</v>
      </c>
      <c r="K206" s="110">
        <f t="shared" si="61"/>
        <v>487.75424999999996</v>
      </c>
      <c r="L206" s="110">
        <v>488.19799999999998</v>
      </c>
      <c r="M206" s="110"/>
      <c r="N206" s="110">
        <f t="shared" si="62"/>
        <v>244.09899999999999</v>
      </c>
      <c r="O206" s="110">
        <f t="shared" si="63"/>
        <v>243.65524999999997</v>
      </c>
      <c r="P206" s="110">
        <f t="shared" si="64"/>
        <v>243.65524999999997</v>
      </c>
      <c r="Q206" s="110">
        <f t="shared" si="65"/>
        <v>0</v>
      </c>
      <c r="R206" s="109">
        <f t="shared" si="74"/>
        <v>10</v>
      </c>
      <c r="S206" s="109">
        <f>VLOOKUP(B206,'TCS Chainage As PER CA'!$B$4:$J$4,7,TRUE)</f>
        <v>0</v>
      </c>
      <c r="T206" s="113">
        <f t="shared" si="66"/>
        <v>0</v>
      </c>
      <c r="U206" s="110">
        <f t="shared" si="67"/>
        <v>13</v>
      </c>
      <c r="V206" s="110">
        <f t="shared" si="68"/>
        <v>13</v>
      </c>
      <c r="W206" s="110">
        <f t="shared" si="69"/>
        <v>13</v>
      </c>
      <c r="X206" s="110">
        <f t="shared" si="70"/>
        <v>3167.5182499999996</v>
      </c>
      <c r="Y206" s="110">
        <f t="shared" si="75"/>
        <v>3167.2874999999995</v>
      </c>
      <c r="Z206" s="114">
        <f t="shared" si="71"/>
        <v>31672.874999999993</v>
      </c>
      <c r="AA206" s="110">
        <f t="shared" si="72"/>
        <v>0</v>
      </c>
      <c r="AB206" s="110">
        <f t="shared" si="76"/>
        <v>0</v>
      </c>
      <c r="AC206" s="114">
        <f t="shared" si="73"/>
        <v>0</v>
      </c>
      <c r="AD206" s="109"/>
    </row>
    <row r="207" spans="1:30" ht="20" customHeight="1">
      <c r="A207" s="109">
        <f t="shared" si="58"/>
        <v>202</v>
      </c>
      <c r="B207" s="109">
        <v>269010</v>
      </c>
      <c r="C207" s="110"/>
      <c r="D207" s="110">
        <v>1.0649999999999999</v>
      </c>
      <c r="E207" s="111">
        <v>2.5000000000000001E-2</v>
      </c>
      <c r="F207" s="112" t="str">
        <f>VLOOKUP(B205,'TCS Chainage As PER CA'!$B$4:$J$4,8,TRUE)</f>
        <v>MCW</v>
      </c>
      <c r="G207" s="112" t="str">
        <f>VLOOKUP(B207,'TCS Chainage As PER CA'!$B$4:$J$4,4,TRUE)</f>
        <v>TCS - 01</v>
      </c>
      <c r="H207" s="110">
        <f>VLOOKUP(B207,'TCS Chainage As PER CA'!$B$4:$J$4,6,TRUE)</f>
        <v>13</v>
      </c>
      <c r="I207" s="110">
        <f t="shared" si="59"/>
        <v>-1.0649999999999999</v>
      </c>
      <c r="J207" s="110">
        <f t="shared" si="60"/>
        <v>-0.80249999999999999</v>
      </c>
      <c r="K207" s="110">
        <f t="shared" si="61"/>
        <v>-0.93374999999999997</v>
      </c>
      <c r="L207" s="110"/>
      <c r="M207" s="110"/>
      <c r="N207" s="110">
        <f t="shared" si="62"/>
        <v>0</v>
      </c>
      <c r="O207" s="110">
        <f t="shared" si="63"/>
        <v>-0.93374999999999997</v>
      </c>
      <c r="P207" s="110">
        <f t="shared" si="64"/>
        <v>0</v>
      </c>
      <c r="Q207" s="110">
        <f t="shared" si="65"/>
        <v>-0.93374999999999997</v>
      </c>
      <c r="R207" s="109">
        <f t="shared" si="74"/>
        <v>10</v>
      </c>
      <c r="S207" s="109">
        <f>VLOOKUP(B207,'TCS Chainage As PER CA'!$B$4:$J$4,7,TRUE)</f>
        <v>0</v>
      </c>
      <c r="T207" s="113">
        <f t="shared" si="66"/>
        <v>0</v>
      </c>
      <c r="U207" s="110">
        <f t="shared" si="67"/>
        <v>13</v>
      </c>
      <c r="V207" s="110">
        <f t="shared" si="68"/>
        <v>13</v>
      </c>
      <c r="W207" s="110">
        <f t="shared" si="69"/>
        <v>13</v>
      </c>
      <c r="X207" s="110">
        <f t="shared" si="70"/>
        <v>0</v>
      </c>
      <c r="Y207" s="110">
        <f t="shared" si="75"/>
        <v>1583.7591249999998</v>
      </c>
      <c r="Z207" s="114">
        <f t="shared" si="71"/>
        <v>15837.591249999998</v>
      </c>
      <c r="AA207" s="110">
        <f t="shared" si="72"/>
        <v>12.13875</v>
      </c>
      <c r="AB207" s="110">
        <f t="shared" si="76"/>
        <v>6.069375</v>
      </c>
      <c r="AC207" s="114">
        <f t="shared" si="73"/>
        <v>60.693750000000001</v>
      </c>
      <c r="AD207" s="109"/>
    </row>
    <row r="208" spans="1:30" ht="20" customHeight="1">
      <c r="A208" s="109">
        <f t="shared" si="58"/>
        <v>203</v>
      </c>
      <c r="B208" s="109">
        <v>269020</v>
      </c>
      <c r="C208" s="110"/>
      <c r="D208" s="110">
        <v>1.0649999999999999</v>
      </c>
      <c r="E208" s="111">
        <v>2.5000000000000001E-2</v>
      </c>
      <c r="F208" s="112" t="str">
        <f>VLOOKUP(B206,'TCS Chainage As PER CA'!$B$4:$J$4,8,TRUE)</f>
        <v>MCW</v>
      </c>
      <c r="G208" s="112" t="str">
        <f>VLOOKUP(B208,'TCS Chainage As PER CA'!$B$4:$J$4,4,TRUE)</f>
        <v>TCS - 01</v>
      </c>
      <c r="H208" s="110">
        <f>VLOOKUP(B208,'TCS Chainage As PER CA'!$B$4:$J$4,6,TRUE)</f>
        <v>13</v>
      </c>
      <c r="I208" s="110">
        <f t="shared" si="59"/>
        <v>-1.0649999999999999</v>
      </c>
      <c r="J208" s="110">
        <f t="shared" si="60"/>
        <v>-0.80249999999999999</v>
      </c>
      <c r="K208" s="110">
        <f t="shared" si="61"/>
        <v>-0.93374999999999997</v>
      </c>
      <c r="L208" s="110"/>
      <c r="M208" s="110"/>
      <c r="N208" s="110">
        <f t="shared" si="62"/>
        <v>0</v>
      </c>
      <c r="O208" s="110">
        <f t="shared" si="63"/>
        <v>-0.93374999999999997</v>
      </c>
      <c r="P208" s="110">
        <f t="shared" si="64"/>
        <v>0</v>
      </c>
      <c r="Q208" s="110">
        <f t="shared" si="65"/>
        <v>-0.93374999999999997</v>
      </c>
      <c r="R208" s="109">
        <f t="shared" si="74"/>
        <v>10</v>
      </c>
      <c r="S208" s="109">
        <f>VLOOKUP(B208,'TCS Chainage As PER CA'!$B$4:$J$4,7,TRUE)</f>
        <v>0</v>
      </c>
      <c r="T208" s="113">
        <f t="shared" si="66"/>
        <v>0</v>
      </c>
      <c r="U208" s="110">
        <f t="shared" si="67"/>
        <v>13</v>
      </c>
      <c r="V208" s="110">
        <f t="shared" si="68"/>
        <v>13</v>
      </c>
      <c r="W208" s="110">
        <f t="shared" si="69"/>
        <v>13</v>
      </c>
      <c r="X208" s="110">
        <f t="shared" si="70"/>
        <v>0</v>
      </c>
      <c r="Y208" s="110">
        <f t="shared" si="75"/>
        <v>0</v>
      </c>
      <c r="Z208" s="114">
        <f t="shared" si="71"/>
        <v>0</v>
      </c>
      <c r="AA208" s="110">
        <f t="shared" si="72"/>
        <v>12.13875</v>
      </c>
      <c r="AB208" s="110">
        <f t="shared" si="76"/>
        <v>12.13875</v>
      </c>
      <c r="AC208" s="114">
        <f t="shared" si="73"/>
        <v>121.3875</v>
      </c>
      <c r="AD208" s="109"/>
    </row>
    <row r="209" spans="1:30" ht="20" customHeight="1">
      <c r="A209" s="109">
        <f t="shared" si="58"/>
        <v>204</v>
      </c>
      <c r="B209" s="109">
        <v>269030</v>
      </c>
      <c r="C209" s="110"/>
      <c r="D209" s="110">
        <v>1.0649999999999999</v>
      </c>
      <c r="E209" s="111">
        <v>2.5000000000000001E-2</v>
      </c>
      <c r="F209" s="112" t="str">
        <f>VLOOKUP(B207,'TCS Chainage As PER CA'!$B$4:$J$4,8,TRUE)</f>
        <v>MCW</v>
      </c>
      <c r="G209" s="112" t="str">
        <f>VLOOKUP(B209,'TCS Chainage As PER CA'!$B$4:$J$4,4,TRUE)</f>
        <v>TCS - 01</v>
      </c>
      <c r="H209" s="110">
        <f>VLOOKUP(B209,'TCS Chainage As PER CA'!$B$4:$J$4,6,TRUE)</f>
        <v>13</v>
      </c>
      <c r="I209" s="110">
        <f t="shared" si="59"/>
        <v>-1.0649999999999999</v>
      </c>
      <c r="J209" s="110">
        <f t="shared" si="60"/>
        <v>-0.80249999999999999</v>
      </c>
      <c r="K209" s="110">
        <f t="shared" si="61"/>
        <v>-0.93374999999999997</v>
      </c>
      <c r="L209" s="110"/>
      <c r="M209" s="110"/>
      <c r="N209" s="110">
        <f t="shared" si="62"/>
        <v>0</v>
      </c>
      <c r="O209" s="110">
        <f t="shared" si="63"/>
        <v>-0.93374999999999997</v>
      </c>
      <c r="P209" s="110">
        <f t="shared" si="64"/>
        <v>0</v>
      </c>
      <c r="Q209" s="110">
        <f t="shared" si="65"/>
        <v>-0.93374999999999997</v>
      </c>
      <c r="R209" s="109">
        <f t="shared" si="74"/>
        <v>10</v>
      </c>
      <c r="S209" s="109">
        <f>VLOOKUP(B209,'TCS Chainage As PER CA'!$B$4:$J$4,7,TRUE)</f>
        <v>0</v>
      </c>
      <c r="T209" s="113">
        <f t="shared" si="66"/>
        <v>0</v>
      </c>
      <c r="U209" s="110">
        <f t="shared" si="67"/>
        <v>13</v>
      </c>
      <c r="V209" s="110">
        <f t="shared" si="68"/>
        <v>13</v>
      </c>
      <c r="W209" s="110">
        <f t="shared" si="69"/>
        <v>13</v>
      </c>
      <c r="X209" s="110">
        <f t="shared" si="70"/>
        <v>0</v>
      </c>
      <c r="Y209" s="110">
        <f t="shared" si="75"/>
        <v>0</v>
      </c>
      <c r="Z209" s="114">
        <f t="shared" si="71"/>
        <v>0</v>
      </c>
      <c r="AA209" s="110">
        <f t="shared" si="72"/>
        <v>12.13875</v>
      </c>
      <c r="AB209" s="110">
        <f t="shared" si="76"/>
        <v>12.13875</v>
      </c>
      <c r="AC209" s="114">
        <f t="shared" si="73"/>
        <v>121.3875</v>
      </c>
      <c r="AD209" s="109"/>
    </row>
    <row r="210" spans="1:30" ht="20" customHeight="1">
      <c r="A210" s="109">
        <f t="shared" si="58"/>
        <v>205</v>
      </c>
      <c r="B210" s="109">
        <v>269040</v>
      </c>
      <c r="C210" s="110"/>
      <c r="D210" s="110">
        <v>1.0649999999999999</v>
      </c>
      <c r="E210" s="111">
        <v>2.5000000000000001E-2</v>
      </c>
      <c r="F210" s="112" t="str">
        <f>VLOOKUP(B208,'TCS Chainage As PER CA'!$B$4:$J$4,8,TRUE)</f>
        <v>MCW</v>
      </c>
      <c r="G210" s="112" t="str">
        <f>VLOOKUP(B210,'TCS Chainage As PER CA'!$B$4:$J$4,4,TRUE)</f>
        <v>TCS - 01</v>
      </c>
      <c r="H210" s="110">
        <f>VLOOKUP(B210,'TCS Chainage As PER CA'!$B$4:$J$4,6,TRUE)</f>
        <v>13</v>
      </c>
      <c r="I210" s="110">
        <f t="shared" si="59"/>
        <v>-1.0649999999999999</v>
      </c>
      <c r="J210" s="110">
        <f t="shared" si="60"/>
        <v>-0.80249999999999999</v>
      </c>
      <c r="K210" s="110">
        <f t="shared" si="61"/>
        <v>-0.93374999999999997</v>
      </c>
      <c r="L210" s="110"/>
      <c r="M210" s="110"/>
      <c r="N210" s="110">
        <f t="shared" si="62"/>
        <v>0</v>
      </c>
      <c r="O210" s="110">
        <f t="shared" si="63"/>
        <v>-0.93374999999999997</v>
      </c>
      <c r="P210" s="110">
        <f t="shared" si="64"/>
        <v>0</v>
      </c>
      <c r="Q210" s="110">
        <f t="shared" si="65"/>
        <v>-0.93374999999999997</v>
      </c>
      <c r="R210" s="109">
        <f t="shared" si="74"/>
        <v>10</v>
      </c>
      <c r="S210" s="109">
        <f>VLOOKUP(B210,'TCS Chainage As PER CA'!$B$4:$J$4,7,TRUE)</f>
        <v>0</v>
      </c>
      <c r="T210" s="113">
        <f t="shared" si="66"/>
        <v>0</v>
      </c>
      <c r="U210" s="110">
        <f t="shared" si="67"/>
        <v>13</v>
      </c>
      <c r="V210" s="110">
        <f t="shared" si="68"/>
        <v>13</v>
      </c>
      <c r="W210" s="110">
        <f t="shared" si="69"/>
        <v>13</v>
      </c>
      <c r="X210" s="110">
        <f t="shared" si="70"/>
        <v>0</v>
      </c>
      <c r="Y210" s="110">
        <f t="shared" si="75"/>
        <v>0</v>
      </c>
      <c r="Z210" s="114">
        <f t="shared" si="71"/>
        <v>0</v>
      </c>
      <c r="AA210" s="110">
        <f t="shared" si="72"/>
        <v>12.13875</v>
      </c>
      <c r="AB210" s="110">
        <f t="shared" si="76"/>
        <v>12.13875</v>
      </c>
      <c r="AC210" s="114">
        <f t="shared" si="73"/>
        <v>121.3875</v>
      </c>
      <c r="AD210" s="109"/>
    </row>
    <row r="211" spans="1:30" ht="20" customHeight="1">
      <c r="A211" s="109">
        <f t="shared" si="58"/>
        <v>206</v>
      </c>
      <c r="B211" s="109">
        <v>269050</v>
      </c>
      <c r="C211" s="110"/>
      <c r="D211" s="110">
        <v>1.0649999999999999</v>
      </c>
      <c r="E211" s="111">
        <v>2.5000000000000001E-2</v>
      </c>
      <c r="F211" s="112" t="str">
        <f>VLOOKUP(B209,'TCS Chainage As PER CA'!$B$4:$J$4,8,TRUE)</f>
        <v>MCW</v>
      </c>
      <c r="G211" s="112" t="str">
        <f>VLOOKUP(B211,'TCS Chainage As PER CA'!$B$4:$J$4,4,TRUE)</f>
        <v>TCS - 01</v>
      </c>
      <c r="H211" s="110">
        <f>VLOOKUP(B211,'TCS Chainage As PER CA'!$B$4:$J$4,6,TRUE)</f>
        <v>13</v>
      </c>
      <c r="I211" s="110">
        <f t="shared" si="59"/>
        <v>-1.0649999999999999</v>
      </c>
      <c r="J211" s="110">
        <f t="shared" si="60"/>
        <v>-0.80249999999999999</v>
      </c>
      <c r="K211" s="110">
        <f t="shared" si="61"/>
        <v>-0.93374999999999997</v>
      </c>
      <c r="L211" s="110"/>
      <c r="M211" s="110"/>
      <c r="N211" s="110">
        <f t="shared" si="62"/>
        <v>0</v>
      </c>
      <c r="O211" s="110">
        <f t="shared" si="63"/>
        <v>-0.93374999999999997</v>
      </c>
      <c r="P211" s="110">
        <f t="shared" si="64"/>
        <v>0</v>
      </c>
      <c r="Q211" s="110">
        <f t="shared" si="65"/>
        <v>-0.93374999999999997</v>
      </c>
      <c r="R211" s="109">
        <f t="shared" si="74"/>
        <v>10</v>
      </c>
      <c r="S211" s="109">
        <f>VLOOKUP(B211,'TCS Chainage As PER CA'!$B$4:$J$4,7,TRUE)</f>
        <v>0</v>
      </c>
      <c r="T211" s="113">
        <f t="shared" si="66"/>
        <v>0</v>
      </c>
      <c r="U211" s="110">
        <f t="shared" si="67"/>
        <v>13</v>
      </c>
      <c r="V211" s="110">
        <f t="shared" si="68"/>
        <v>13</v>
      </c>
      <c r="W211" s="110">
        <f t="shared" si="69"/>
        <v>13</v>
      </c>
      <c r="X211" s="110">
        <f t="shared" si="70"/>
        <v>0</v>
      </c>
      <c r="Y211" s="110">
        <f t="shared" si="75"/>
        <v>0</v>
      </c>
      <c r="Z211" s="114">
        <f t="shared" si="71"/>
        <v>0</v>
      </c>
      <c r="AA211" s="110">
        <f t="shared" si="72"/>
        <v>12.13875</v>
      </c>
      <c r="AB211" s="110">
        <f t="shared" si="76"/>
        <v>12.13875</v>
      </c>
      <c r="AC211" s="114">
        <f t="shared" si="73"/>
        <v>121.3875</v>
      </c>
      <c r="AD211" s="109"/>
    </row>
    <row r="212" spans="1:30" ht="20" customHeight="1">
      <c r="A212" s="109">
        <f t="shared" si="58"/>
        <v>207</v>
      </c>
      <c r="B212" s="109">
        <v>269060</v>
      </c>
      <c r="C212" s="110"/>
      <c r="D212" s="110">
        <v>1.0649999999999999</v>
      </c>
      <c r="E212" s="111">
        <v>2.5000000000000001E-2</v>
      </c>
      <c r="F212" s="112" t="str">
        <f>VLOOKUP(B210,'TCS Chainage As PER CA'!$B$4:$J$4,8,TRUE)</f>
        <v>MCW</v>
      </c>
      <c r="G212" s="112" t="str">
        <f>VLOOKUP(B212,'TCS Chainage As PER CA'!$B$4:$J$4,4,TRUE)</f>
        <v>TCS - 01</v>
      </c>
      <c r="H212" s="110">
        <f>VLOOKUP(B212,'TCS Chainage As PER CA'!$B$4:$J$4,6,TRUE)</f>
        <v>13</v>
      </c>
      <c r="I212" s="110">
        <f t="shared" si="59"/>
        <v>-1.0649999999999999</v>
      </c>
      <c r="J212" s="110">
        <f t="shared" si="60"/>
        <v>-0.80249999999999999</v>
      </c>
      <c r="K212" s="110">
        <f t="shared" si="61"/>
        <v>-0.93374999999999997</v>
      </c>
      <c r="L212" s="110"/>
      <c r="M212" s="110"/>
      <c r="N212" s="110">
        <f t="shared" si="62"/>
        <v>0</v>
      </c>
      <c r="O212" s="110">
        <f t="shared" si="63"/>
        <v>-0.93374999999999997</v>
      </c>
      <c r="P212" s="110">
        <f t="shared" si="64"/>
        <v>0</v>
      </c>
      <c r="Q212" s="110">
        <f t="shared" si="65"/>
        <v>-0.93374999999999997</v>
      </c>
      <c r="R212" s="109">
        <f t="shared" si="74"/>
        <v>10</v>
      </c>
      <c r="S212" s="109">
        <f>VLOOKUP(B212,'TCS Chainage As PER CA'!$B$4:$J$4,7,TRUE)</f>
        <v>0</v>
      </c>
      <c r="T212" s="113">
        <f t="shared" si="66"/>
        <v>0</v>
      </c>
      <c r="U212" s="110">
        <f t="shared" si="67"/>
        <v>13</v>
      </c>
      <c r="V212" s="110">
        <f t="shared" si="68"/>
        <v>13</v>
      </c>
      <c r="W212" s="110">
        <f t="shared" si="69"/>
        <v>13</v>
      </c>
      <c r="X212" s="110">
        <f t="shared" si="70"/>
        <v>0</v>
      </c>
      <c r="Y212" s="110">
        <f t="shared" si="75"/>
        <v>0</v>
      </c>
      <c r="Z212" s="114">
        <f t="shared" si="71"/>
        <v>0</v>
      </c>
      <c r="AA212" s="110">
        <f t="shared" si="72"/>
        <v>12.13875</v>
      </c>
      <c r="AB212" s="110">
        <f t="shared" si="76"/>
        <v>12.13875</v>
      </c>
      <c r="AC212" s="114">
        <f t="shared" si="73"/>
        <v>121.3875</v>
      </c>
      <c r="AD212" s="109"/>
    </row>
    <row r="213" spans="1:30" ht="20" customHeight="1">
      <c r="A213" s="109">
        <f t="shared" si="58"/>
        <v>208</v>
      </c>
      <c r="B213" s="109">
        <v>269070</v>
      </c>
      <c r="C213" s="110"/>
      <c r="D213" s="110">
        <v>1.0649999999999999</v>
      </c>
      <c r="E213" s="111">
        <v>2.5000000000000001E-2</v>
      </c>
      <c r="F213" s="112" t="str">
        <f>VLOOKUP(B211,'TCS Chainage As PER CA'!$B$4:$J$4,8,TRUE)</f>
        <v>MCW</v>
      </c>
      <c r="G213" s="112" t="str">
        <f>VLOOKUP(B213,'TCS Chainage As PER CA'!$B$4:$J$4,4,TRUE)</f>
        <v>TCS - 01</v>
      </c>
      <c r="H213" s="110">
        <f>VLOOKUP(B213,'TCS Chainage As PER CA'!$B$4:$J$4,6,TRUE)</f>
        <v>13</v>
      </c>
      <c r="I213" s="110">
        <f t="shared" si="59"/>
        <v>-1.0649999999999999</v>
      </c>
      <c r="J213" s="110">
        <f t="shared" si="60"/>
        <v>-0.80249999999999999</v>
      </c>
      <c r="K213" s="110">
        <f t="shared" si="61"/>
        <v>-0.93374999999999997</v>
      </c>
      <c r="L213" s="110"/>
      <c r="M213" s="110"/>
      <c r="N213" s="110">
        <f t="shared" si="62"/>
        <v>0</v>
      </c>
      <c r="O213" s="110">
        <f t="shared" si="63"/>
        <v>-0.93374999999999997</v>
      </c>
      <c r="P213" s="110">
        <f t="shared" si="64"/>
        <v>0</v>
      </c>
      <c r="Q213" s="110">
        <f t="shared" si="65"/>
        <v>-0.93374999999999997</v>
      </c>
      <c r="R213" s="109">
        <f t="shared" si="74"/>
        <v>10</v>
      </c>
      <c r="S213" s="109">
        <f>VLOOKUP(B213,'TCS Chainage As PER CA'!$B$4:$J$4,7,TRUE)</f>
        <v>0</v>
      </c>
      <c r="T213" s="113">
        <f t="shared" si="66"/>
        <v>0</v>
      </c>
      <c r="U213" s="110">
        <f t="shared" si="67"/>
        <v>13</v>
      </c>
      <c r="V213" s="110">
        <f t="shared" si="68"/>
        <v>13</v>
      </c>
      <c r="W213" s="110">
        <f t="shared" si="69"/>
        <v>13</v>
      </c>
      <c r="X213" s="110">
        <f t="shared" si="70"/>
        <v>0</v>
      </c>
      <c r="Y213" s="110">
        <f t="shared" si="75"/>
        <v>0</v>
      </c>
      <c r="Z213" s="114">
        <f t="shared" si="71"/>
        <v>0</v>
      </c>
      <c r="AA213" s="110">
        <f t="shared" si="72"/>
        <v>12.13875</v>
      </c>
      <c r="AB213" s="110">
        <f t="shared" si="76"/>
        <v>12.13875</v>
      </c>
      <c r="AC213" s="114">
        <f t="shared" si="73"/>
        <v>121.3875</v>
      </c>
      <c r="AD213" s="109"/>
    </row>
    <row r="214" spans="1:30" ht="20" customHeight="1">
      <c r="A214" s="109">
        <f t="shared" si="58"/>
        <v>209</v>
      </c>
      <c r="B214" s="109">
        <v>269080</v>
      </c>
      <c r="C214" s="110"/>
      <c r="D214" s="110">
        <v>1.0649999999999999</v>
      </c>
      <c r="E214" s="111">
        <v>2.5000000000000001E-2</v>
      </c>
      <c r="F214" s="112" t="str">
        <f>VLOOKUP(B212,'TCS Chainage As PER CA'!$B$4:$J$4,8,TRUE)</f>
        <v>MCW</v>
      </c>
      <c r="G214" s="112" t="str">
        <f>VLOOKUP(B214,'TCS Chainage As PER CA'!$B$4:$J$4,4,TRUE)</f>
        <v>TCS - 01</v>
      </c>
      <c r="H214" s="110">
        <f>VLOOKUP(B214,'TCS Chainage As PER CA'!$B$4:$J$4,6,TRUE)</f>
        <v>13</v>
      </c>
      <c r="I214" s="110">
        <f t="shared" si="59"/>
        <v>-1.0649999999999999</v>
      </c>
      <c r="J214" s="110">
        <f t="shared" si="60"/>
        <v>-0.80249999999999999</v>
      </c>
      <c r="K214" s="110">
        <f t="shared" si="61"/>
        <v>-0.93374999999999997</v>
      </c>
      <c r="L214" s="110"/>
      <c r="M214" s="110"/>
      <c r="N214" s="110">
        <f t="shared" si="62"/>
        <v>0</v>
      </c>
      <c r="O214" s="110">
        <f t="shared" si="63"/>
        <v>-0.93374999999999997</v>
      </c>
      <c r="P214" s="110">
        <f t="shared" si="64"/>
        <v>0</v>
      </c>
      <c r="Q214" s="110">
        <f t="shared" si="65"/>
        <v>-0.93374999999999997</v>
      </c>
      <c r="R214" s="109">
        <f t="shared" si="74"/>
        <v>10</v>
      </c>
      <c r="S214" s="109">
        <f>VLOOKUP(B214,'TCS Chainage As PER CA'!$B$4:$J$4,7,TRUE)</f>
        <v>0</v>
      </c>
      <c r="T214" s="113">
        <f t="shared" si="66"/>
        <v>0</v>
      </c>
      <c r="U214" s="110">
        <f t="shared" si="67"/>
        <v>13</v>
      </c>
      <c r="V214" s="110">
        <f t="shared" si="68"/>
        <v>13</v>
      </c>
      <c r="W214" s="110">
        <f t="shared" si="69"/>
        <v>13</v>
      </c>
      <c r="X214" s="110">
        <f t="shared" si="70"/>
        <v>0</v>
      </c>
      <c r="Y214" s="110">
        <f t="shared" si="75"/>
        <v>0</v>
      </c>
      <c r="Z214" s="114">
        <f t="shared" si="71"/>
        <v>0</v>
      </c>
      <c r="AA214" s="110">
        <f t="shared" si="72"/>
        <v>12.13875</v>
      </c>
      <c r="AB214" s="110">
        <f t="shared" si="76"/>
        <v>12.13875</v>
      </c>
      <c r="AC214" s="114">
        <f t="shared" si="73"/>
        <v>121.3875</v>
      </c>
      <c r="AD214" s="109"/>
    </row>
    <row r="215" spans="1:30" ht="20" customHeight="1">
      <c r="A215" s="109">
        <f t="shared" si="58"/>
        <v>210</v>
      </c>
      <c r="B215" s="109">
        <v>269090</v>
      </c>
      <c r="C215" s="110"/>
      <c r="D215" s="110">
        <v>1.0649999999999999</v>
      </c>
      <c r="E215" s="111">
        <v>2.5000000000000001E-2</v>
      </c>
      <c r="F215" s="112" t="str">
        <f>VLOOKUP(B213,'TCS Chainage As PER CA'!$B$4:$J$4,8,TRUE)</f>
        <v>MCW</v>
      </c>
      <c r="G215" s="112" t="str">
        <f>VLOOKUP(B215,'TCS Chainage As PER CA'!$B$4:$J$4,4,TRUE)</f>
        <v>TCS - 01</v>
      </c>
      <c r="H215" s="110">
        <f>VLOOKUP(B215,'TCS Chainage As PER CA'!$B$4:$J$4,6,TRUE)</f>
        <v>13</v>
      </c>
      <c r="I215" s="110">
        <f t="shared" si="59"/>
        <v>-1.0649999999999999</v>
      </c>
      <c r="J215" s="110">
        <f t="shared" si="60"/>
        <v>-0.80249999999999999</v>
      </c>
      <c r="K215" s="110">
        <f t="shared" si="61"/>
        <v>-0.93374999999999997</v>
      </c>
      <c r="L215" s="110"/>
      <c r="M215" s="110"/>
      <c r="N215" s="110">
        <f t="shared" si="62"/>
        <v>0</v>
      </c>
      <c r="O215" s="110">
        <f t="shared" si="63"/>
        <v>-0.93374999999999997</v>
      </c>
      <c r="P215" s="110">
        <f t="shared" si="64"/>
        <v>0</v>
      </c>
      <c r="Q215" s="110">
        <f t="shared" si="65"/>
        <v>-0.93374999999999997</v>
      </c>
      <c r="R215" s="109">
        <f t="shared" si="74"/>
        <v>10</v>
      </c>
      <c r="S215" s="109">
        <f>VLOOKUP(B215,'TCS Chainage As PER CA'!$B$4:$J$4,7,TRUE)</f>
        <v>0</v>
      </c>
      <c r="T215" s="113">
        <f t="shared" si="66"/>
        <v>0</v>
      </c>
      <c r="U215" s="110">
        <f t="shared" si="67"/>
        <v>13</v>
      </c>
      <c r="V215" s="110">
        <f t="shared" si="68"/>
        <v>13</v>
      </c>
      <c r="W215" s="110">
        <f t="shared" si="69"/>
        <v>13</v>
      </c>
      <c r="X215" s="110">
        <f t="shared" si="70"/>
        <v>0</v>
      </c>
      <c r="Y215" s="110">
        <f t="shared" si="75"/>
        <v>0</v>
      </c>
      <c r="Z215" s="114">
        <f t="shared" si="71"/>
        <v>0</v>
      </c>
      <c r="AA215" s="110">
        <f t="shared" si="72"/>
        <v>12.13875</v>
      </c>
      <c r="AB215" s="110">
        <f t="shared" si="76"/>
        <v>12.13875</v>
      </c>
      <c r="AC215" s="114">
        <f t="shared" si="73"/>
        <v>121.3875</v>
      </c>
      <c r="AD215" s="109"/>
    </row>
    <row r="216" spans="1:30" ht="20" customHeight="1">
      <c r="A216" s="109">
        <f t="shared" si="58"/>
        <v>211</v>
      </c>
      <c r="B216" s="109">
        <v>269100</v>
      </c>
      <c r="C216" s="110"/>
      <c r="D216" s="110">
        <v>1.0649999999999999</v>
      </c>
      <c r="E216" s="111">
        <v>2.5000000000000001E-2</v>
      </c>
      <c r="F216" s="112" t="str">
        <f>VLOOKUP(B214,'TCS Chainage As PER CA'!$B$4:$J$4,8,TRUE)</f>
        <v>MCW</v>
      </c>
      <c r="G216" s="112" t="str">
        <f>VLOOKUP(B216,'TCS Chainage As PER CA'!$B$4:$J$4,4,TRUE)</f>
        <v>TCS - 01</v>
      </c>
      <c r="H216" s="110">
        <f>VLOOKUP(B216,'TCS Chainage As PER CA'!$B$4:$J$4,6,TRUE)</f>
        <v>13</v>
      </c>
      <c r="I216" s="110">
        <f t="shared" si="59"/>
        <v>-1.0649999999999999</v>
      </c>
      <c r="J216" s="110">
        <f t="shared" si="60"/>
        <v>-0.80249999999999999</v>
      </c>
      <c r="K216" s="110">
        <f t="shared" si="61"/>
        <v>-0.93374999999999997</v>
      </c>
      <c r="L216" s="110"/>
      <c r="M216" s="110"/>
      <c r="N216" s="110">
        <f t="shared" si="62"/>
        <v>0</v>
      </c>
      <c r="O216" s="110">
        <f t="shared" si="63"/>
        <v>-0.93374999999999997</v>
      </c>
      <c r="P216" s="110">
        <f t="shared" si="64"/>
        <v>0</v>
      </c>
      <c r="Q216" s="110">
        <f t="shared" si="65"/>
        <v>-0.93374999999999997</v>
      </c>
      <c r="R216" s="109">
        <f t="shared" si="74"/>
        <v>10</v>
      </c>
      <c r="S216" s="109">
        <f>VLOOKUP(B216,'TCS Chainage As PER CA'!$B$4:$J$4,7,TRUE)</f>
        <v>0</v>
      </c>
      <c r="T216" s="113">
        <f t="shared" si="66"/>
        <v>0</v>
      </c>
      <c r="U216" s="110">
        <f t="shared" si="67"/>
        <v>13</v>
      </c>
      <c r="V216" s="110">
        <f t="shared" si="68"/>
        <v>13</v>
      </c>
      <c r="W216" s="110">
        <f t="shared" si="69"/>
        <v>13</v>
      </c>
      <c r="X216" s="110">
        <f t="shared" si="70"/>
        <v>0</v>
      </c>
      <c r="Y216" s="110">
        <f t="shared" si="75"/>
        <v>0</v>
      </c>
      <c r="Z216" s="114">
        <f t="shared" si="71"/>
        <v>0</v>
      </c>
      <c r="AA216" s="110">
        <f t="shared" si="72"/>
        <v>12.13875</v>
      </c>
      <c r="AB216" s="110">
        <f t="shared" si="76"/>
        <v>12.13875</v>
      </c>
      <c r="AC216" s="114">
        <f t="shared" si="73"/>
        <v>121.3875</v>
      </c>
      <c r="AD216" s="109"/>
    </row>
    <row r="217" spans="1:30" ht="20" customHeight="1">
      <c r="A217" s="109">
        <f t="shared" si="58"/>
        <v>212</v>
      </c>
      <c r="B217" s="109">
        <v>269110</v>
      </c>
      <c r="C217" s="110"/>
      <c r="D217" s="110">
        <v>1.0649999999999999</v>
      </c>
      <c r="E217" s="111">
        <v>2.5000000000000001E-2</v>
      </c>
      <c r="F217" s="112" t="str">
        <f>VLOOKUP(B215,'TCS Chainage As PER CA'!$B$4:$J$4,8,TRUE)</f>
        <v>MCW</v>
      </c>
      <c r="G217" s="112" t="str">
        <f>VLOOKUP(B217,'TCS Chainage As PER CA'!$B$4:$J$4,4,TRUE)</f>
        <v>TCS - 01</v>
      </c>
      <c r="H217" s="110">
        <f>VLOOKUP(B217,'TCS Chainage As PER CA'!$B$4:$J$4,6,TRUE)</f>
        <v>13</v>
      </c>
      <c r="I217" s="110">
        <f t="shared" si="59"/>
        <v>-1.0649999999999999</v>
      </c>
      <c r="J217" s="110">
        <f t="shared" si="60"/>
        <v>-0.80249999999999999</v>
      </c>
      <c r="K217" s="110">
        <f t="shared" si="61"/>
        <v>-0.93374999999999997</v>
      </c>
      <c r="L217" s="110"/>
      <c r="M217" s="110"/>
      <c r="N217" s="110">
        <f t="shared" si="62"/>
        <v>0</v>
      </c>
      <c r="O217" s="110">
        <f t="shared" si="63"/>
        <v>-0.93374999999999997</v>
      </c>
      <c r="P217" s="110">
        <f t="shared" si="64"/>
        <v>0</v>
      </c>
      <c r="Q217" s="110">
        <f t="shared" si="65"/>
        <v>-0.93374999999999997</v>
      </c>
      <c r="R217" s="109">
        <f t="shared" si="74"/>
        <v>10</v>
      </c>
      <c r="S217" s="109">
        <f>VLOOKUP(B217,'TCS Chainage As PER CA'!$B$4:$J$4,7,TRUE)</f>
        <v>0</v>
      </c>
      <c r="T217" s="113">
        <f t="shared" si="66"/>
        <v>0</v>
      </c>
      <c r="U217" s="110">
        <f t="shared" si="67"/>
        <v>13</v>
      </c>
      <c r="V217" s="110">
        <f t="shared" si="68"/>
        <v>13</v>
      </c>
      <c r="W217" s="110">
        <f t="shared" si="69"/>
        <v>13</v>
      </c>
      <c r="X217" s="110">
        <f t="shared" si="70"/>
        <v>0</v>
      </c>
      <c r="Y217" s="110">
        <f t="shared" si="75"/>
        <v>0</v>
      </c>
      <c r="Z217" s="114">
        <f t="shared" si="71"/>
        <v>0</v>
      </c>
      <c r="AA217" s="110">
        <f t="shared" si="72"/>
        <v>12.13875</v>
      </c>
      <c r="AB217" s="110">
        <f t="shared" si="76"/>
        <v>12.13875</v>
      </c>
      <c r="AC217" s="114">
        <f t="shared" si="73"/>
        <v>121.3875</v>
      </c>
      <c r="AD217" s="109"/>
    </row>
    <row r="218" spans="1:30" ht="20" customHeight="1">
      <c r="A218" s="109">
        <f t="shared" si="58"/>
        <v>213</v>
      </c>
      <c r="B218" s="109">
        <v>269120</v>
      </c>
      <c r="C218" s="110"/>
      <c r="D218" s="110">
        <v>1.0649999999999999</v>
      </c>
      <c r="E218" s="111">
        <v>2.5000000000000001E-2</v>
      </c>
      <c r="F218" s="112" t="str">
        <f>VLOOKUP(B216,'TCS Chainage As PER CA'!$B$4:$J$4,8,TRUE)</f>
        <v>MCW</v>
      </c>
      <c r="G218" s="112" t="str">
        <f>VLOOKUP(B218,'TCS Chainage As PER CA'!$B$4:$J$4,4,TRUE)</f>
        <v>TCS - 01</v>
      </c>
      <c r="H218" s="110">
        <f>VLOOKUP(B218,'TCS Chainage As PER CA'!$B$4:$J$4,6,TRUE)</f>
        <v>13</v>
      </c>
      <c r="I218" s="110">
        <f t="shared" si="59"/>
        <v>-1.0649999999999999</v>
      </c>
      <c r="J218" s="110">
        <f t="shared" si="60"/>
        <v>-0.80249999999999999</v>
      </c>
      <c r="K218" s="110">
        <f t="shared" si="61"/>
        <v>-0.93374999999999997</v>
      </c>
      <c r="L218" s="110"/>
      <c r="M218" s="110"/>
      <c r="N218" s="110">
        <f t="shared" si="62"/>
        <v>0</v>
      </c>
      <c r="O218" s="110">
        <f t="shared" si="63"/>
        <v>-0.93374999999999997</v>
      </c>
      <c r="P218" s="110">
        <f t="shared" si="64"/>
        <v>0</v>
      </c>
      <c r="Q218" s="110">
        <f t="shared" si="65"/>
        <v>-0.93374999999999997</v>
      </c>
      <c r="R218" s="109">
        <f t="shared" si="74"/>
        <v>10</v>
      </c>
      <c r="S218" s="109">
        <f>VLOOKUP(B218,'TCS Chainage As PER CA'!$B$4:$J$4,7,TRUE)</f>
        <v>0</v>
      </c>
      <c r="T218" s="113">
        <f t="shared" si="66"/>
        <v>0</v>
      </c>
      <c r="U218" s="110">
        <f t="shared" si="67"/>
        <v>13</v>
      </c>
      <c r="V218" s="110">
        <f t="shared" si="68"/>
        <v>13</v>
      </c>
      <c r="W218" s="110">
        <f t="shared" si="69"/>
        <v>13</v>
      </c>
      <c r="X218" s="110">
        <f t="shared" si="70"/>
        <v>0</v>
      </c>
      <c r="Y218" s="110">
        <f t="shared" si="75"/>
        <v>0</v>
      </c>
      <c r="Z218" s="114">
        <f t="shared" si="71"/>
        <v>0</v>
      </c>
      <c r="AA218" s="110">
        <f t="shared" si="72"/>
        <v>12.13875</v>
      </c>
      <c r="AB218" s="110">
        <f t="shared" si="76"/>
        <v>12.13875</v>
      </c>
      <c r="AC218" s="114">
        <f t="shared" si="73"/>
        <v>121.3875</v>
      </c>
      <c r="AD218" s="109"/>
    </row>
    <row r="219" spans="1:30" ht="20" customHeight="1">
      <c r="A219" s="109">
        <f t="shared" si="58"/>
        <v>214</v>
      </c>
      <c r="B219" s="109">
        <v>269130</v>
      </c>
      <c r="C219" s="110"/>
      <c r="D219" s="110">
        <v>1.0649999999999999</v>
      </c>
      <c r="E219" s="111">
        <v>2.5000000000000001E-2</v>
      </c>
      <c r="F219" s="112" t="str">
        <f>VLOOKUP(B217,'TCS Chainage As PER CA'!$B$4:$J$4,8,TRUE)</f>
        <v>MCW</v>
      </c>
      <c r="G219" s="112" t="str">
        <f>VLOOKUP(B219,'TCS Chainage As PER CA'!$B$4:$J$4,4,TRUE)</f>
        <v>TCS - 01</v>
      </c>
      <c r="H219" s="110">
        <f>VLOOKUP(B219,'TCS Chainage As PER CA'!$B$4:$J$4,6,TRUE)</f>
        <v>13</v>
      </c>
      <c r="I219" s="110">
        <f t="shared" si="59"/>
        <v>-1.0649999999999999</v>
      </c>
      <c r="J219" s="110">
        <f t="shared" si="60"/>
        <v>-0.80249999999999999</v>
      </c>
      <c r="K219" s="110">
        <f t="shared" si="61"/>
        <v>-0.93374999999999997</v>
      </c>
      <c r="L219" s="110"/>
      <c r="M219" s="110"/>
      <c r="N219" s="110">
        <f t="shared" si="62"/>
        <v>0</v>
      </c>
      <c r="O219" s="110">
        <f t="shared" si="63"/>
        <v>-0.93374999999999997</v>
      </c>
      <c r="P219" s="110">
        <f t="shared" si="64"/>
        <v>0</v>
      </c>
      <c r="Q219" s="110">
        <f t="shared" si="65"/>
        <v>-0.93374999999999997</v>
      </c>
      <c r="R219" s="109">
        <f t="shared" si="74"/>
        <v>10</v>
      </c>
      <c r="S219" s="109">
        <f>VLOOKUP(B219,'TCS Chainage As PER CA'!$B$4:$J$4,7,TRUE)</f>
        <v>0</v>
      </c>
      <c r="T219" s="113">
        <f t="shared" si="66"/>
        <v>0</v>
      </c>
      <c r="U219" s="110">
        <f t="shared" si="67"/>
        <v>13</v>
      </c>
      <c r="V219" s="110">
        <f t="shared" si="68"/>
        <v>13</v>
      </c>
      <c r="W219" s="110">
        <f t="shared" si="69"/>
        <v>13</v>
      </c>
      <c r="X219" s="110">
        <f t="shared" si="70"/>
        <v>0</v>
      </c>
      <c r="Y219" s="110">
        <f t="shared" si="75"/>
        <v>0</v>
      </c>
      <c r="Z219" s="114">
        <f t="shared" si="71"/>
        <v>0</v>
      </c>
      <c r="AA219" s="110">
        <f t="shared" si="72"/>
        <v>12.13875</v>
      </c>
      <c r="AB219" s="110">
        <f t="shared" si="76"/>
        <v>12.13875</v>
      </c>
      <c r="AC219" s="114">
        <f t="shared" si="73"/>
        <v>121.3875</v>
      </c>
      <c r="AD219" s="109"/>
    </row>
    <row r="220" spans="1:30" ht="20" customHeight="1">
      <c r="A220" s="109">
        <f t="shared" si="58"/>
        <v>215</v>
      </c>
      <c r="B220" s="109">
        <v>269140</v>
      </c>
      <c r="C220" s="110"/>
      <c r="D220" s="110">
        <v>1.0649999999999999</v>
      </c>
      <c r="E220" s="111">
        <v>2.5000000000000001E-2</v>
      </c>
      <c r="F220" s="112" t="str">
        <f>VLOOKUP(B218,'TCS Chainage As PER CA'!$B$4:$J$4,8,TRUE)</f>
        <v>MCW</v>
      </c>
      <c r="G220" s="112" t="str">
        <f>VLOOKUP(B220,'TCS Chainage As PER CA'!$B$4:$J$4,4,TRUE)</f>
        <v>TCS - 01</v>
      </c>
      <c r="H220" s="110">
        <f>VLOOKUP(B220,'TCS Chainage As PER CA'!$B$4:$J$4,6,TRUE)</f>
        <v>13</v>
      </c>
      <c r="I220" s="110">
        <f t="shared" si="59"/>
        <v>-1.0649999999999999</v>
      </c>
      <c r="J220" s="110">
        <f t="shared" si="60"/>
        <v>-0.80249999999999999</v>
      </c>
      <c r="K220" s="110">
        <f t="shared" si="61"/>
        <v>-0.93374999999999997</v>
      </c>
      <c r="L220" s="110"/>
      <c r="M220" s="110"/>
      <c r="N220" s="110">
        <f t="shared" si="62"/>
        <v>0</v>
      </c>
      <c r="O220" s="110">
        <f t="shared" si="63"/>
        <v>-0.93374999999999997</v>
      </c>
      <c r="P220" s="110">
        <f t="shared" si="64"/>
        <v>0</v>
      </c>
      <c r="Q220" s="110">
        <f t="shared" si="65"/>
        <v>-0.93374999999999997</v>
      </c>
      <c r="R220" s="109">
        <f t="shared" si="74"/>
        <v>10</v>
      </c>
      <c r="S220" s="109">
        <f>VLOOKUP(B220,'TCS Chainage As PER CA'!$B$4:$J$4,7,TRUE)</f>
        <v>0</v>
      </c>
      <c r="T220" s="113">
        <f t="shared" si="66"/>
        <v>0</v>
      </c>
      <c r="U220" s="110">
        <f t="shared" si="67"/>
        <v>13</v>
      </c>
      <c r="V220" s="110">
        <f t="shared" si="68"/>
        <v>13</v>
      </c>
      <c r="W220" s="110">
        <f t="shared" si="69"/>
        <v>13</v>
      </c>
      <c r="X220" s="110">
        <f t="shared" si="70"/>
        <v>0</v>
      </c>
      <c r="Y220" s="110">
        <f t="shared" si="75"/>
        <v>0</v>
      </c>
      <c r="Z220" s="114">
        <f t="shared" si="71"/>
        <v>0</v>
      </c>
      <c r="AA220" s="110">
        <f t="shared" si="72"/>
        <v>12.13875</v>
      </c>
      <c r="AB220" s="110">
        <f t="shared" si="76"/>
        <v>12.13875</v>
      </c>
      <c r="AC220" s="114">
        <f t="shared" si="73"/>
        <v>121.3875</v>
      </c>
      <c r="AD220" s="109"/>
    </row>
    <row r="221" spans="1:30" ht="20" customHeight="1">
      <c r="A221" s="109">
        <f t="shared" si="58"/>
        <v>216</v>
      </c>
      <c r="B221" s="109">
        <v>269150</v>
      </c>
      <c r="C221" s="110"/>
      <c r="D221" s="110">
        <v>1.0649999999999999</v>
      </c>
      <c r="E221" s="111">
        <v>2.5000000000000001E-2</v>
      </c>
      <c r="F221" s="112" t="str">
        <f>VLOOKUP(B219,'TCS Chainage As PER CA'!$B$4:$J$4,8,TRUE)</f>
        <v>MCW</v>
      </c>
      <c r="G221" s="112" t="str">
        <f>VLOOKUP(B221,'TCS Chainage As PER CA'!$B$4:$J$4,4,TRUE)</f>
        <v>TCS - 01</v>
      </c>
      <c r="H221" s="110">
        <f>VLOOKUP(B221,'TCS Chainage As PER CA'!$B$4:$J$4,6,TRUE)</f>
        <v>13</v>
      </c>
      <c r="I221" s="110">
        <f t="shared" si="59"/>
        <v>-1.0649999999999999</v>
      </c>
      <c r="J221" s="110">
        <f t="shared" si="60"/>
        <v>-0.80249999999999999</v>
      </c>
      <c r="K221" s="110">
        <f t="shared" si="61"/>
        <v>-0.93374999999999997</v>
      </c>
      <c r="L221" s="110"/>
      <c r="M221" s="110"/>
      <c r="N221" s="110">
        <f t="shared" si="62"/>
        <v>0</v>
      </c>
      <c r="O221" s="110">
        <f t="shared" si="63"/>
        <v>-0.93374999999999997</v>
      </c>
      <c r="P221" s="110">
        <f t="shared" si="64"/>
        <v>0</v>
      </c>
      <c r="Q221" s="110">
        <f t="shared" si="65"/>
        <v>-0.93374999999999997</v>
      </c>
      <c r="R221" s="109">
        <f t="shared" si="74"/>
        <v>10</v>
      </c>
      <c r="S221" s="109">
        <f>VLOOKUP(B221,'TCS Chainage As PER CA'!$B$4:$J$4,7,TRUE)</f>
        <v>0</v>
      </c>
      <c r="T221" s="113">
        <f t="shared" si="66"/>
        <v>0</v>
      </c>
      <c r="U221" s="110">
        <f t="shared" si="67"/>
        <v>13</v>
      </c>
      <c r="V221" s="110">
        <f t="shared" si="68"/>
        <v>13</v>
      </c>
      <c r="W221" s="110">
        <f t="shared" si="69"/>
        <v>13</v>
      </c>
      <c r="X221" s="110">
        <f t="shared" si="70"/>
        <v>0</v>
      </c>
      <c r="Y221" s="110">
        <f t="shared" si="75"/>
        <v>0</v>
      </c>
      <c r="Z221" s="114">
        <f t="shared" si="71"/>
        <v>0</v>
      </c>
      <c r="AA221" s="110">
        <f t="shared" si="72"/>
        <v>12.13875</v>
      </c>
      <c r="AB221" s="110">
        <f t="shared" si="76"/>
        <v>12.13875</v>
      </c>
      <c r="AC221" s="114">
        <f t="shared" si="73"/>
        <v>121.3875</v>
      </c>
      <c r="AD221" s="109"/>
    </row>
    <row r="222" spans="1:30" ht="20" customHeight="1">
      <c r="A222" s="109">
        <f t="shared" si="58"/>
        <v>217</v>
      </c>
      <c r="B222" s="109">
        <v>269160</v>
      </c>
      <c r="C222" s="110"/>
      <c r="D222" s="110">
        <v>1.0649999999999999</v>
      </c>
      <c r="E222" s="111">
        <v>2.5000000000000001E-2</v>
      </c>
      <c r="F222" s="112" t="str">
        <f>VLOOKUP(B220,'TCS Chainage As PER CA'!$B$4:$J$4,8,TRUE)</f>
        <v>MCW</v>
      </c>
      <c r="G222" s="112" t="str">
        <f>VLOOKUP(B222,'TCS Chainage As PER CA'!$B$4:$J$4,4,TRUE)</f>
        <v>TCS - 01</v>
      </c>
      <c r="H222" s="110">
        <f>VLOOKUP(B222,'TCS Chainage As PER CA'!$B$4:$J$4,6,TRUE)</f>
        <v>13</v>
      </c>
      <c r="I222" s="110">
        <f t="shared" si="59"/>
        <v>-1.0649999999999999</v>
      </c>
      <c r="J222" s="110">
        <f t="shared" si="60"/>
        <v>-0.80249999999999999</v>
      </c>
      <c r="K222" s="110">
        <f t="shared" si="61"/>
        <v>-0.93374999999999997</v>
      </c>
      <c r="L222" s="110"/>
      <c r="M222" s="110"/>
      <c r="N222" s="110">
        <f t="shared" si="62"/>
        <v>0</v>
      </c>
      <c r="O222" s="110">
        <f t="shared" si="63"/>
        <v>-0.93374999999999997</v>
      </c>
      <c r="P222" s="110">
        <f t="shared" si="64"/>
        <v>0</v>
      </c>
      <c r="Q222" s="110">
        <f t="shared" si="65"/>
        <v>-0.93374999999999997</v>
      </c>
      <c r="R222" s="109">
        <f t="shared" si="74"/>
        <v>10</v>
      </c>
      <c r="S222" s="109">
        <f>VLOOKUP(B222,'TCS Chainage As PER CA'!$B$4:$J$4,7,TRUE)</f>
        <v>0</v>
      </c>
      <c r="T222" s="113">
        <f t="shared" si="66"/>
        <v>0</v>
      </c>
      <c r="U222" s="110">
        <f t="shared" si="67"/>
        <v>13</v>
      </c>
      <c r="V222" s="110">
        <f t="shared" si="68"/>
        <v>13</v>
      </c>
      <c r="W222" s="110">
        <f t="shared" si="69"/>
        <v>13</v>
      </c>
      <c r="X222" s="110">
        <f t="shared" si="70"/>
        <v>0</v>
      </c>
      <c r="Y222" s="110">
        <f t="shared" si="75"/>
        <v>0</v>
      </c>
      <c r="Z222" s="114">
        <f t="shared" si="71"/>
        <v>0</v>
      </c>
      <c r="AA222" s="110">
        <f t="shared" si="72"/>
        <v>12.13875</v>
      </c>
      <c r="AB222" s="110">
        <f t="shared" si="76"/>
        <v>12.13875</v>
      </c>
      <c r="AC222" s="114">
        <f t="shared" si="73"/>
        <v>121.3875</v>
      </c>
      <c r="AD222" s="109"/>
    </row>
    <row r="223" spans="1:30" ht="20" customHeight="1">
      <c r="A223" s="109">
        <f t="shared" si="58"/>
        <v>218</v>
      </c>
      <c r="B223" s="109">
        <v>269170</v>
      </c>
      <c r="C223" s="110"/>
      <c r="D223" s="110">
        <v>1.0649999999999999</v>
      </c>
      <c r="E223" s="111">
        <v>2.5000000000000001E-2</v>
      </c>
      <c r="F223" s="112" t="str">
        <f>VLOOKUP(B221,'TCS Chainage As PER CA'!$B$4:$J$4,8,TRUE)</f>
        <v>MCW</v>
      </c>
      <c r="G223" s="112" t="str">
        <f>VLOOKUP(B223,'TCS Chainage As PER CA'!$B$4:$J$4,4,TRUE)</f>
        <v>TCS - 01</v>
      </c>
      <c r="H223" s="110">
        <f>VLOOKUP(B223,'TCS Chainage As PER CA'!$B$4:$J$4,6,TRUE)</f>
        <v>13</v>
      </c>
      <c r="I223" s="110">
        <f t="shared" si="59"/>
        <v>-1.0649999999999999</v>
      </c>
      <c r="J223" s="110">
        <f t="shared" si="60"/>
        <v>-0.80249999999999999</v>
      </c>
      <c r="K223" s="110">
        <f t="shared" si="61"/>
        <v>-0.93374999999999997</v>
      </c>
      <c r="L223" s="110"/>
      <c r="M223" s="110"/>
      <c r="N223" s="110">
        <f t="shared" si="62"/>
        <v>0</v>
      </c>
      <c r="O223" s="110">
        <f t="shared" si="63"/>
        <v>-0.93374999999999997</v>
      </c>
      <c r="P223" s="110">
        <f t="shared" si="64"/>
        <v>0</v>
      </c>
      <c r="Q223" s="110">
        <f t="shared" si="65"/>
        <v>-0.93374999999999997</v>
      </c>
      <c r="R223" s="109">
        <f t="shared" si="74"/>
        <v>10</v>
      </c>
      <c r="S223" s="109">
        <f>VLOOKUP(B223,'TCS Chainage As PER CA'!$B$4:$J$4,7,TRUE)</f>
        <v>0</v>
      </c>
      <c r="T223" s="113">
        <f t="shared" si="66"/>
        <v>0</v>
      </c>
      <c r="U223" s="110">
        <f t="shared" si="67"/>
        <v>13</v>
      </c>
      <c r="V223" s="110">
        <f t="shared" si="68"/>
        <v>13</v>
      </c>
      <c r="W223" s="110">
        <f t="shared" si="69"/>
        <v>13</v>
      </c>
      <c r="X223" s="110">
        <f t="shared" si="70"/>
        <v>0</v>
      </c>
      <c r="Y223" s="110">
        <f t="shared" si="75"/>
        <v>0</v>
      </c>
      <c r="Z223" s="114">
        <f t="shared" si="71"/>
        <v>0</v>
      </c>
      <c r="AA223" s="110">
        <f t="shared" si="72"/>
        <v>12.13875</v>
      </c>
      <c r="AB223" s="110">
        <f t="shared" si="76"/>
        <v>12.13875</v>
      </c>
      <c r="AC223" s="114">
        <f t="shared" si="73"/>
        <v>121.3875</v>
      </c>
      <c r="AD223" s="109"/>
    </row>
    <row r="224" spans="1:30" ht="20" customHeight="1">
      <c r="A224" s="109">
        <f t="shared" si="58"/>
        <v>219</v>
      </c>
      <c r="B224" s="109">
        <v>269180</v>
      </c>
      <c r="C224" s="110"/>
      <c r="D224" s="110">
        <v>1.0649999999999999</v>
      </c>
      <c r="E224" s="111">
        <v>2.5000000000000001E-2</v>
      </c>
      <c r="F224" s="112" t="str">
        <f>VLOOKUP(B222,'TCS Chainage As PER CA'!$B$4:$J$4,8,TRUE)</f>
        <v>MCW</v>
      </c>
      <c r="G224" s="112" t="str">
        <f>VLOOKUP(B224,'TCS Chainage As PER CA'!$B$4:$J$4,4,TRUE)</f>
        <v>TCS - 01</v>
      </c>
      <c r="H224" s="110">
        <f>VLOOKUP(B224,'TCS Chainage As PER CA'!$B$4:$J$4,6,TRUE)</f>
        <v>13</v>
      </c>
      <c r="I224" s="110">
        <f t="shared" si="59"/>
        <v>-1.0649999999999999</v>
      </c>
      <c r="J224" s="110">
        <f t="shared" si="60"/>
        <v>-0.80249999999999999</v>
      </c>
      <c r="K224" s="110">
        <f t="shared" si="61"/>
        <v>-0.93374999999999997</v>
      </c>
      <c r="L224" s="110"/>
      <c r="M224" s="110"/>
      <c r="N224" s="110">
        <f t="shared" si="62"/>
        <v>0</v>
      </c>
      <c r="O224" s="110">
        <f t="shared" si="63"/>
        <v>-0.93374999999999997</v>
      </c>
      <c r="P224" s="110">
        <f t="shared" si="64"/>
        <v>0</v>
      </c>
      <c r="Q224" s="110">
        <f t="shared" si="65"/>
        <v>-0.93374999999999997</v>
      </c>
      <c r="R224" s="109">
        <f t="shared" si="74"/>
        <v>10</v>
      </c>
      <c r="S224" s="109">
        <f>VLOOKUP(B224,'TCS Chainage As PER CA'!$B$4:$J$4,7,TRUE)</f>
        <v>0</v>
      </c>
      <c r="T224" s="113">
        <f t="shared" si="66"/>
        <v>0</v>
      </c>
      <c r="U224" s="110">
        <f t="shared" si="67"/>
        <v>13</v>
      </c>
      <c r="V224" s="110">
        <f t="shared" si="68"/>
        <v>13</v>
      </c>
      <c r="W224" s="110">
        <f t="shared" si="69"/>
        <v>13</v>
      </c>
      <c r="X224" s="110">
        <f t="shared" si="70"/>
        <v>0</v>
      </c>
      <c r="Y224" s="110">
        <f t="shared" si="75"/>
        <v>0</v>
      </c>
      <c r="Z224" s="114">
        <f t="shared" si="71"/>
        <v>0</v>
      </c>
      <c r="AA224" s="110">
        <f t="shared" si="72"/>
        <v>12.13875</v>
      </c>
      <c r="AB224" s="110">
        <f t="shared" si="76"/>
        <v>12.13875</v>
      </c>
      <c r="AC224" s="114">
        <f t="shared" si="73"/>
        <v>121.3875</v>
      </c>
      <c r="AD224" s="109"/>
    </row>
    <row r="225" spans="1:30" ht="20" customHeight="1">
      <c r="A225" s="109">
        <f t="shared" si="58"/>
        <v>220</v>
      </c>
      <c r="B225" s="109">
        <v>269190</v>
      </c>
      <c r="C225" s="110"/>
      <c r="D225" s="110">
        <v>1.0649999999999999</v>
      </c>
      <c r="E225" s="111">
        <v>2.5000000000000001E-2</v>
      </c>
      <c r="F225" s="112" t="str">
        <f>VLOOKUP(B223,'TCS Chainage As PER CA'!$B$4:$J$4,8,TRUE)</f>
        <v>MCW</v>
      </c>
      <c r="G225" s="112" t="str">
        <f>VLOOKUP(B225,'TCS Chainage As PER CA'!$B$4:$J$4,4,TRUE)</f>
        <v>TCS - 01</v>
      </c>
      <c r="H225" s="110">
        <f>VLOOKUP(B225,'TCS Chainage As PER CA'!$B$4:$J$4,6,TRUE)</f>
        <v>13</v>
      </c>
      <c r="I225" s="110">
        <f t="shared" si="59"/>
        <v>-1.0649999999999999</v>
      </c>
      <c r="J225" s="110">
        <f t="shared" si="60"/>
        <v>-0.80249999999999999</v>
      </c>
      <c r="K225" s="110">
        <f t="shared" si="61"/>
        <v>-0.93374999999999997</v>
      </c>
      <c r="L225" s="110"/>
      <c r="M225" s="110"/>
      <c r="N225" s="110">
        <f t="shared" si="62"/>
        <v>0</v>
      </c>
      <c r="O225" s="110">
        <f t="shared" si="63"/>
        <v>-0.93374999999999997</v>
      </c>
      <c r="P225" s="110">
        <f t="shared" si="64"/>
        <v>0</v>
      </c>
      <c r="Q225" s="110">
        <f t="shared" si="65"/>
        <v>-0.93374999999999997</v>
      </c>
      <c r="R225" s="109">
        <f t="shared" si="74"/>
        <v>10</v>
      </c>
      <c r="S225" s="109">
        <f>VLOOKUP(B225,'TCS Chainage As PER CA'!$B$4:$J$4,7,TRUE)</f>
        <v>0</v>
      </c>
      <c r="T225" s="113">
        <f t="shared" si="66"/>
        <v>0</v>
      </c>
      <c r="U225" s="110">
        <f t="shared" si="67"/>
        <v>13</v>
      </c>
      <c r="V225" s="110">
        <f t="shared" si="68"/>
        <v>13</v>
      </c>
      <c r="W225" s="110">
        <f t="shared" si="69"/>
        <v>13</v>
      </c>
      <c r="X225" s="110">
        <f t="shared" si="70"/>
        <v>0</v>
      </c>
      <c r="Y225" s="110">
        <f t="shared" si="75"/>
        <v>0</v>
      </c>
      <c r="Z225" s="114">
        <f t="shared" si="71"/>
        <v>0</v>
      </c>
      <c r="AA225" s="110">
        <f t="shared" si="72"/>
        <v>12.13875</v>
      </c>
      <c r="AB225" s="110">
        <f t="shared" si="76"/>
        <v>12.13875</v>
      </c>
      <c r="AC225" s="114">
        <f t="shared" si="73"/>
        <v>121.3875</v>
      </c>
      <c r="AD225" s="109"/>
    </row>
    <row r="226" spans="1:30" ht="20" customHeight="1">
      <c r="A226" s="109">
        <f t="shared" si="58"/>
        <v>221</v>
      </c>
      <c r="B226" s="109">
        <v>269200</v>
      </c>
      <c r="C226" s="110"/>
      <c r="D226" s="110">
        <v>1.0649999999999999</v>
      </c>
      <c r="E226" s="111">
        <v>2.5000000000000001E-2</v>
      </c>
      <c r="F226" s="112" t="str">
        <f>VLOOKUP(B224,'TCS Chainage As PER CA'!$B$4:$J$4,8,TRUE)</f>
        <v>MCW</v>
      </c>
      <c r="G226" s="112" t="str">
        <f>VLOOKUP(B226,'TCS Chainage As PER CA'!$B$4:$J$4,4,TRUE)</f>
        <v>TCS - 01</v>
      </c>
      <c r="H226" s="110">
        <f>VLOOKUP(B226,'TCS Chainage As PER CA'!$B$4:$J$4,6,TRUE)</f>
        <v>13</v>
      </c>
      <c r="I226" s="110">
        <f t="shared" si="59"/>
        <v>-1.0649999999999999</v>
      </c>
      <c r="J226" s="110">
        <f t="shared" si="60"/>
        <v>-0.80249999999999999</v>
      </c>
      <c r="K226" s="110">
        <f t="shared" si="61"/>
        <v>-0.93374999999999997</v>
      </c>
      <c r="L226" s="110"/>
      <c r="M226" s="110"/>
      <c r="N226" s="110">
        <f t="shared" si="62"/>
        <v>0</v>
      </c>
      <c r="O226" s="110">
        <f t="shared" si="63"/>
        <v>-0.93374999999999997</v>
      </c>
      <c r="P226" s="110">
        <f t="shared" si="64"/>
        <v>0</v>
      </c>
      <c r="Q226" s="110">
        <f t="shared" si="65"/>
        <v>-0.93374999999999997</v>
      </c>
      <c r="R226" s="109">
        <f t="shared" si="74"/>
        <v>10</v>
      </c>
      <c r="S226" s="109">
        <f>VLOOKUP(B226,'TCS Chainage As PER CA'!$B$4:$J$4,7,TRUE)</f>
        <v>0</v>
      </c>
      <c r="T226" s="113">
        <f t="shared" si="66"/>
        <v>0</v>
      </c>
      <c r="U226" s="110">
        <f t="shared" si="67"/>
        <v>13</v>
      </c>
      <c r="V226" s="110">
        <f t="shared" si="68"/>
        <v>13</v>
      </c>
      <c r="W226" s="110">
        <f t="shared" si="69"/>
        <v>13</v>
      </c>
      <c r="X226" s="110">
        <f t="shared" si="70"/>
        <v>0</v>
      </c>
      <c r="Y226" s="110">
        <f t="shared" si="75"/>
        <v>0</v>
      </c>
      <c r="Z226" s="114">
        <f t="shared" si="71"/>
        <v>0</v>
      </c>
      <c r="AA226" s="110">
        <f t="shared" si="72"/>
        <v>12.13875</v>
      </c>
      <c r="AB226" s="110">
        <f t="shared" si="76"/>
        <v>12.13875</v>
      </c>
      <c r="AC226" s="114">
        <f t="shared" si="73"/>
        <v>121.3875</v>
      </c>
      <c r="AD226" s="109"/>
    </row>
    <row r="227" spans="1:30" ht="20" customHeight="1">
      <c r="A227" s="109">
        <f t="shared" si="58"/>
        <v>222</v>
      </c>
      <c r="B227" s="109">
        <v>269210</v>
      </c>
      <c r="C227" s="110"/>
      <c r="D227" s="110">
        <v>1.0649999999999999</v>
      </c>
      <c r="E227" s="111">
        <v>2.5000000000000001E-2</v>
      </c>
      <c r="F227" s="112" t="str">
        <f>VLOOKUP(B225,'TCS Chainage As PER CA'!$B$4:$J$4,8,TRUE)</f>
        <v>MCW</v>
      </c>
      <c r="G227" s="112" t="str">
        <f>VLOOKUP(B227,'TCS Chainage As PER CA'!$B$4:$J$4,4,TRUE)</f>
        <v>TCS - 01</v>
      </c>
      <c r="H227" s="110">
        <f>VLOOKUP(B227,'TCS Chainage As PER CA'!$B$4:$J$4,6,TRUE)</f>
        <v>13</v>
      </c>
      <c r="I227" s="110">
        <f t="shared" si="59"/>
        <v>-1.0649999999999999</v>
      </c>
      <c r="J227" s="110">
        <f t="shared" si="60"/>
        <v>-0.80249999999999999</v>
      </c>
      <c r="K227" s="110">
        <f t="shared" si="61"/>
        <v>-0.93374999999999997</v>
      </c>
      <c r="L227" s="110"/>
      <c r="M227" s="110"/>
      <c r="N227" s="110">
        <f t="shared" si="62"/>
        <v>0</v>
      </c>
      <c r="O227" s="110">
        <f t="shared" si="63"/>
        <v>-0.93374999999999997</v>
      </c>
      <c r="P227" s="110">
        <f t="shared" si="64"/>
        <v>0</v>
      </c>
      <c r="Q227" s="110">
        <f t="shared" si="65"/>
        <v>-0.93374999999999997</v>
      </c>
      <c r="R227" s="109">
        <f t="shared" si="74"/>
        <v>10</v>
      </c>
      <c r="S227" s="109">
        <f>VLOOKUP(B227,'TCS Chainage As PER CA'!$B$4:$J$4,7,TRUE)</f>
        <v>0</v>
      </c>
      <c r="T227" s="113">
        <f t="shared" si="66"/>
        <v>0</v>
      </c>
      <c r="U227" s="110">
        <f t="shared" si="67"/>
        <v>13</v>
      </c>
      <c r="V227" s="110">
        <f t="shared" si="68"/>
        <v>13</v>
      </c>
      <c r="W227" s="110">
        <f t="shared" si="69"/>
        <v>13</v>
      </c>
      <c r="X227" s="110">
        <f t="shared" si="70"/>
        <v>0</v>
      </c>
      <c r="Y227" s="110">
        <f t="shared" si="75"/>
        <v>0</v>
      </c>
      <c r="Z227" s="114">
        <f t="shared" si="71"/>
        <v>0</v>
      </c>
      <c r="AA227" s="110">
        <f t="shared" si="72"/>
        <v>12.13875</v>
      </c>
      <c r="AB227" s="110">
        <f t="shared" si="76"/>
        <v>12.13875</v>
      </c>
      <c r="AC227" s="114">
        <f t="shared" si="73"/>
        <v>121.3875</v>
      </c>
      <c r="AD227" s="109"/>
    </row>
    <row r="228" spans="1:30" ht="20" customHeight="1">
      <c r="A228" s="109">
        <f t="shared" si="58"/>
        <v>223</v>
      </c>
      <c r="B228" s="109">
        <v>269220</v>
      </c>
      <c r="C228" s="110"/>
      <c r="D228" s="110">
        <v>1.0649999999999999</v>
      </c>
      <c r="E228" s="111">
        <v>2.5000000000000001E-2</v>
      </c>
      <c r="F228" s="112" t="str">
        <f>VLOOKUP(B226,'TCS Chainage As PER CA'!$B$4:$J$4,8,TRUE)</f>
        <v>MCW</v>
      </c>
      <c r="G228" s="112" t="str">
        <f>VLOOKUP(B228,'TCS Chainage As PER CA'!$B$4:$J$4,4,TRUE)</f>
        <v>TCS - 01</v>
      </c>
      <c r="H228" s="110">
        <f>VLOOKUP(B228,'TCS Chainage As PER CA'!$B$4:$J$4,6,TRUE)</f>
        <v>13</v>
      </c>
      <c r="I228" s="110">
        <f t="shared" si="59"/>
        <v>-1.0649999999999999</v>
      </c>
      <c r="J228" s="110">
        <f t="shared" si="60"/>
        <v>-0.80249999999999999</v>
      </c>
      <c r="K228" s="110">
        <f t="shared" si="61"/>
        <v>-0.93374999999999997</v>
      </c>
      <c r="L228" s="110"/>
      <c r="M228" s="110"/>
      <c r="N228" s="110">
        <f t="shared" si="62"/>
        <v>0</v>
      </c>
      <c r="O228" s="110">
        <f t="shared" si="63"/>
        <v>-0.93374999999999997</v>
      </c>
      <c r="P228" s="110">
        <f t="shared" si="64"/>
        <v>0</v>
      </c>
      <c r="Q228" s="110">
        <f t="shared" si="65"/>
        <v>-0.93374999999999997</v>
      </c>
      <c r="R228" s="109">
        <f t="shared" si="74"/>
        <v>10</v>
      </c>
      <c r="S228" s="109">
        <f>VLOOKUP(B228,'TCS Chainage As PER CA'!$B$4:$J$4,7,TRUE)</f>
        <v>0</v>
      </c>
      <c r="T228" s="113">
        <f t="shared" si="66"/>
        <v>0</v>
      </c>
      <c r="U228" s="110">
        <f t="shared" si="67"/>
        <v>13</v>
      </c>
      <c r="V228" s="110">
        <f t="shared" si="68"/>
        <v>13</v>
      </c>
      <c r="W228" s="110">
        <f t="shared" si="69"/>
        <v>13</v>
      </c>
      <c r="X228" s="110">
        <f t="shared" si="70"/>
        <v>0</v>
      </c>
      <c r="Y228" s="110">
        <f t="shared" si="75"/>
        <v>0</v>
      </c>
      <c r="Z228" s="114">
        <f t="shared" si="71"/>
        <v>0</v>
      </c>
      <c r="AA228" s="110">
        <f t="shared" si="72"/>
        <v>12.13875</v>
      </c>
      <c r="AB228" s="110">
        <f t="shared" si="76"/>
        <v>12.13875</v>
      </c>
      <c r="AC228" s="114">
        <f t="shared" si="73"/>
        <v>121.3875</v>
      </c>
      <c r="AD228" s="109"/>
    </row>
    <row r="229" spans="1:30" ht="20" customHeight="1">
      <c r="A229" s="109">
        <f t="shared" si="58"/>
        <v>224</v>
      </c>
      <c r="B229" s="109">
        <v>269230</v>
      </c>
      <c r="C229" s="110"/>
      <c r="D229" s="110">
        <v>1.0649999999999999</v>
      </c>
      <c r="E229" s="111">
        <v>2.5000000000000001E-2</v>
      </c>
      <c r="F229" s="112" t="str">
        <f>VLOOKUP(B227,'TCS Chainage As PER CA'!$B$4:$J$4,8,TRUE)</f>
        <v>MCW</v>
      </c>
      <c r="G229" s="112" t="str">
        <f>VLOOKUP(B229,'TCS Chainage As PER CA'!$B$4:$J$4,4,TRUE)</f>
        <v>TCS - 01</v>
      </c>
      <c r="H229" s="110">
        <f>VLOOKUP(B229,'TCS Chainage As PER CA'!$B$4:$J$4,6,TRUE)</f>
        <v>13</v>
      </c>
      <c r="I229" s="110">
        <f t="shared" si="59"/>
        <v>-1.0649999999999999</v>
      </c>
      <c r="J229" s="110">
        <f t="shared" si="60"/>
        <v>-0.80249999999999999</v>
      </c>
      <c r="K229" s="110">
        <f t="shared" si="61"/>
        <v>-0.93374999999999997</v>
      </c>
      <c r="L229" s="110"/>
      <c r="M229" s="110"/>
      <c r="N229" s="110">
        <f t="shared" si="62"/>
        <v>0</v>
      </c>
      <c r="O229" s="110">
        <f t="shared" si="63"/>
        <v>-0.93374999999999997</v>
      </c>
      <c r="P229" s="110">
        <f t="shared" si="64"/>
        <v>0</v>
      </c>
      <c r="Q229" s="110">
        <f t="shared" si="65"/>
        <v>-0.93374999999999997</v>
      </c>
      <c r="R229" s="109">
        <f t="shared" si="74"/>
        <v>10</v>
      </c>
      <c r="S229" s="109">
        <f>VLOOKUP(B229,'TCS Chainage As PER CA'!$B$4:$J$4,7,TRUE)</f>
        <v>0</v>
      </c>
      <c r="T229" s="113">
        <f t="shared" si="66"/>
        <v>0</v>
      </c>
      <c r="U229" s="110">
        <f t="shared" si="67"/>
        <v>13</v>
      </c>
      <c r="V229" s="110">
        <f t="shared" si="68"/>
        <v>13</v>
      </c>
      <c r="W229" s="110">
        <f t="shared" si="69"/>
        <v>13</v>
      </c>
      <c r="X229" s="110">
        <f t="shared" si="70"/>
        <v>0</v>
      </c>
      <c r="Y229" s="110">
        <f t="shared" si="75"/>
        <v>0</v>
      </c>
      <c r="Z229" s="114">
        <f t="shared" si="71"/>
        <v>0</v>
      </c>
      <c r="AA229" s="110">
        <f t="shared" si="72"/>
        <v>12.13875</v>
      </c>
      <c r="AB229" s="110">
        <f t="shared" si="76"/>
        <v>12.13875</v>
      </c>
      <c r="AC229" s="114">
        <f t="shared" si="73"/>
        <v>121.3875</v>
      </c>
      <c r="AD229" s="109"/>
    </row>
    <row r="230" spans="1:30" ht="20" customHeight="1">
      <c r="A230" s="109">
        <f t="shared" si="58"/>
        <v>225</v>
      </c>
      <c r="B230" s="109">
        <v>269240</v>
      </c>
      <c r="C230" s="110"/>
      <c r="D230" s="110">
        <v>1.0649999999999999</v>
      </c>
      <c r="E230" s="111">
        <v>2.5000000000000001E-2</v>
      </c>
      <c r="F230" s="112" t="str">
        <f>VLOOKUP(B228,'TCS Chainage As PER CA'!$B$4:$J$4,8,TRUE)</f>
        <v>MCW</v>
      </c>
      <c r="G230" s="112" t="str">
        <f>VLOOKUP(B230,'TCS Chainage As PER CA'!$B$4:$J$4,4,TRUE)</f>
        <v>TCS - 01</v>
      </c>
      <c r="H230" s="110">
        <f>VLOOKUP(B230,'TCS Chainage As PER CA'!$B$4:$J$4,6,TRUE)</f>
        <v>13</v>
      </c>
      <c r="I230" s="110">
        <f t="shared" si="59"/>
        <v>-1.0649999999999999</v>
      </c>
      <c r="J230" s="110">
        <f t="shared" si="60"/>
        <v>-0.80249999999999999</v>
      </c>
      <c r="K230" s="110">
        <f t="shared" si="61"/>
        <v>-0.93374999999999997</v>
      </c>
      <c r="L230" s="110"/>
      <c r="M230" s="110"/>
      <c r="N230" s="110">
        <f t="shared" si="62"/>
        <v>0</v>
      </c>
      <c r="O230" s="110">
        <f t="shared" si="63"/>
        <v>-0.93374999999999997</v>
      </c>
      <c r="P230" s="110">
        <f t="shared" si="64"/>
        <v>0</v>
      </c>
      <c r="Q230" s="110">
        <f t="shared" si="65"/>
        <v>-0.93374999999999997</v>
      </c>
      <c r="R230" s="109">
        <f t="shared" si="74"/>
        <v>10</v>
      </c>
      <c r="S230" s="109">
        <f>VLOOKUP(B230,'TCS Chainage As PER CA'!$B$4:$J$4,7,TRUE)</f>
        <v>0</v>
      </c>
      <c r="T230" s="113">
        <f t="shared" si="66"/>
        <v>0</v>
      </c>
      <c r="U230" s="110">
        <f t="shared" si="67"/>
        <v>13</v>
      </c>
      <c r="V230" s="110">
        <f t="shared" si="68"/>
        <v>13</v>
      </c>
      <c r="W230" s="110">
        <f t="shared" si="69"/>
        <v>13</v>
      </c>
      <c r="X230" s="110">
        <f t="shared" si="70"/>
        <v>0</v>
      </c>
      <c r="Y230" s="110">
        <f t="shared" si="75"/>
        <v>0</v>
      </c>
      <c r="Z230" s="114">
        <f t="shared" si="71"/>
        <v>0</v>
      </c>
      <c r="AA230" s="110">
        <f t="shared" si="72"/>
        <v>12.13875</v>
      </c>
      <c r="AB230" s="110">
        <f t="shared" si="76"/>
        <v>12.13875</v>
      </c>
      <c r="AC230" s="114">
        <f t="shared" si="73"/>
        <v>121.3875</v>
      </c>
      <c r="AD230" s="109"/>
    </row>
    <row r="231" spans="1:30" ht="20" customHeight="1">
      <c r="A231" s="109">
        <f t="shared" si="58"/>
        <v>226</v>
      </c>
      <c r="B231" s="109">
        <v>269250</v>
      </c>
      <c r="C231" s="110"/>
      <c r="D231" s="110">
        <v>1.0649999999999999</v>
      </c>
      <c r="E231" s="111">
        <v>2.5000000000000001E-2</v>
      </c>
      <c r="F231" s="112" t="str">
        <f>VLOOKUP(B229,'TCS Chainage As PER CA'!$B$4:$J$4,8,TRUE)</f>
        <v>MCW</v>
      </c>
      <c r="G231" s="112" t="str">
        <f>VLOOKUP(B231,'TCS Chainage As PER CA'!$B$4:$J$4,4,TRUE)</f>
        <v>TCS - 01</v>
      </c>
      <c r="H231" s="110">
        <f>VLOOKUP(B231,'TCS Chainage As PER CA'!$B$4:$J$4,6,TRUE)</f>
        <v>13</v>
      </c>
      <c r="I231" s="110">
        <f t="shared" si="59"/>
        <v>-1.0649999999999999</v>
      </c>
      <c r="J231" s="110">
        <f t="shared" si="60"/>
        <v>-0.80249999999999999</v>
      </c>
      <c r="K231" s="110">
        <f t="shared" si="61"/>
        <v>-0.93374999999999997</v>
      </c>
      <c r="L231" s="110"/>
      <c r="M231" s="110"/>
      <c r="N231" s="110">
        <f t="shared" si="62"/>
        <v>0</v>
      </c>
      <c r="O231" s="110">
        <f t="shared" si="63"/>
        <v>-0.93374999999999997</v>
      </c>
      <c r="P231" s="110">
        <f t="shared" si="64"/>
        <v>0</v>
      </c>
      <c r="Q231" s="110">
        <f t="shared" si="65"/>
        <v>-0.93374999999999997</v>
      </c>
      <c r="R231" s="109">
        <f t="shared" si="74"/>
        <v>10</v>
      </c>
      <c r="S231" s="109">
        <f>VLOOKUP(B231,'TCS Chainage As PER CA'!$B$4:$J$4,7,TRUE)</f>
        <v>0</v>
      </c>
      <c r="T231" s="113">
        <f t="shared" si="66"/>
        <v>0</v>
      </c>
      <c r="U231" s="110">
        <f t="shared" si="67"/>
        <v>13</v>
      </c>
      <c r="V231" s="110">
        <f t="shared" si="68"/>
        <v>13</v>
      </c>
      <c r="W231" s="110">
        <f t="shared" si="69"/>
        <v>13</v>
      </c>
      <c r="X231" s="110">
        <f t="shared" si="70"/>
        <v>0</v>
      </c>
      <c r="Y231" s="110">
        <f t="shared" si="75"/>
        <v>0</v>
      </c>
      <c r="Z231" s="114">
        <f t="shared" si="71"/>
        <v>0</v>
      </c>
      <c r="AA231" s="110">
        <f t="shared" si="72"/>
        <v>12.13875</v>
      </c>
      <c r="AB231" s="110">
        <f t="shared" si="76"/>
        <v>12.13875</v>
      </c>
      <c r="AC231" s="114">
        <f t="shared" si="73"/>
        <v>121.3875</v>
      </c>
      <c r="AD231" s="109"/>
    </row>
    <row r="232" spans="1:30" ht="20" customHeight="1">
      <c r="A232" s="109">
        <f t="shared" si="58"/>
        <v>227</v>
      </c>
      <c r="B232" s="109">
        <v>269260</v>
      </c>
      <c r="C232" s="110"/>
      <c r="D232" s="110">
        <v>1.0649999999999999</v>
      </c>
      <c r="E232" s="111">
        <v>2.5000000000000001E-2</v>
      </c>
      <c r="F232" s="112" t="str">
        <f>VLOOKUP(B230,'TCS Chainage As PER CA'!$B$4:$J$4,8,TRUE)</f>
        <v>MCW</v>
      </c>
      <c r="G232" s="112" t="str">
        <f>VLOOKUP(B232,'TCS Chainage As PER CA'!$B$4:$J$4,4,TRUE)</f>
        <v>TCS - 01</v>
      </c>
      <c r="H232" s="110">
        <f>VLOOKUP(B232,'TCS Chainage As PER CA'!$B$4:$J$4,6,TRUE)</f>
        <v>13</v>
      </c>
      <c r="I232" s="110">
        <f t="shared" si="59"/>
        <v>-1.0649999999999999</v>
      </c>
      <c r="J232" s="110">
        <f t="shared" si="60"/>
        <v>-0.80249999999999999</v>
      </c>
      <c r="K232" s="110">
        <f t="shared" si="61"/>
        <v>-0.93374999999999997</v>
      </c>
      <c r="L232" s="110"/>
      <c r="M232" s="110"/>
      <c r="N232" s="110">
        <f t="shared" si="62"/>
        <v>0</v>
      </c>
      <c r="O232" s="110">
        <f t="shared" si="63"/>
        <v>-0.93374999999999997</v>
      </c>
      <c r="P232" s="110">
        <f t="shared" si="64"/>
        <v>0</v>
      </c>
      <c r="Q232" s="110">
        <f t="shared" si="65"/>
        <v>-0.93374999999999997</v>
      </c>
      <c r="R232" s="109">
        <f t="shared" si="74"/>
        <v>10</v>
      </c>
      <c r="S232" s="109">
        <f>VLOOKUP(B232,'TCS Chainage As PER CA'!$B$4:$J$4,7,TRUE)</f>
        <v>0</v>
      </c>
      <c r="T232" s="113">
        <f t="shared" si="66"/>
        <v>0</v>
      </c>
      <c r="U232" s="110">
        <f t="shared" si="67"/>
        <v>13</v>
      </c>
      <c r="V232" s="110">
        <f t="shared" si="68"/>
        <v>13</v>
      </c>
      <c r="W232" s="110">
        <f t="shared" si="69"/>
        <v>13</v>
      </c>
      <c r="X232" s="110">
        <f t="shared" si="70"/>
        <v>0</v>
      </c>
      <c r="Y232" s="110">
        <f t="shared" si="75"/>
        <v>0</v>
      </c>
      <c r="Z232" s="114">
        <f t="shared" si="71"/>
        <v>0</v>
      </c>
      <c r="AA232" s="110">
        <f t="shared" si="72"/>
        <v>12.13875</v>
      </c>
      <c r="AB232" s="110">
        <f t="shared" si="76"/>
        <v>12.13875</v>
      </c>
      <c r="AC232" s="114">
        <f t="shared" si="73"/>
        <v>121.3875</v>
      </c>
      <c r="AD232" s="109"/>
    </row>
    <row r="233" spans="1:30" ht="20" customHeight="1">
      <c r="A233" s="109">
        <f t="shared" si="58"/>
        <v>228</v>
      </c>
      <c r="B233" s="109">
        <v>269270</v>
      </c>
      <c r="C233" s="110"/>
      <c r="D233" s="110">
        <v>1.0649999999999999</v>
      </c>
      <c r="E233" s="111">
        <v>2.5000000000000001E-2</v>
      </c>
      <c r="F233" s="112" t="str">
        <f>VLOOKUP(B231,'TCS Chainage As PER CA'!$B$4:$J$4,8,TRUE)</f>
        <v>MCW</v>
      </c>
      <c r="G233" s="112" t="str">
        <f>VLOOKUP(B233,'TCS Chainage As PER CA'!$B$4:$J$4,4,TRUE)</f>
        <v>TCS - 01</v>
      </c>
      <c r="H233" s="110">
        <f>VLOOKUP(B233,'TCS Chainage As PER CA'!$B$4:$J$4,6,TRUE)</f>
        <v>13</v>
      </c>
      <c r="I233" s="110">
        <f t="shared" si="59"/>
        <v>-1.0649999999999999</v>
      </c>
      <c r="J233" s="110">
        <f t="shared" si="60"/>
        <v>-0.80249999999999999</v>
      </c>
      <c r="K233" s="110">
        <f t="shared" si="61"/>
        <v>-0.93374999999999997</v>
      </c>
      <c r="L233" s="110"/>
      <c r="M233" s="110"/>
      <c r="N233" s="110">
        <f t="shared" si="62"/>
        <v>0</v>
      </c>
      <c r="O233" s="110">
        <f t="shared" si="63"/>
        <v>-0.93374999999999997</v>
      </c>
      <c r="P233" s="110">
        <f t="shared" si="64"/>
        <v>0</v>
      </c>
      <c r="Q233" s="110">
        <f t="shared" si="65"/>
        <v>-0.93374999999999997</v>
      </c>
      <c r="R233" s="109">
        <f t="shared" si="74"/>
        <v>10</v>
      </c>
      <c r="S233" s="109">
        <f>VLOOKUP(B233,'TCS Chainage As PER CA'!$B$4:$J$4,7,TRUE)</f>
        <v>0</v>
      </c>
      <c r="T233" s="113">
        <f t="shared" si="66"/>
        <v>0</v>
      </c>
      <c r="U233" s="110">
        <f t="shared" si="67"/>
        <v>13</v>
      </c>
      <c r="V233" s="110">
        <f t="shared" si="68"/>
        <v>13</v>
      </c>
      <c r="W233" s="110">
        <f t="shared" si="69"/>
        <v>13</v>
      </c>
      <c r="X233" s="110">
        <f t="shared" si="70"/>
        <v>0</v>
      </c>
      <c r="Y233" s="110">
        <f t="shared" si="75"/>
        <v>0</v>
      </c>
      <c r="Z233" s="114">
        <f t="shared" si="71"/>
        <v>0</v>
      </c>
      <c r="AA233" s="110">
        <f t="shared" si="72"/>
        <v>12.13875</v>
      </c>
      <c r="AB233" s="110">
        <f t="shared" si="76"/>
        <v>12.13875</v>
      </c>
      <c r="AC233" s="114">
        <f t="shared" si="73"/>
        <v>121.3875</v>
      </c>
      <c r="AD233" s="109"/>
    </row>
    <row r="234" spans="1:30" ht="20" customHeight="1">
      <c r="A234" s="109">
        <f t="shared" si="58"/>
        <v>229</v>
      </c>
      <c r="B234" s="109">
        <v>269280</v>
      </c>
      <c r="C234" s="110"/>
      <c r="D234" s="110">
        <v>1.0649999999999999</v>
      </c>
      <c r="E234" s="111">
        <v>2.5000000000000001E-2</v>
      </c>
      <c r="F234" s="112" t="str">
        <f>VLOOKUP(B232,'TCS Chainage As PER CA'!$B$4:$J$4,8,TRUE)</f>
        <v>MCW</v>
      </c>
      <c r="G234" s="112" t="str">
        <f>VLOOKUP(B234,'TCS Chainage As PER CA'!$B$4:$J$4,4,TRUE)</f>
        <v>TCS - 01</v>
      </c>
      <c r="H234" s="110">
        <f>VLOOKUP(B234,'TCS Chainage As PER CA'!$B$4:$J$4,6,TRUE)</f>
        <v>13</v>
      </c>
      <c r="I234" s="110">
        <f t="shared" si="59"/>
        <v>-1.0649999999999999</v>
      </c>
      <c r="J234" s="110">
        <f t="shared" si="60"/>
        <v>-0.80249999999999999</v>
      </c>
      <c r="K234" s="110">
        <f t="shared" si="61"/>
        <v>-0.93374999999999997</v>
      </c>
      <c r="L234" s="110"/>
      <c r="M234" s="110"/>
      <c r="N234" s="110">
        <f t="shared" si="62"/>
        <v>0</v>
      </c>
      <c r="O234" s="110">
        <f t="shared" si="63"/>
        <v>-0.93374999999999997</v>
      </c>
      <c r="P234" s="110">
        <f t="shared" si="64"/>
        <v>0</v>
      </c>
      <c r="Q234" s="110">
        <f t="shared" si="65"/>
        <v>-0.93374999999999997</v>
      </c>
      <c r="R234" s="109">
        <f t="shared" si="74"/>
        <v>10</v>
      </c>
      <c r="S234" s="109">
        <f>VLOOKUP(B234,'TCS Chainage As PER CA'!$B$4:$J$4,7,TRUE)</f>
        <v>0</v>
      </c>
      <c r="T234" s="113">
        <f t="shared" si="66"/>
        <v>0</v>
      </c>
      <c r="U234" s="110">
        <f t="shared" si="67"/>
        <v>13</v>
      </c>
      <c r="V234" s="110">
        <f t="shared" si="68"/>
        <v>13</v>
      </c>
      <c r="W234" s="110">
        <f t="shared" si="69"/>
        <v>13</v>
      </c>
      <c r="X234" s="110">
        <f t="shared" si="70"/>
        <v>0</v>
      </c>
      <c r="Y234" s="110">
        <f t="shared" si="75"/>
        <v>0</v>
      </c>
      <c r="Z234" s="114">
        <f t="shared" si="71"/>
        <v>0</v>
      </c>
      <c r="AA234" s="110">
        <f t="shared" si="72"/>
        <v>12.13875</v>
      </c>
      <c r="AB234" s="110">
        <f t="shared" si="76"/>
        <v>12.13875</v>
      </c>
      <c r="AC234" s="114">
        <f t="shared" si="73"/>
        <v>121.3875</v>
      </c>
      <c r="AD234" s="109"/>
    </row>
    <row r="235" spans="1:30" ht="20" customHeight="1">
      <c r="A235" s="109">
        <f t="shared" si="58"/>
        <v>230</v>
      </c>
      <c r="B235" s="109">
        <v>269290</v>
      </c>
      <c r="C235" s="110"/>
      <c r="D235" s="110">
        <v>1.0649999999999999</v>
      </c>
      <c r="E235" s="111">
        <v>2.5000000000000001E-2</v>
      </c>
      <c r="F235" s="112" t="str">
        <f>VLOOKUP(B233,'TCS Chainage As PER CA'!$B$4:$J$4,8,TRUE)</f>
        <v>MCW</v>
      </c>
      <c r="G235" s="112" t="str">
        <f>VLOOKUP(B235,'TCS Chainage As PER CA'!$B$4:$J$4,4,TRUE)</f>
        <v>TCS - 01</v>
      </c>
      <c r="H235" s="110">
        <f>VLOOKUP(B235,'TCS Chainage As PER CA'!$B$4:$J$4,6,TRUE)</f>
        <v>13</v>
      </c>
      <c r="I235" s="110">
        <f t="shared" si="59"/>
        <v>-1.0649999999999999</v>
      </c>
      <c r="J235" s="110">
        <f t="shared" si="60"/>
        <v>-0.80249999999999999</v>
      </c>
      <c r="K235" s="110">
        <f t="shared" si="61"/>
        <v>-0.93374999999999997</v>
      </c>
      <c r="L235" s="110"/>
      <c r="M235" s="110"/>
      <c r="N235" s="110">
        <f t="shared" si="62"/>
        <v>0</v>
      </c>
      <c r="O235" s="110">
        <f t="shared" si="63"/>
        <v>-0.93374999999999997</v>
      </c>
      <c r="P235" s="110">
        <f t="shared" si="64"/>
        <v>0</v>
      </c>
      <c r="Q235" s="110">
        <f t="shared" si="65"/>
        <v>-0.93374999999999997</v>
      </c>
      <c r="R235" s="109">
        <f t="shared" si="74"/>
        <v>10</v>
      </c>
      <c r="S235" s="109">
        <f>VLOOKUP(B235,'TCS Chainage As PER CA'!$B$4:$J$4,7,TRUE)</f>
        <v>0</v>
      </c>
      <c r="T235" s="113">
        <f t="shared" si="66"/>
        <v>0</v>
      </c>
      <c r="U235" s="110">
        <f t="shared" si="67"/>
        <v>13</v>
      </c>
      <c r="V235" s="110">
        <f t="shared" si="68"/>
        <v>13</v>
      </c>
      <c r="W235" s="110">
        <f t="shared" si="69"/>
        <v>13</v>
      </c>
      <c r="X235" s="110">
        <f t="shared" si="70"/>
        <v>0</v>
      </c>
      <c r="Y235" s="110">
        <f t="shared" si="75"/>
        <v>0</v>
      </c>
      <c r="Z235" s="114">
        <f t="shared" si="71"/>
        <v>0</v>
      </c>
      <c r="AA235" s="110">
        <f t="shared" si="72"/>
        <v>12.13875</v>
      </c>
      <c r="AB235" s="110">
        <f t="shared" si="76"/>
        <v>12.13875</v>
      </c>
      <c r="AC235" s="114">
        <f t="shared" si="73"/>
        <v>121.3875</v>
      </c>
      <c r="AD235" s="109"/>
    </row>
    <row r="236" spans="1:30" ht="20" customHeight="1">
      <c r="A236" s="109">
        <f t="shared" si="58"/>
        <v>231</v>
      </c>
      <c r="B236" s="109">
        <v>269300</v>
      </c>
      <c r="C236" s="110"/>
      <c r="D236" s="110">
        <v>1.0649999999999999</v>
      </c>
      <c r="E236" s="111">
        <v>2.5000000000000001E-2</v>
      </c>
      <c r="F236" s="112" t="str">
        <f>VLOOKUP(B234,'TCS Chainage As PER CA'!$B$4:$J$4,8,TRUE)</f>
        <v>MCW</v>
      </c>
      <c r="G236" s="112" t="str">
        <f>VLOOKUP(B236,'TCS Chainage As PER CA'!$B$4:$J$4,4,TRUE)</f>
        <v>TCS - 01</v>
      </c>
      <c r="H236" s="110">
        <f>VLOOKUP(B236,'TCS Chainage As PER CA'!$B$4:$J$4,6,TRUE)</f>
        <v>13</v>
      </c>
      <c r="I236" s="110">
        <f t="shared" si="59"/>
        <v>-1.0649999999999999</v>
      </c>
      <c r="J236" s="110">
        <f t="shared" si="60"/>
        <v>-0.80249999999999999</v>
      </c>
      <c r="K236" s="110">
        <f t="shared" si="61"/>
        <v>-0.93374999999999997</v>
      </c>
      <c r="L236" s="110"/>
      <c r="M236" s="110"/>
      <c r="N236" s="110">
        <f t="shared" si="62"/>
        <v>0</v>
      </c>
      <c r="O236" s="110">
        <f t="shared" si="63"/>
        <v>-0.93374999999999997</v>
      </c>
      <c r="P236" s="110">
        <f t="shared" si="64"/>
        <v>0</v>
      </c>
      <c r="Q236" s="110">
        <f t="shared" si="65"/>
        <v>-0.93374999999999997</v>
      </c>
      <c r="R236" s="109">
        <f t="shared" si="74"/>
        <v>10</v>
      </c>
      <c r="S236" s="109">
        <f>VLOOKUP(B236,'TCS Chainage As PER CA'!$B$4:$J$4,7,TRUE)</f>
        <v>0</v>
      </c>
      <c r="T236" s="113">
        <f t="shared" si="66"/>
        <v>0</v>
      </c>
      <c r="U236" s="110">
        <f t="shared" si="67"/>
        <v>13</v>
      </c>
      <c r="V236" s="110">
        <f t="shared" si="68"/>
        <v>13</v>
      </c>
      <c r="W236" s="110">
        <f t="shared" si="69"/>
        <v>13</v>
      </c>
      <c r="X236" s="110">
        <f t="shared" si="70"/>
        <v>0</v>
      </c>
      <c r="Y236" s="110">
        <f t="shared" si="75"/>
        <v>0</v>
      </c>
      <c r="Z236" s="114">
        <f t="shared" si="71"/>
        <v>0</v>
      </c>
      <c r="AA236" s="110">
        <f t="shared" si="72"/>
        <v>12.13875</v>
      </c>
      <c r="AB236" s="110">
        <f t="shared" si="76"/>
        <v>12.13875</v>
      </c>
      <c r="AC236" s="114">
        <f t="shared" si="73"/>
        <v>121.3875</v>
      </c>
      <c r="AD236" s="109"/>
    </row>
    <row r="237" spans="1:30" ht="20" customHeight="1">
      <c r="A237" s="109">
        <f t="shared" si="58"/>
        <v>232</v>
      </c>
      <c r="B237" s="109">
        <v>269310</v>
      </c>
      <c r="C237" s="110"/>
      <c r="D237" s="110">
        <v>1.0649999999999999</v>
      </c>
      <c r="E237" s="111">
        <v>2.5000000000000001E-2</v>
      </c>
      <c r="F237" s="112" t="str">
        <f>VLOOKUP(B235,'TCS Chainage As PER CA'!$B$4:$J$4,8,TRUE)</f>
        <v>MCW</v>
      </c>
      <c r="G237" s="112" t="str">
        <f>VLOOKUP(B237,'TCS Chainage As PER CA'!$B$4:$J$4,4,TRUE)</f>
        <v>TCS - 01</v>
      </c>
      <c r="H237" s="110">
        <f>VLOOKUP(B237,'TCS Chainage As PER CA'!$B$4:$J$4,6,TRUE)</f>
        <v>13</v>
      </c>
      <c r="I237" s="110">
        <f t="shared" si="59"/>
        <v>-1.0649999999999999</v>
      </c>
      <c r="J237" s="110">
        <f t="shared" si="60"/>
        <v>-0.80249999999999999</v>
      </c>
      <c r="K237" s="110">
        <f t="shared" si="61"/>
        <v>-0.93374999999999997</v>
      </c>
      <c r="L237" s="110"/>
      <c r="M237" s="110"/>
      <c r="N237" s="110">
        <f t="shared" si="62"/>
        <v>0</v>
      </c>
      <c r="O237" s="110">
        <f t="shared" si="63"/>
        <v>-0.93374999999999997</v>
      </c>
      <c r="P237" s="110">
        <f t="shared" si="64"/>
        <v>0</v>
      </c>
      <c r="Q237" s="110">
        <f t="shared" si="65"/>
        <v>-0.93374999999999997</v>
      </c>
      <c r="R237" s="109">
        <f t="shared" si="74"/>
        <v>10</v>
      </c>
      <c r="S237" s="109">
        <f>VLOOKUP(B237,'TCS Chainage As PER CA'!$B$4:$J$4,7,TRUE)</f>
        <v>0</v>
      </c>
      <c r="T237" s="113">
        <f t="shared" si="66"/>
        <v>0</v>
      </c>
      <c r="U237" s="110">
        <f t="shared" si="67"/>
        <v>13</v>
      </c>
      <c r="V237" s="110">
        <f t="shared" si="68"/>
        <v>13</v>
      </c>
      <c r="W237" s="110">
        <f t="shared" si="69"/>
        <v>13</v>
      </c>
      <c r="X237" s="110">
        <f t="shared" si="70"/>
        <v>0</v>
      </c>
      <c r="Y237" s="110">
        <f t="shared" si="75"/>
        <v>0</v>
      </c>
      <c r="Z237" s="114">
        <f t="shared" si="71"/>
        <v>0</v>
      </c>
      <c r="AA237" s="110">
        <f t="shared" si="72"/>
        <v>12.13875</v>
      </c>
      <c r="AB237" s="110">
        <f t="shared" si="76"/>
        <v>12.13875</v>
      </c>
      <c r="AC237" s="114">
        <f t="shared" si="73"/>
        <v>121.3875</v>
      </c>
      <c r="AD237" s="109"/>
    </row>
    <row r="238" spans="1:30" ht="20" customHeight="1">
      <c r="A238" s="109">
        <f t="shared" si="58"/>
        <v>233</v>
      </c>
      <c r="B238" s="109">
        <v>269320</v>
      </c>
      <c r="C238" s="110"/>
      <c r="D238" s="110">
        <v>1.0649999999999999</v>
      </c>
      <c r="E238" s="111">
        <v>2.5000000000000001E-2</v>
      </c>
      <c r="F238" s="112" t="str">
        <f>VLOOKUP(B236,'TCS Chainage As PER CA'!$B$4:$J$4,8,TRUE)</f>
        <v>MCW</v>
      </c>
      <c r="G238" s="112" t="str">
        <f>VLOOKUP(B238,'TCS Chainage As PER CA'!$B$4:$J$4,4,TRUE)</f>
        <v>TCS - 01</v>
      </c>
      <c r="H238" s="110">
        <f>VLOOKUP(B238,'TCS Chainage As PER CA'!$B$4:$J$4,6,TRUE)</f>
        <v>13</v>
      </c>
      <c r="I238" s="110">
        <f t="shared" si="59"/>
        <v>-1.0649999999999999</v>
      </c>
      <c r="J238" s="110">
        <f t="shared" si="60"/>
        <v>-0.80249999999999999</v>
      </c>
      <c r="K238" s="110">
        <f t="shared" si="61"/>
        <v>-0.93374999999999997</v>
      </c>
      <c r="L238" s="110"/>
      <c r="M238" s="110"/>
      <c r="N238" s="110">
        <f t="shared" si="62"/>
        <v>0</v>
      </c>
      <c r="O238" s="110">
        <f t="shared" si="63"/>
        <v>-0.93374999999999997</v>
      </c>
      <c r="P238" s="110">
        <f t="shared" si="64"/>
        <v>0</v>
      </c>
      <c r="Q238" s="110">
        <f t="shared" si="65"/>
        <v>-0.93374999999999997</v>
      </c>
      <c r="R238" s="109">
        <f t="shared" si="74"/>
        <v>10</v>
      </c>
      <c r="S238" s="109">
        <f>VLOOKUP(B238,'TCS Chainage As PER CA'!$B$4:$J$4,7,TRUE)</f>
        <v>0</v>
      </c>
      <c r="T238" s="113">
        <f t="shared" si="66"/>
        <v>0</v>
      </c>
      <c r="U238" s="110">
        <f t="shared" si="67"/>
        <v>13</v>
      </c>
      <c r="V238" s="110">
        <f t="shared" si="68"/>
        <v>13</v>
      </c>
      <c r="W238" s="110">
        <f t="shared" si="69"/>
        <v>13</v>
      </c>
      <c r="X238" s="110">
        <f t="shared" si="70"/>
        <v>0</v>
      </c>
      <c r="Y238" s="110">
        <f t="shared" si="75"/>
        <v>0</v>
      </c>
      <c r="Z238" s="114">
        <f t="shared" si="71"/>
        <v>0</v>
      </c>
      <c r="AA238" s="110">
        <f t="shared" si="72"/>
        <v>12.13875</v>
      </c>
      <c r="AB238" s="110">
        <f t="shared" si="76"/>
        <v>12.13875</v>
      </c>
      <c r="AC238" s="114">
        <f t="shared" si="73"/>
        <v>121.3875</v>
      </c>
      <c r="AD238" s="109"/>
    </row>
    <row r="239" spans="1:30" ht="20" customHeight="1">
      <c r="A239" s="109">
        <f t="shared" si="58"/>
        <v>234</v>
      </c>
      <c r="B239" s="109">
        <v>269330</v>
      </c>
      <c r="C239" s="110"/>
      <c r="D239" s="110">
        <v>1.0649999999999999</v>
      </c>
      <c r="E239" s="111">
        <v>2.5000000000000001E-2</v>
      </c>
      <c r="F239" s="112" t="str">
        <f>VLOOKUP(B237,'TCS Chainage As PER CA'!$B$4:$J$4,8,TRUE)</f>
        <v>MCW</v>
      </c>
      <c r="G239" s="112" t="str">
        <f>VLOOKUP(B239,'TCS Chainage As PER CA'!$B$4:$J$4,4,TRUE)</f>
        <v>TCS - 01</v>
      </c>
      <c r="H239" s="110">
        <f>VLOOKUP(B239,'TCS Chainage As PER CA'!$B$4:$J$4,6,TRUE)</f>
        <v>13</v>
      </c>
      <c r="I239" s="110">
        <f t="shared" si="59"/>
        <v>-1.0649999999999999</v>
      </c>
      <c r="J239" s="110">
        <f t="shared" si="60"/>
        <v>-0.80249999999999999</v>
      </c>
      <c r="K239" s="110">
        <f t="shared" si="61"/>
        <v>-0.93374999999999997</v>
      </c>
      <c r="L239" s="110"/>
      <c r="M239" s="110"/>
      <c r="N239" s="110">
        <f t="shared" si="62"/>
        <v>0</v>
      </c>
      <c r="O239" s="110">
        <f t="shared" si="63"/>
        <v>-0.93374999999999997</v>
      </c>
      <c r="P239" s="110">
        <f t="shared" si="64"/>
        <v>0</v>
      </c>
      <c r="Q239" s="110">
        <f t="shared" si="65"/>
        <v>-0.93374999999999997</v>
      </c>
      <c r="R239" s="109">
        <f t="shared" si="74"/>
        <v>10</v>
      </c>
      <c r="S239" s="109">
        <f>VLOOKUP(B239,'TCS Chainage As PER CA'!$B$4:$J$4,7,TRUE)</f>
        <v>0</v>
      </c>
      <c r="T239" s="113">
        <f t="shared" si="66"/>
        <v>0</v>
      </c>
      <c r="U239" s="110">
        <f t="shared" si="67"/>
        <v>13</v>
      </c>
      <c r="V239" s="110">
        <f t="shared" si="68"/>
        <v>13</v>
      </c>
      <c r="W239" s="110">
        <f t="shared" si="69"/>
        <v>13</v>
      </c>
      <c r="X239" s="110">
        <f t="shared" si="70"/>
        <v>0</v>
      </c>
      <c r="Y239" s="110">
        <f t="shared" si="75"/>
        <v>0</v>
      </c>
      <c r="Z239" s="114">
        <f t="shared" si="71"/>
        <v>0</v>
      </c>
      <c r="AA239" s="110">
        <f t="shared" si="72"/>
        <v>12.13875</v>
      </c>
      <c r="AB239" s="110">
        <f t="shared" si="76"/>
        <v>12.13875</v>
      </c>
      <c r="AC239" s="114">
        <f t="shared" si="73"/>
        <v>121.3875</v>
      </c>
      <c r="AD239" s="109"/>
    </row>
    <row r="240" spans="1:30" ht="20" customHeight="1">
      <c r="A240" s="109">
        <f t="shared" si="58"/>
        <v>235</v>
      </c>
      <c r="B240" s="109">
        <v>269340</v>
      </c>
      <c r="C240" s="110"/>
      <c r="D240" s="110">
        <v>1.0649999999999999</v>
      </c>
      <c r="E240" s="111">
        <v>2.5000000000000001E-2</v>
      </c>
      <c r="F240" s="112" t="str">
        <f>VLOOKUP(B238,'TCS Chainage As PER CA'!$B$4:$J$4,8,TRUE)</f>
        <v>MCW</v>
      </c>
      <c r="G240" s="112" t="str">
        <f>VLOOKUP(B240,'TCS Chainage As PER CA'!$B$4:$J$4,4,TRUE)</f>
        <v>TCS - 01</v>
      </c>
      <c r="H240" s="110">
        <f>VLOOKUP(B240,'TCS Chainage As PER CA'!$B$4:$J$4,6,TRUE)</f>
        <v>13</v>
      </c>
      <c r="I240" s="110">
        <f t="shared" si="59"/>
        <v>-1.0649999999999999</v>
      </c>
      <c r="J240" s="110">
        <f t="shared" si="60"/>
        <v>-0.80249999999999999</v>
      </c>
      <c r="K240" s="110">
        <f t="shared" si="61"/>
        <v>-0.93374999999999997</v>
      </c>
      <c r="L240" s="110"/>
      <c r="M240" s="110"/>
      <c r="N240" s="110">
        <f t="shared" si="62"/>
        <v>0</v>
      </c>
      <c r="O240" s="110">
        <f t="shared" si="63"/>
        <v>-0.93374999999999997</v>
      </c>
      <c r="P240" s="110">
        <f t="shared" si="64"/>
        <v>0</v>
      </c>
      <c r="Q240" s="110">
        <f t="shared" si="65"/>
        <v>-0.93374999999999997</v>
      </c>
      <c r="R240" s="109">
        <f t="shared" si="74"/>
        <v>10</v>
      </c>
      <c r="S240" s="109">
        <f>VLOOKUP(B240,'TCS Chainage As PER CA'!$B$4:$J$4,7,TRUE)</f>
        <v>0</v>
      </c>
      <c r="T240" s="113">
        <f t="shared" si="66"/>
        <v>0</v>
      </c>
      <c r="U240" s="110">
        <f t="shared" si="67"/>
        <v>13</v>
      </c>
      <c r="V240" s="110">
        <f t="shared" si="68"/>
        <v>13</v>
      </c>
      <c r="W240" s="110">
        <f t="shared" si="69"/>
        <v>13</v>
      </c>
      <c r="X240" s="110">
        <f t="shared" si="70"/>
        <v>0</v>
      </c>
      <c r="Y240" s="110">
        <f t="shared" si="75"/>
        <v>0</v>
      </c>
      <c r="Z240" s="114">
        <f t="shared" si="71"/>
        <v>0</v>
      </c>
      <c r="AA240" s="110">
        <f t="shared" si="72"/>
        <v>12.13875</v>
      </c>
      <c r="AB240" s="110">
        <f t="shared" si="76"/>
        <v>12.13875</v>
      </c>
      <c r="AC240" s="114">
        <f t="shared" si="73"/>
        <v>121.3875</v>
      </c>
      <c r="AD240" s="109"/>
    </row>
    <row r="241" spans="1:30" ht="20" customHeight="1">
      <c r="A241" s="109">
        <f t="shared" si="58"/>
        <v>236</v>
      </c>
      <c r="B241" s="109">
        <v>269350</v>
      </c>
      <c r="C241" s="110"/>
      <c r="D241" s="110">
        <v>1.0649999999999999</v>
      </c>
      <c r="E241" s="111">
        <v>2.5000000000000001E-2</v>
      </c>
      <c r="F241" s="112" t="str">
        <f>VLOOKUP(B239,'TCS Chainage As PER CA'!$B$4:$J$4,8,TRUE)</f>
        <v>MCW</v>
      </c>
      <c r="G241" s="112" t="str">
        <f>VLOOKUP(B241,'TCS Chainage As PER CA'!$B$4:$J$4,4,TRUE)</f>
        <v>TCS - 01</v>
      </c>
      <c r="H241" s="110">
        <f>VLOOKUP(B241,'TCS Chainage As PER CA'!$B$4:$J$4,6,TRUE)</f>
        <v>13</v>
      </c>
      <c r="I241" s="110">
        <f t="shared" si="59"/>
        <v>-1.0649999999999999</v>
      </c>
      <c r="J241" s="110">
        <f t="shared" si="60"/>
        <v>-0.80249999999999999</v>
      </c>
      <c r="K241" s="110">
        <f t="shared" si="61"/>
        <v>-0.93374999999999997</v>
      </c>
      <c r="L241" s="110"/>
      <c r="M241" s="110"/>
      <c r="N241" s="110">
        <f t="shared" si="62"/>
        <v>0</v>
      </c>
      <c r="O241" s="110">
        <f t="shared" si="63"/>
        <v>-0.93374999999999997</v>
      </c>
      <c r="P241" s="110">
        <f t="shared" si="64"/>
        <v>0</v>
      </c>
      <c r="Q241" s="110">
        <f t="shared" si="65"/>
        <v>-0.93374999999999997</v>
      </c>
      <c r="R241" s="109">
        <f t="shared" si="74"/>
        <v>10</v>
      </c>
      <c r="S241" s="109">
        <f>VLOOKUP(B241,'TCS Chainage As PER CA'!$B$4:$J$4,7,TRUE)</f>
        <v>0</v>
      </c>
      <c r="T241" s="113">
        <f t="shared" si="66"/>
        <v>0</v>
      </c>
      <c r="U241" s="110">
        <f t="shared" si="67"/>
        <v>13</v>
      </c>
      <c r="V241" s="110">
        <f t="shared" si="68"/>
        <v>13</v>
      </c>
      <c r="W241" s="110">
        <f t="shared" si="69"/>
        <v>13</v>
      </c>
      <c r="X241" s="110">
        <f t="shared" si="70"/>
        <v>0</v>
      </c>
      <c r="Y241" s="110">
        <f t="shared" si="75"/>
        <v>0</v>
      </c>
      <c r="Z241" s="114">
        <f t="shared" si="71"/>
        <v>0</v>
      </c>
      <c r="AA241" s="110">
        <f t="shared" si="72"/>
        <v>12.13875</v>
      </c>
      <c r="AB241" s="110">
        <f t="shared" si="76"/>
        <v>12.13875</v>
      </c>
      <c r="AC241" s="114">
        <f t="shared" si="73"/>
        <v>121.3875</v>
      </c>
      <c r="AD241" s="109"/>
    </row>
    <row r="242" spans="1:30" ht="20" customHeight="1">
      <c r="A242" s="109">
        <f t="shared" si="58"/>
        <v>237</v>
      </c>
      <c r="B242" s="109">
        <v>269360</v>
      </c>
      <c r="C242" s="110"/>
      <c r="D242" s="110">
        <v>1.0649999999999999</v>
      </c>
      <c r="E242" s="111">
        <v>2.5000000000000001E-2</v>
      </c>
      <c r="F242" s="112" t="str">
        <f>VLOOKUP(B240,'TCS Chainage As PER CA'!$B$4:$J$4,8,TRUE)</f>
        <v>MCW</v>
      </c>
      <c r="G242" s="112" t="str">
        <f>VLOOKUP(B242,'TCS Chainage As PER CA'!$B$4:$J$4,4,TRUE)</f>
        <v>TCS - 01</v>
      </c>
      <c r="H242" s="110">
        <f>VLOOKUP(B242,'TCS Chainage As PER CA'!$B$4:$J$4,6,TRUE)</f>
        <v>13</v>
      </c>
      <c r="I242" s="110">
        <f t="shared" si="59"/>
        <v>-1.0649999999999999</v>
      </c>
      <c r="J242" s="110">
        <f t="shared" si="60"/>
        <v>-0.80249999999999999</v>
      </c>
      <c r="K242" s="110">
        <f t="shared" si="61"/>
        <v>-0.93374999999999997</v>
      </c>
      <c r="L242" s="110"/>
      <c r="M242" s="110"/>
      <c r="N242" s="110">
        <f t="shared" si="62"/>
        <v>0</v>
      </c>
      <c r="O242" s="110">
        <f t="shared" si="63"/>
        <v>-0.93374999999999997</v>
      </c>
      <c r="P242" s="110">
        <f t="shared" si="64"/>
        <v>0</v>
      </c>
      <c r="Q242" s="110">
        <f t="shared" si="65"/>
        <v>-0.93374999999999997</v>
      </c>
      <c r="R242" s="109">
        <f t="shared" si="74"/>
        <v>10</v>
      </c>
      <c r="S242" s="109">
        <f>VLOOKUP(B242,'TCS Chainage As PER CA'!$B$4:$J$4,7,TRUE)</f>
        <v>0</v>
      </c>
      <c r="T242" s="113">
        <f t="shared" si="66"/>
        <v>0</v>
      </c>
      <c r="U242" s="110">
        <f t="shared" si="67"/>
        <v>13</v>
      </c>
      <c r="V242" s="110">
        <f t="shared" si="68"/>
        <v>13</v>
      </c>
      <c r="W242" s="110">
        <f t="shared" si="69"/>
        <v>13</v>
      </c>
      <c r="X242" s="110">
        <f t="shared" si="70"/>
        <v>0</v>
      </c>
      <c r="Y242" s="110">
        <f t="shared" si="75"/>
        <v>0</v>
      </c>
      <c r="Z242" s="114">
        <f t="shared" si="71"/>
        <v>0</v>
      </c>
      <c r="AA242" s="110">
        <f t="shared" si="72"/>
        <v>12.13875</v>
      </c>
      <c r="AB242" s="110">
        <f t="shared" si="76"/>
        <v>12.13875</v>
      </c>
      <c r="AC242" s="114">
        <f t="shared" si="73"/>
        <v>121.3875</v>
      </c>
      <c r="AD242" s="109"/>
    </row>
    <row r="243" spans="1:30" ht="20" customHeight="1">
      <c r="A243" s="109">
        <f t="shared" si="58"/>
        <v>238</v>
      </c>
      <c r="B243" s="109">
        <v>269370</v>
      </c>
      <c r="C243" s="110"/>
      <c r="D243" s="110">
        <v>1.0649999999999999</v>
      </c>
      <c r="E243" s="111">
        <v>2.5000000000000001E-2</v>
      </c>
      <c r="F243" s="112" t="str">
        <f>VLOOKUP(B241,'TCS Chainage As PER CA'!$B$4:$J$4,8,TRUE)</f>
        <v>MCW</v>
      </c>
      <c r="G243" s="112" t="str">
        <f>VLOOKUP(B243,'TCS Chainage As PER CA'!$B$4:$J$4,4,TRUE)</f>
        <v>TCS - 01</v>
      </c>
      <c r="H243" s="110">
        <f>VLOOKUP(B243,'TCS Chainage As PER CA'!$B$4:$J$4,6,TRUE)</f>
        <v>13</v>
      </c>
      <c r="I243" s="110">
        <f t="shared" si="59"/>
        <v>-1.0649999999999999</v>
      </c>
      <c r="J243" s="110">
        <f t="shared" si="60"/>
        <v>-0.80249999999999999</v>
      </c>
      <c r="K243" s="110">
        <f t="shared" si="61"/>
        <v>-0.93374999999999997</v>
      </c>
      <c r="L243" s="110"/>
      <c r="M243" s="110"/>
      <c r="N243" s="110">
        <f t="shared" si="62"/>
        <v>0</v>
      </c>
      <c r="O243" s="110">
        <f t="shared" si="63"/>
        <v>-0.93374999999999997</v>
      </c>
      <c r="P243" s="110">
        <f t="shared" si="64"/>
        <v>0</v>
      </c>
      <c r="Q243" s="110">
        <f t="shared" si="65"/>
        <v>-0.93374999999999997</v>
      </c>
      <c r="R243" s="109">
        <f t="shared" si="74"/>
        <v>10</v>
      </c>
      <c r="S243" s="109">
        <f>VLOOKUP(B243,'TCS Chainage As PER CA'!$B$4:$J$4,7,TRUE)</f>
        <v>0</v>
      </c>
      <c r="T243" s="113">
        <f t="shared" si="66"/>
        <v>0</v>
      </c>
      <c r="U243" s="110">
        <f t="shared" si="67"/>
        <v>13</v>
      </c>
      <c r="V243" s="110">
        <f t="shared" si="68"/>
        <v>13</v>
      </c>
      <c r="W243" s="110">
        <f t="shared" si="69"/>
        <v>13</v>
      </c>
      <c r="X243" s="110">
        <f t="shared" si="70"/>
        <v>0</v>
      </c>
      <c r="Y243" s="110">
        <f t="shared" si="75"/>
        <v>0</v>
      </c>
      <c r="Z243" s="114">
        <f t="shared" si="71"/>
        <v>0</v>
      </c>
      <c r="AA243" s="110">
        <f t="shared" si="72"/>
        <v>12.13875</v>
      </c>
      <c r="AB243" s="110">
        <f t="shared" si="76"/>
        <v>12.13875</v>
      </c>
      <c r="AC243" s="114">
        <f t="shared" si="73"/>
        <v>121.3875</v>
      </c>
      <c r="AD243" s="109"/>
    </row>
    <row r="244" spans="1:30" ht="20" customHeight="1">
      <c r="A244" s="109">
        <f t="shared" si="58"/>
        <v>239</v>
      </c>
      <c r="B244" s="109">
        <v>269380</v>
      </c>
      <c r="C244" s="110"/>
      <c r="D244" s="110">
        <v>1.0649999999999999</v>
      </c>
      <c r="E244" s="111">
        <v>2.5000000000000001E-2</v>
      </c>
      <c r="F244" s="112" t="str">
        <f>VLOOKUP(B242,'TCS Chainage As PER CA'!$B$4:$J$4,8,TRUE)</f>
        <v>MCW</v>
      </c>
      <c r="G244" s="112" t="str">
        <f>VLOOKUP(B244,'TCS Chainage As PER CA'!$B$4:$J$4,4,TRUE)</f>
        <v>TCS - 01</v>
      </c>
      <c r="H244" s="110">
        <f>VLOOKUP(B244,'TCS Chainage As PER CA'!$B$4:$J$4,6,TRUE)</f>
        <v>13</v>
      </c>
      <c r="I244" s="110">
        <f t="shared" si="59"/>
        <v>-1.0649999999999999</v>
      </c>
      <c r="J244" s="110">
        <f t="shared" si="60"/>
        <v>-0.80249999999999999</v>
      </c>
      <c r="K244" s="110">
        <f t="shared" si="61"/>
        <v>-0.93374999999999997</v>
      </c>
      <c r="L244" s="110"/>
      <c r="M244" s="110"/>
      <c r="N244" s="110">
        <f t="shared" si="62"/>
        <v>0</v>
      </c>
      <c r="O244" s="110">
        <f t="shared" si="63"/>
        <v>-0.93374999999999997</v>
      </c>
      <c r="P244" s="110">
        <f t="shared" si="64"/>
        <v>0</v>
      </c>
      <c r="Q244" s="110">
        <f t="shared" si="65"/>
        <v>-0.93374999999999997</v>
      </c>
      <c r="R244" s="109">
        <f t="shared" si="74"/>
        <v>10</v>
      </c>
      <c r="S244" s="109">
        <f>VLOOKUP(B244,'TCS Chainage As PER CA'!$B$4:$J$4,7,TRUE)</f>
        <v>0</v>
      </c>
      <c r="T244" s="113">
        <f t="shared" si="66"/>
        <v>0</v>
      </c>
      <c r="U244" s="110">
        <f t="shared" si="67"/>
        <v>13</v>
      </c>
      <c r="V244" s="110">
        <f t="shared" si="68"/>
        <v>13</v>
      </c>
      <c r="W244" s="110">
        <f t="shared" si="69"/>
        <v>13</v>
      </c>
      <c r="X244" s="110">
        <f t="shared" si="70"/>
        <v>0</v>
      </c>
      <c r="Y244" s="110">
        <f t="shared" si="75"/>
        <v>0</v>
      </c>
      <c r="Z244" s="114">
        <f t="shared" si="71"/>
        <v>0</v>
      </c>
      <c r="AA244" s="110">
        <f t="shared" si="72"/>
        <v>12.13875</v>
      </c>
      <c r="AB244" s="110">
        <f t="shared" si="76"/>
        <v>12.13875</v>
      </c>
      <c r="AC244" s="114">
        <f t="shared" si="73"/>
        <v>121.3875</v>
      </c>
      <c r="AD244" s="109"/>
    </row>
    <row r="245" spans="1:30" ht="20" customHeight="1">
      <c r="A245" s="109">
        <f t="shared" si="58"/>
        <v>240</v>
      </c>
      <c r="B245" s="109">
        <v>269390</v>
      </c>
      <c r="C245" s="110"/>
      <c r="D245" s="110">
        <v>1.0649999999999999</v>
      </c>
      <c r="E245" s="111">
        <v>2.5000000000000001E-2</v>
      </c>
      <c r="F245" s="112" t="str">
        <f>VLOOKUP(B243,'TCS Chainage As PER CA'!$B$4:$J$4,8,TRUE)</f>
        <v>MCW</v>
      </c>
      <c r="G245" s="112" t="str">
        <f>VLOOKUP(B245,'TCS Chainage As PER CA'!$B$4:$J$4,4,TRUE)</f>
        <v>TCS - 01</v>
      </c>
      <c r="H245" s="110">
        <f>VLOOKUP(B245,'TCS Chainage As PER CA'!$B$4:$J$4,6,TRUE)</f>
        <v>13</v>
      </c>
      <c r="I245" s="110">
        <f t="shared" si="59"/>
        <v>-1.0649999999999999</v>
      </c>
      <c r="J245" s="110">
        <f t="shared" si="60"/>
        <v>-0.80249999999999999</v>
      </c>
      <c r="K245" s="110">
        <f t="shared" si="61"/>
        <v>-0.93374999999999997</v>
      </c>
      <c r="L245" s="110"/>
      <c r="M245" s="110"/>
      <c r="N245" s="110">
        <f t="shared" si="62"/>
        <v>0</v>
      </c>
      <c r="O245" s="110">
        <f t="shared" si="63"/>
        <v>-0.93374999999999997</v>
      </c>
      <c r="P245" s="110">
        <f t="shared" si="64"/>
        <v>0</v>
      </c>
      <c r="Q245" s="110">
        <f t="shared" si="65"/>
        <v>-0.93374999999999997</v>
      </c>
      <c r="R245" s="109">
        <f t="shared" si="74"/>
        <v>10</v>
      </c>
      <c r="S245" s="109">
        <f>VLOOKUP(B245,'TCS Chainage As PER CA'!$B$4:$J$4,7,TRUE)</f>
        <v>0</v>
      </c>
      <c r="T245" s="113">
        <f t="shared" si="66"/>
        <v>0</v>
      </c>
      <c r="U245" s="110">
        <f t="shared" si="67"/>
        <v>13</v>
      </c>
      <c r="V245" s="110">
        <f t="shared" si="68"/>
        <v>13</v>
      </c>
      <c r="W245" s="110">
        <f t="shared" si="69"/>
        <v>13</v>
      </c>
      <c r="X245" s="110">
        <f t="shared" si="70"/>
        <v>0</v>
      </c>
      <c r="Y245" s="110">
        <f t="shared" si="75"/>
        <v>0</v>
      </c>
      <c r="Z245" s="114">
        <f t="shared" si="71"/>
        <v>0</v>
      </c>
      <c r="AA245" s="110">
        <f t="shared" si="72"/>
        <v>12.13875</v>
      </c>
      <c r="AB245" s="110">
        <f t="shared" si="76"/>
        <v>12.13875</v>
      </c>
      <c r="AC245" s="114">
        <f t="shared" si="73"/>
        <v>121.3875</v>
      </c>
      <c r="AD245" s="109"/>
    </row>
    <row r="246" spans="1:30" ht="20" customHeight="1">
      <c r="A246" s="109">
        <f t="shared" si="58"/>
        <v>241</v>
      </c>
      <c r="B246" s="109">
        <v>269400</v>
      </c>
      <c r="C246" s="110"/>
      <c r="D246" s="110">
        <v>1.0649999999999999</v>
      </c>
      <c r="E246" s="111">
        <v>2.5000000000000001E-2</v>
      </c>
      <c r="F246" s="112" t="str">
        <f>VLOOKUP(B244,'TCS Chainage As PER CA'!$B$4:$J$4,8,TRUE)</f>
        <v>MCW</v>
      </c>
      <c r="G246" s="112" t="str">
        <f>VLOOKUP(B246,'TCS Chainage As PER CA'!$B$4:$J$4,4,TRUE)</f>
        <v>TCS - 01</v>
      </c>
      <c r="H246" s="110">
        <f>VLOOKUP(B246,'TCS Chainage As PER CA'!$B$4:$J$4,6,TRUE)</f>
        <v>13</v>
      </c>
      <c r="I246" s="110">
        <f t="shared" si="59"/>
        <v>-1.0649999999999999</v>
      </c>
      <c r="J246" s="110">
        <f t="shared" si="60"/>
        <v>-0.80249999999999999</v>
      </c>
      <c r="K246" s="110">
        <f t="shared" si="61"/>
        <v>-0.93374999999999997</v>
      </c>
      <c r="L246" s="110"/>
      <c r="M246" s="110"/>
      <c r="N246" s="110">
        <f t="shared" si="62"/>
        <v>0</v>
      </c>
      <c r="O246" s="110">
        <f t="shared" si="63"/>
        <v>-0.93374999999999997</v>
      </c>
      <c r="P246" s="110">
        <f t="shared" si="64"/>
        <v>0</v>
      </c>
      <c r="Q246" s="110">
        <f t="shared" si="65"/>
        <v>-0.93374999999999997</v>
      </c>
      <c r="R246" s="109">
        <f t="shared" si="74"/>
        <v>10</v>
      </c>
      <c r="S246" s="109">
        <f>VLOOKUP(B246,'TCS Chainage As PER CA'!$B$4:$J$4,7,TRUE)</f>
        <v>0</v>
      </c>
      <c r="T246" s="113">
        <f t="shared" si="66"/>
        <v>0</v>
      </c>
      <c r="U246" s="110">
        <f t="shared" si="67"/>
        <v>13</v>
      </c>
      <c r="V246" s="110">
        <f t="shared" si="68"/>
        <v>13</v>
      </c>
      <c r="W246" s="110">
        <f t="shared" si="69"/>
        <v>13</v>
      </c>
      <c r="X246" s="110">
        <f t="shared" si="70"/>
        <v>0</v>
      </c>
      <c r="Y246" s="110">
        <f t="shared" si="75"/>
        <v>0</v>
      </c>
      <c r="Z246" s="114">
        <f t="shared" si="71"/>
        <v>0</v>
      </c>
      <c r="AA246" s="110">
        <f t="shared" si="72"/>
        <v>12.13875</v>
      </c>
      <c r="AB246" s="110">
        <f t="shared" si="76"/>
        <v>12.13875</v>
      </c>
      <c r="AC246" s="114">
        <f t="shared" si="73"/>
        <v>121.3875</v>
      </c>
      <c r="AD246" s="109"/>
    </row>
    <row r="247" spans="1:30" ht="20" customHeight="1">
      <c r="A247" s="109">
        <f t="shared" si="58"/>
        <v>242</v>
      </c>
      <c r="B247" s="109">
        <v>269410</v>
      </c>
      <c r="C247" s="110"/>
      <c r="D247" s="110">
        <v>1.0649999999999999</v>
      </c>
      <c r="E247" s="111">
        <v>2.5000000000000001E-2</v>
      </c>
      <c r="F247" s="112" t="str">
        <f>VLOOKUP(B245,'TCS Chainage As PER CA'!$B$4:$J$4,8,TRUE)</f>
        <v>MCW</v>
      </c>
      <c r="G247" s="112" t="str">
        <f>VLOOKUP(B247,'TCS Chainage As PER CA'!$B$4:$J$4,4,TRUE)</f>
        <v>TCS - 01</v>
      </c>
      <c r="H247" s="110">
        <f>VLOOKUP(B247,'TCS Chainage As PER CA'!$B$4:$J$4,6,TRUE)</f>
        <v>13</v>
      </c>
      <c r="I247" s="110">
        <f t="shared" si="59"/>
        <v>-1.0649999999999999</v>
      </c>
      <c r="J247" s="110">
        <f t="shared" si="60"/>
        <v>-0.80249999999999999</v>
      </c>
      <c r="K247" s="110">
        <f t="shared" si="61"/>
        <v>-0.93374999999999997</v>
      </c>
      <c r="L247" s="110"/>
      <c r="M247" s="110"/>
      <c r="N247" s="110">
        <f t="shared" si="62"/>
        <v>0</v>
      </c>
      <c r="O247" s="110">
        <f t="shared" si="63"/>
        <v>-0.93374999999999997</v>
      </c>
      <c r="P247" s="110">
        <f t="shared" si="64"/>
        <v>0</v>
      </c>
      <c r="Q247" s="110">
        <f t="shared" si="65"/>
        <v>-0.93374999999999997</v>
      </c>
      <c r="R247" s="109">
        <f t="shared" si="74"/>
        <v>10</v>
      </c>
      <c r="S247" s="109">
        <f>VLOOKUP(B247,'TCS Chainage As PER CA'!$B$4:$J$4,7,TRUE)</f>
        <v>0</v>
      </c>
      <c r="T247" s="113">
        <f t="shared" si="66"/>
        <v>0</v>
      </c>
      <c r="U247" s="110">
        <f t="shared" si="67"/>
        <v>13</v>
      </c>
      <c r="V247" s="110">
        <f t="shared" si="68"/>
        <v>13</v>
      </c>
      <c r="W247" s="110">
        <f t="shared" si="69"/>
        <v>13</v>
      </c>
      <c r="X247" s="110">
        <f t="shared" si="70"/>
        <v>0</v>
      </c>
      <c r="Y247" s="110">
        <f t="shared" si="75"/>
        <v>0</v>
      </c>
      <c r="Z247" s="114">
        <f t="shared" si="71"/>
        <v>0</v>
      </c>
      <c r="AA247" s="110">
        <f t="shared" si="72"/>
        <v>12.13875</v>
      </c>
      <c r="AB247" s="110">
        <f t="shared" si="76"/>
        <v>12.13875</v>
      </c>
      <c r="AC247" s="114">
        <f t="shared" si="73"/>
        <v>121.3875</v>
      </c>
      <c r="AD247" s="109"/>
    </row>
    <row r="248" spans="1:30" ht="20" customHeight="1">
      <c r="A248" s="109">
        <f t="shared" si="58"/>
        <v>243</v>
      </c>
      <c r="B248" s="109">
        <v>269420</v>
      </c>
      <c r="C248" s="110"/>
      <c r="D248" s="110">
        <v>1.0649999999999999</v>
      </c>
      <c r="E248" s="111">
        <v>2.5000000000000001E-2</v>
      </c>
      <c r="F248" s="112" t="str">
        <f>VLOOKUP(B246,'TCS Chainage As PER CA'!$B$4:$J$4,8,TRUE)</f>
        <v>MCW</v>
      </c>
      <c r="G248" s="112" t="str">
        <f>VLOOKUP(B248,'TCS Chainage As PER CA'!$B$4:$J$4,4,TRUE)</f>
        <v>TCS - 01</v>
      </c>
      <c r="H248" s="110">
        <f>VLOOKUP(B248,'TCS Chainage As PER CA'!$B$4:$J$4,6,TRUE)</f>
        <v>13</v>
      </c>
      <c r="I248" s="110">
        <f t="shared" si="59"/>
        <v>-1.0649999999999999</v>
      </c>
      <c r="J248" s="110">
        <f t="shared" si="60"/>
        <v>-0.80249999999999999</v>
      </c>
      <c r="K248" s="110">
        <f t="shared" si="61"/>
        <v>-0.93374999999999997</v>
      </c>
      <c r="L248" s="110"/>
      <c r="M248" s="110"/>
      <c r="N248" s="110">
        <f t="shared" si="62"/>
        <v>0</v>
      </c>
      <c r="O248" s="110">
        <f t="shared" si="63"/>
        <v>-0.93374999999999997</v>
      </c>
      <c r="P248" s="110">
        <f t="shared" si="64"/>
        <v>0</v>
      </c>
      <c r="Q248" s="110">
        <f t="shared" si="65"/>
        <v>-0.93374999999999997</v>
      </c>
      <c r="R248" s="109">
        <f t="shared" si="74"/>
        <v>10</v>
      </c>
      <c r="S248" s="109">
        <f>VLOOKUP(B248,'TCS Chainage As PER CA'!$B$4:$J$4,7,TRUE)</f>
        <v>0</v>
      </c>
      <c r="T248" s="113">
        <f t="shared" si="66"/>
        <v>0</v>
      </c>
      <c r="U248" s="110">
        <f t="shared" si="67"/>
        <v>13</v>
      </c>
      <c r="V248" s="110">
        <f t="shared" si="68"/>
        <v>13</v>
      </c>
      <c r="W248" s="110">
        <f t="shared" si="69"/>
        <v>13</v>
      </c>
      <c r="X248" s="110">
        <f t="shared" si="70"/>
        <v>0</v>
      </c>
      <c r="Y248" s="110">
        <f t="shared" si="75"/>
        <v>0</v>
      </c>
      <c r="Z248" s="114">
        <f t="shared" si="71"/>
        <v>0</v>
      </c>
      <c r="AA248" s="110">
        <f t="shared" si="72"/>
        <v>12.13875</v>
      </c>
      <c r="AB248" s="110">
        <f t="shared" si="76"/>
        <v>12.13875</v>
      </c>
      <c r="AC248" s="114">
        <f t="shared" si="73"/>
        <v>121.3875</v>
      </c>
      <c r="AD248" s="109"/>
    </row>
    <row r="249" spans="1:30" ht="20" customHeight="1">
      <c r="A249" s="109">
        <f t="shared" si="58"/>
        <v>244</v>
      </c>
      <c r="B249" s="109">
        <v>269430</v>
      </c>
      <c r="C249" s="110"/>
      <c r="D249" s="110">
        <v>1.0649999999999999</v>
      </c>
      <c r="E249" s="111">
        <v>2.5000000000000001E-2</v>
      </c>
      <c r="F249" s="112" t="str">
        <f>VLOOKUP(B247,'TCS Chainage As PER CA'!$B$4:$J$4,8,TRUE)</f>
        <v>MCW</v>
      </c>
      <c r="G249" s="112" t="str">
        <f>VLOOKUP(B249,'TCS Chainage As PER CA'!$B$4:$J$4,4,TRUE)</f>
        <v>TCS - 01</v>
      </c>
      <c r="H249" s="110">
        <f>VLOOKUP(B249,'TCS Chainage As PER CA'!$B$4:$J$4,6,TRUE)</f>
        <v>13</v>
      </c>
      <c r="I249" s="110">
        <f t="shared" si="59"/>
        <v>-1.0649999999999999</v>
      </c>
      <c r="J249" s="110">
        <f t="shared" si="60"/>
        <v>-0.80249999999999999</v>
      </c>
      <c r="K249" s="110">
        <f t="shared" si="61"/>
        <v>-0.93374999999999997</v>
      </c>
      <c r="L249" s="110"/>
      <c r="M249" s="110"/>
      <c r="N249" s="110">
        <f t="shared" si="62"/>
        <v>0</v>
      </c>
      <c r="O249" s="110">
        <f t="shared" si="63"/>
        <v>-0.93374999999999997</v>
      </c>
      <c r="P249" s="110">
        <f t="shared" si="64"/>
        <v>0</v>
      </c>
      <c r="Q249" s="110">
        <f t="shared" si="65"/>
        <v>-0.93374999999999997</v>
      </c>
      <c r="R249" s="109">
        <f t="shared" si="74"/>
        <v>10</v>
      </c>
      <c r="S249" s="109">
        <f>VLOOKUP(B249,'TCS Chainage As PER CA'!$B$4:$J$4,7,TRUE)</f>
        <v>0</v>
      </c>
      <c r="T249" s="113">
        <f t="shared" si="66"/>
        <v>0</v>
      </c>
      <c r="U249" s="110">
        <f t="shared" si="67"/>
        <v>13</v>
      </c>
      <c r="V249" s="110">
        <f t="shared" si="68"/>
        <v>13</v>
      </c>
      <c r="W249" s="110">
        <f t="shared" si="69"/>
        <v>13</v>
      </c>
      <c r="X249" s="110">
        <f t="shared" si="70"/>
        <v>0</v>
      </c>
      <c r="Y249" s="110">
        <f t="shared" si="75"/>
        <v>0</v>
      </c>
      <c r="Z249" s="114">
        <f t="shared" si="71"/>
        <v>0</v>
      </c>
      <c r="AA249" s="110">
        <f t="shared" si="72"/>
        <v>12.13875</v>
      </c>
      <c r="AB249" s="110">
        <f t="shared" si="76"/>
        <v>12.13875</v>
      </c>
      <c r="AC249" s="114">
        <f t="shared" si="73"/>
        <v>121.3875</v>
      </c>
      <c r="AD249" s="109"/>
    </row>
    <row r="250" spans="1:30" ht="20" customHeight="1">
      <c r="A250" s="109">
        <f t="shared" si="58"/>
        <v>245</v>
      </c>
      <c r="B250" s="109">
        <v>269440</v>
      </c>
      <c r="C250" s="110"/>
      <c r="D250" s="110">
        <v>1.0649999999999999</v>
      </c>
      <c r="E250" s="111">
        <v>2.5000000000000001E-2</v>
      </c>
      <c r="F250" s="112" t="str">
        <f>VLOOKUP(B248,'TCS Chainage As PER CA'!$B$4:$J$4,8,TRUE)</f>
        <v>MCW</v>
      </c>
      <c r="G250" s="112" t="str">
        <f>VLOOKUP(B250,'TCS Chainage As PER CA'!$B$4:$J$4,4,TRUE)</f>
        <v>TCS - 01</v>
      </c>
      <c r="H250" s="110">
        <f>VLOOKUP(B250,'TCS Chainage As PER CA'!$B$4:$J$4,6,TRUE)</f>
        <v>13</v>
      </c>
      <c r="I250" s="110">
        <f t="shared" si="59"/>
        <v>-1.0649999999999999</v>
      </c>
      <c r="J250" s="110">
        <f t="shared" si="60"/>
        <v>-0.80249999999999999</v>
      </c>
      <c r="K250" s="110">
        <f t="shared" si="61"/>
        <v>-0.93374999999999997</v>
      </c>
      <c r="L250" s="110"/>
      <c r="M250" s="110"/>
      <c r="N250" s="110">
        <f t="shared" si="62"/>
        <v>0</v>
      </c>
      <c r="O250" s="110">
        <f t="shared" si="63"/>
        <v>-0.93374999999999997</v>
      </c>
      <c r="P250" s="110">
        <f t="shared" si="64"/>
        <v>0</v>
      </c>
      <c r="Q250" s="110">
        <f t="shared" si="65"/>
        <v>-0.93374999999999997</v>
      </c>
      <c r="R250" s="109">
        <f t="shared" si="74"/>
        <v>10</v>
      </c>
      <c r="S250" s="109">
        <f>VLOOKUP(B250,'TCS Chainage As PER CA'!$B$4:$J$4,7,TRUE)</f>
        <v>0</v>
      </c>
      <c r="T250" s="113">
        <f t="shared" si="66"/>
        <v>0</v>
      </c>
      <c r="U250" s="110">
        <f t="shared" si="67"/>
        <v>13</v>
      </c>
      <c r="V250" s="110">
        <f t="shared" si="68"/>
        <v>13</v>
      </c>
      <c r="W250" s="110">
        <f t="shared" si="69"/>
        <v>13</v>
      </c>
      <c r="X250" s="110">
        <f t="shared" si="70"/>
        <v>0</v>
      </c>
      <c r="Y250" s="110">
        <f t="shared" si="75"/>
        <v>0</v>
      </c>
      <c r="Z250" s="114">
        <f t="shared" si="71"/>
        <v>0</v>
      </c>
      <c r="AA250" s="110">
        <f t="shared" si="72"/>
        <v>12.13875</v>
      </c>
      <c r="AB250" s="110">
        <f t="shared" si="76"/>
        <v>12.13875</v>
      </c>
      <c r="AC250" s="114">
        <f t="shared" si="73"/>
        <v>121.3875</v>
      </c>
      <c r="AD250" s="109"/>
    </row>
    <row r="251" spans="1:30" ht="20" customHeight="1">
      <c r="A251" s="109">
        <f t="shared" si="58"/>
        <v>246</v>
      </c>
      <c r="B251" s="109">
        <v>269450</v>
      </c>
      <c r="C251" s="110"/>
      <c r="D251" s="110">
        <v>1.0649999999999999</v>
      </c>
      <c r="E251" s="111">
        <v>2.5000000000000001E-2</v>
      </c>
      <c r="F251" s="112" t="str">
        <f>VLOOKUP(B249,'TCS Chainage As PER CA'!$B$4:$J$4,8,TRUE)</f>
        <v>MCW</v>
      </c>
      <c r="G251" s="112" t="str">
        <f>VLOOKUP(B251,'TCS Chainage As PER CA'!$B$4:$J$4,4,TRUE)</f>
        <v>TCS - 01</v>
      </c>
      <c r="H251" s="110">
        <f>VLOOKUP(B251,'TCS Chainage As PER CA'!$B$4:$J$4,6,TRUE)</f>
        <v>13</v>
      </c>
      <c r="I251" s="110">
        <f t="shared" si="59"/>
        <v>-1.0649999999999999</v>
      </c>
      <c r="J251" s="110">
        <f t="shared" si="60"/>
        <v>-0.80249999999999999</v>
      </c>
      <c r="K251" s="110">
        <f t="shared" si="61"/>
        <v>-0.93374999999999997</v>
      </c>
      <c r="L251" s="110"/>
      <c r="M251" s="110"/>
      <c r="N251" s="110">
        <f t="shared" si="62"/>
        <v>0</v>
      </c>
      <c r="O251" s="110">
        <f t="shared" si="63"/>
        <v>-0.93374999999999997</v>
      </c>
      <c r="P251" s="110">
        <f t="shared" si="64"/>
        <v>0</v>
      </c>
      <c r="Q251" s="110">
        <f t="shared" si="65"/>
        <v>-0.93374999999999997</v>
      </c>
      <c r="R251" s="109">
        <f t="shared" si="74"/>
        <v>10</v>
      </c>
      <c r="S251" s="109">
        <f>VLOOKUP(B251,'TCS Chainage As PER CA'!$B$4:$J$4,7,TRUE)</f>
        <v>0</v>
      </c>
      <c r="T251" s="113">
        <f t="shared" si="66"/>
        <v>0</v>
      </c>
      <c r="U251" s="110">
        <f t="shared" si="67"/>
        <v>13</v>
      </c>
      <c r="V251" s="110">
        <f t="shared" si="68"/>
        <v>13</v>
      </c>
      <c r="W251" s="110">
        <f t="shared" si="69"/>
        <v>13</v>
      </c>
      <c r="X251" s="110">
        <f t="shared" si="70"/>
        <v>0</v>
      </c>
      <c r="Y251" s="110">
        <f t="shared" si="75"/>
        <v>0</v>
      </c>
      <c r="Z251" s="114">
        <f t="shared" si="71"/>
        <v>0</v>
      </c>
      <c r="AA251" s="110">
        <f t="shared" si="72"/>
        <v>12.13875</v>
      </c>
      <c r="AB251" s="110">
        <f t="shared" si="76"/>
        <v>12.13875</v>
      </c>
      <c r="AC251" s="114">
        <f t="shared" si="73"/>
        <v>121.3875</v>
      </c>
      <c r="AD251" s="109"/>
    </row>
    <row r="252" spans="1:30" ht="20" customHeight="1">
      <c r="A252" s="109">
        <f t="shared" si="58"/>
        <v>247</v>
      </c>
      <c r="B252" s="109">
        <v>269460</v>
      </c>
      <c r="C252" s="110"/>
      <c r="D252" s="110">
        <v>1.0649999999999999</v>
      </c>
      <c r="E252" s="111">
        <v>2.5000000000000001E-2</v>
      </c>
      <c r="F252" s="112" t="str">
        <f>VLOOKUP(B250,'TCS Chainage As PER CA'!$B$4:$J$4,8,TRUE)</f>
        <v>MCW</v>
      </c>
      <c r="G252" s="112" t="str">
        <f>VLOOKUP(B252,'TCS Chainage As PER CA'!$B$4:$J$4,4,TRUE)</f>
        <v>TCS - 01</v>
      </c>
      <c r="H252" s="110">
        <f>VLOOKUP(B252,'TCS Chainage As PER CA'!$B$4:$J$4,6,TRUE)</f>
        <v>13</v>
      </c>
      <c r="I252" s="110">
        <f t="shared" si="59"/>
        <v>-1.0649999999999999</v>
      </c>
      <c r="J252" s="110">
        <f t="shared" si="60"/>
        <v>-0.80249999999999999</v>
      </c>
      <c r="K252" s="110">
        <f t="shared" si="61"/>
        <v>-0.93374999999999997</v>
      </c>
      <c r="L252" s="110"/>
      <c r="M252" s="110"/>
      <c r="N252" s="110">
        <f t="shared" si="62"/>
        <v>0</v>
      </c>
      <c r="O252" s="110">
        <f t="shared" si="63"/>
        <v>-0.93374999999999997</v>
      </c>
      <c r="P252" s="110">
        <f t="shared" si="64"/>
        <v>0</v>
      </c>
      <c r="Q252" s="110">
        <f t="shared" si="65"/>
        <v>-0.93374999999999997</v>
      </c>
      <c r="R252" s="109">
        <f t="shared" si="74"/>
        <v>10</v>
      </c>
      <c r="S252" s="109">
        <f>VLOOKUP(B252,'TCS Chainage As PER CA'!$B$4:$J$4,7,TRUE)</f>
        <v>0</v>
      </c>
      <c r="T252" s="113">
        <f t="shared" si="66"/>
        <v>0</v>
      </c>
      <c r="U252" s="110">
        <f t="shared" si="67"/>
        <v>13</v>
      </c>
      <c r="V252" s="110">
        <f t="shared" si="68"/>
        <v>13</v>
      </c>
      <c r="W252" s="110">
        <f t="shared" si="69"/>
        <v>13</v>
      </c>
      <c r="X252" s="110">
        <f t="shared" si="70"/>
        <v>0</v>
      </c>
      <c r="Y252" s="110">
        <f t="shared" si="75"/>
        <v>0</v>
      </c>
      <c r="Z252" s="114">
        <f t="shared" si="71"/>
        <v>0</v>
      </c>
      <c r="AA252" s="110">
        <f t="shared" si="72"/>
        <v>12.13875</v>
      </c>
      <c r="AB252" s="110">
        <f t="shared" si="76"/>
        <v>12.13875</v>
      </c>
      <c r="AC252" s="114">
        <f t="shared" si="73"/>
        <v>121.3875</v>
      </c>
      <c r="AD252" s="109"/>
    </row>
    <row r="253" spans="1:30" ht="20" customHeight="1">
      <c r="A253" s="109">
        <f t="shared" si="58"/>
        <v>248</v>
      </c>
      <c r="B253" s="109">
        <v>269470</v>
      </c>
      <c r="C253" s="110"/>
      <c r="D253" s="110">
        <v>1.0649999999999999</v>
      </c>
      <c r="E253" s="111">
        <v>2.5000000000000001E-2</v>
      </c>
      <c r="F253" s="112" t="str">
        <f>VLOOKUP(B251,'TCS Chainage As PER CA'!$B$4:$J$4,8,TRUE)</f>
        <v>MCW</v>
      </c>
      <c r="G253" s="112" t="str">
        <f>VLOOKUP(B253,'TCS Chainage As PER CA'!$B$4:$J$4,4,TRUE)</f>
        <v>TCS - 01</v>
      </c>
      <c r="H253" s="110">
        <f>VLOOKUP(B253,'TCS Chainage As PER CA'!$B$4:$J$4,6,TRUE)</f>
        <v>13</v>
      </c>
      <c r="I253" s="110">
        <f t="shared" si="59"/>
        <v>-1.0649999999999999</v>
      </c>
      <c r="J253" s="110">
        <f t="shared" si="60"/>
        <v>-0.80249999999999999</v>
      </c>
      <c r="K253" s="110">
        <f t="shared" si="61"/>
        <v>-0.93374999999999997</v>
      </c>
      <c r="L253" s="110"/>
      <c r="M253" s="110"/>
      <c r="N253" s="110">
        <f t="shared" si="62"/>
        <v>0</v>
      </c>
      <c r="O253" s="110">
        <f t="shared" si="63"/>
        <v>-0.93374999999999997</v>
      </c>
      <c r="P253" s="110">
        <f t="shared" si="64"/>
        <v>0</v>
      </c>
      <c r="Q253" s="110">
        <f t="shared" si="65"/>
        <v>-0.93374999999999997</v>
      </c>
      <c r="R253" s="109">
        <f t="shared" si="74"/>
        <v>10</v>
      </c>
      <c r="S253" s="109">
        <f>VLOOKUP(B253,'TCS Chainage As PER CA'!$B$4:$J$4,7,TRUE)</f>
        <v>0</v>
      </c>
      <c r="T253" s="113">
        <f t="shared" si="66"/>
        <v>0</v>
      </c>
      <c r="U253" s="110">
        <f t="shared" si="67"/>
        <v>13</v>
      </c>
      <c r="V253" s="110">
        <f t="shared" si="68"/>
        <v>13</v>
      </c>
      <c r="W253" s="110">
        <f t="shared" si="69"/>
        <v>13</v>
      </c>
      <c r="X253" s="110">
        <f t="shared" si="70"/>
        <v>0</v>
      </c>
      <c r="Y253" s="110">
        <f t="shared" si="75"/>
        <v>0</v>
      </c>
      <c r="Z253" s="114">
        <f t="shared" si="71"/>
        <v>0</v>
      </c>
      <c r="AA253" s="110">
        <f t="shared" si="72"/>
        <v>12.13875</v>
      </c>
      <c r="AB253" s="110">
        <f t="shared" si="76"/>
        <v>12.13875</v>
      </c>
      <c r="AC253" s="114">
        <f t="shared" si="73"/>
        <v>121.3875</v>
      </c>
      <c r="AD253" s="109"/>
    </row>
    <row r="254" spans="1:30" ht="20" customHeight="1">
      <c r="A254" s="109">
        <f t="shared" si="58"/>
        <v>249</v>
      </c>
      <c r="B254" s="109">
        <v>269480</v>
      </c>
      <c r="C254" s="110"/>
      <c r="D254" s="110">
        <v>1.0649999999999999</v>
      </c>
      <c r="E254" s="111">
        <v>2.5000000000000001E-2</v>
      </c>
      <c r="F254" s="112" t="str">
        <f>VLOOKUP(B252,'TCS Chainage As PER CA'!$B$4:$J$4,8,TRUE)</f>
        <v>MCW</v>
      </c>
      <c r="G254" s="112" t="str">
        <f>VLOOKUP(B254,'TCS Chainage As PER CA'!$B$4:$J$4,4,TRUE)</f>
        <v>TCS - 01</v>
      </c>
      <c r="H254" s="110">
        <f>VLOOKUP(B254,'TCS Chainage As PER CA'!$B$4:$J$4,6,TRUE)</f>
        <v>13</v>
      </c>
      <c r="I254" s="110">
        <f t="shared" si="59"/>
        <v>-1.0649999999999999</v>
      </c>
      <c r="J254" s="110">
        <f t="shared" si="60"/>
        <v>-0.80249999999999999</v>
      </c>
      <c r="K254" s="110">
        <f t="shared" si="61"/>
        <v>-0.93374999999999997</v>
      </c>
      <c r="L254" s="110"/>
      <c r="M254" s="110"/>
      <c r="N254" s="110">
        <f t="shared" si="62"/>
        <v>0</v>
      </c>
      <c r="O254" s="110">
        <f t="shared" si="63"/>
        <v>-0.93374999999999997</v>
      </c>
      <c r="P254" s="110">
        <f t="shared" si="64"/>
        <v>0</v>
      </c>
      <c r="Q254" s="110">
        <f t="shared" si="65"/>
        <v>-0.93374999999999997</v>
      </c>
      <c r="R254" s="109">
        <f t="shared" si="74"/>
        <v>10</v>
      </c>
      <c r="S254" s="109">
        <f>VLOOKUP(B254,'TCS Chainage As PER CA'!$B$4:$J$4,7,TRUE)</f>
        <v>0</v>
      </c>
      <c r="T254" s="113">
        <f t="shared" si="66"/>
        <v>0</v>
      </c>
      <c r="U254" s="110">
        <f t="shared" si="67"/>
        <v>13</v>
      </c>
      <c r="V254" s="110">
        <f t="shared" si="68"/>
        <v>13</v>
      </c>
      <c r="W254" s="110">
        <f t="shared" si="69"/>
        <v>13</v>
      </c>
      <c r="X254" s="110">
        <f t="shared" si="70"/>
        <v>0</v>
      </c>
      <c r="Y254" s="110">
        <f t="shared" si="75"/>
        <v>0</v>
      </c>
      <c r="Z254" s="114">
        <f t="shared" si="71"/>
        <v>0</v>
      </c>
      <c r="AA254" s="110">
        <f t="shared" si="72"/>
        <v>12.13875</v>
      </c>
      <c r="AB254" s="110">
        <f t="shared" si="76"/>
        <v>12.13875</v>
      </c>
      <c r="AC254" s="114">
        <f t="shared" si="73"/>
        <v>121.3875</v>
      </c>
      <c r="AD254" s="109"/>
    </row>
    <row r="255" spans="1:30" ht="20" customHeight="1">
      <c r="A255" s="109">
        <f t="shared" si="58"/>
        <v>250</v>
      </c>
      <c r="B255" s="109">
        <v>269490</v>
      </c>
      <c r="C255" s="110"/>
      <c r="D255" s="110">
        <v>1.0649999999999999</v>
      </c>
      <c r="E255" s="111">
        <v>2.5000000000000001E-2</v>
      </c>
      <c r="F255" s="112" t="str">
        <f>VLOOKUP(B253,'TCS Chainage As PER CA'!$B$4:$J$4,8,TRUE)</f>
        <v>MCW</v>
      </c>
      <c r="G255" s="112" t="str">
        <f>VLOOKUP(B255,'TCS Chainage As PER CA'!$B$4:$J$4,4,TRUE)</f>
        <v>TCS - 01</v>
      </c>
      <c r="H255" s="110">
        <f>VLOOKUP(B255,'TCS Chainage As PER CA'!$B$4:$J$4,6,TRUE)</f>
        <v>13</v>
      </c>
      <c r="I255" s="110">
        <f t="shared" si="59"/>
        <v>-1.0649999999999999</v>
      </c>
      <c r="J255" s="110">
        <f t="shared" si="60"/>
        <v>-0.80249999999999999</v>
      </c>
      <c r="K255" s="110">
        <f t="shared" si="61"/>
        <v>-0.93374999999999997</v>
      </c>
      <c r="L255" s="110"/>
      <c r="M255" s="110"/>
      <c r="N255" s="110">
        <f t="shared" si="62"/>
        <v>0</v>
      </c>
      <c r="O255" s="110">
        <f t="shared" si="63"/>
        <v>-0.93374999999999997</v>
      </c>
      <c r="P255" s="110">
        <f t="shared" si="64"/>
        <v>0</v>
      </c>
      <c r="Q255" s="110">
        <f t="shared" si="65"/>
        <v>-0.93374999999999997</v>
      </c>
      <c r="R255" s="109">
        <f t="shared" si="74"/>
        <v>10</v>
      </c>
      <c r="S255" s="109">
        <f>VLOOKUP(B255,'TCS Chainage As PER CA'!$B$4:$J$4,7,TRUE)</f>
        <v>0</v>
      </c>
      <c r="T255" s="113">
        <f t="shared" si="66"/>
        <v>0</v>
      </c>
      <c r="U255" s="110">
        <f t="shared" si="67"/>
        <v>13</v>
      </c>
      <c r="V255" s="110">
        <f t="shared" si="68"/>
        <v>13</v>
      </c>
      <c r="W255" s="110">
        <f t="shared" si="69"/>
        <v>13</v>
      </c>
      <c r="X255" s="110">
        <f t="shared" si="70"/>
        <v>0</v>
      </c>
      <c r="Y255" s="110">
        <f t="shared" si="75"/>
        <v>0</v>
      </c>
      <c r="Z255" s="114">
        <f t="shared" si="71"/>
        <v>0</v>
      </c>
      <c r="AA255" s="110">
        <f t="shared" si="72"/>
        <v>12.13875</v>
      </c>
      <c r="AB255" s="110">
        <f t="shared" si="76"/>
        <v>12.13875</v>
      </c>
      <c r="AC255" s="114">
        <f t="shared" si="73"/>
        <v>121.3875</v>
      </c>
      <c r="AD255" s="109"/>
    </row>
    <row r="256" spans="1:30" ht="20" customHeight="1">
      <c r="A256" s="109">
        <f t="shared" si="58"/>
        <v>251</v>
      </c>
      <c r="B256" s="109">
        <v>269500</v>
      </c>
      <c r="C256" s="110"/>
      <c r="D256" s="110">
        <v>1.0649999999999999</v>
      </c>
      <c r="E256" s="111">
        <v>2.5000000000000001E-2</v>
      </c>
      <c r="F256" s="112" t="str">
        <f>VLOOKUP(B254,'TCS Chainage As PER CA'!$B$4:$J$4,8,TRUE)</f>
        <v>MCW</v>
      </c>
      <c r="G256" s="112" t="str">
        <f>VLOOKUP(B256,'TCS Chainage As PER CA'!$B$4:$J$4,4,TRUE)</f>
        <v>TCS - 01</v>
      </c>
      <c r="H256" s="110">
        <f>VLOOKUP(B256,'TCS Chainage As PER CA'!$B$4:$J$4,6,TRUE)</f>
        <v>13</v>
      </c>
      <c r="I256" s="110">
        <f t="shared" si="59"/>
        <v>-1.0649999999999999</v>
      </c>
      <c r="J256" s="110">
        <f t="shared" si="60"/>
        <v>-0.80249999999999999</v>
      </c>
      <c r="K256" s="110">
        <f t="shared" si="61"/>
        <v>-0.93374999999999997</v>
      </c>
      <c r="L256" s="110"/>
      <c r="M256" s="110"/>
      <c r="N256" s="110">
        <f t="shared" si="62"/>
        <v>0</v>
      </c>
      <c r="O256" s="110">
        <f t="shared" si="63"/>
        <v>-0.93374999999999997</v>
      </c>
      <c r="P256" s="110">
        <f t="shared" si="64"/>
        <v>0</v>
      </c>
      <c r="Q256" s="110">
        <f t="shared" si="65"/>
        <v>-0.93374999999999997</v>
      </c>
      <c r="R256" s="109">
        <f t="shared" si="74"/>
        <v>10</v>
      </c>
      <c r="S256" s="109">
        <f>VLOOKUP(B256,'TCS Chainage As PER CA'!$B$4:$J$4,7,TRUE)</f>
        <v>0</v>
      </c>
      <c r="T256" s="113">
        <f t="shared" si="66"/>
        <v>0</v>
      </c>
      <c r="U256" s="110">
        <f t="shared" si="67"/>
        <v>13</v>
      </c>
      <c r="V256" s="110">
        <f t="shared" si="68"/>
        <v>13</v>
      </c>
      <c r="W256" s="110">
        <f t="shared" si="69"/>
        <v>13</v>
      </c>
      <c r="X256" s="110">
        <f t="shared" si="70"/>
        <v>0</v>
      </c>
      <c r="Y256" s="110">
        <f t="shared" si="75"/>
        <v>0</v>
      </c>
      <c r="Z256" s="114">
        <f t="shared" si="71"/>
        <v>0</v>
      </c>
      <c r="AA256" s="110">
        <f t="shared" si="72"/>
        <v>12.13875</v>
      </c>
      <c r="AB256" s="110">
        <f t="shared" si="76"/>
        <v>12.13875</v>
      </c>
      <c r="AC256" s="114">
        <f t="shared" si="73"/>
        <v>121.3875</v>
      </c>
      <c r="AD256" s="109"/>
    </row>
    <row r="257" spans="1:30" ht="20" customHeight="1">
      <c r="A257" s="109">
        <f t="shared" si="58"/>
        <v>252</v>
      </c>
      <c r="B257" s="109">
        <v>269510</v>
      </c>
      <c r="C257" s="110"/>
      <c r="D257" s="110">
        <v>1.0649999999999999</v>
      </c>
      <c r="E257" s="111">
        <v>2.5000000000000001E-2</v>
      </c>
      <c r="F257" s="112" t="str">
        <f>VLOOKUP(B255,'TCS Chainage As PER CA'!$B$4:$J$4,8,TRUE)</f>
        <v>MCW</v>
      </c>
      <c r="G257" s="112" t="str">
        <f>VLOOKUP(B257,'TCS Chainage As PER CA'!$B$4:$J$4,4,TRUE)</f>
        <v>TCS - 01</v>
      </c>
      <c r="H257" s="110">
        <f>VLOOKUP(B257,'TCS Chainage As PER CA'!$B$4:$J$4,6,TRUE)</f>
        <v>13</v>
      </c>
      <c r="I257" s="110">
        <f t="shared" si="59"/>
        <v>-1.0649999999999999</v>
      </c>
      <c r="J257" s="110">
        <f t="shared" si="60"/>
        <v>-0.80249999999999999</v>
      </c>
      <c r="K257" s="110">
        <f t="shared" si="61"/>
        <v>-0.93374999999999997</v>
      </c>
      <c r="L257" s="110"/>
      <c r="M257" s="110"/>
      <c r="N257" s="110">
        <f t="shared" si="62"/>
        <v>0</v>
      </c>
      <c r="O257" s="110">
        <f t="shared" si="63"/>
        <v>-0.93374999999999997</v>
      </c>
      <c r="P257" s="110">
        <f t="shared" si="64"/>
        <v>0</v>
      </c>
      <c r="Q257" s="110">
        <f t="shared" si="65"/>
        <v>-0.93374999999999997</v>
      </c>
      <c r="R257" s="109">
        <f t="shared" si="74"/>
        <v>10</v>
      </c>
      <c r="S257" s="109">
        <f>VLOOKUP(B257,'TCS Chainage As PER CA'!$B$4:$J$4,7,TRUE)</f>
        <v>0</v>
      </c>
      <c r="T257" s="113">
        <f t="shared" si="66"/>
        <v>0</v>
      </c>
      <c r="U257" s="110">
        <f t="shared" si="67"/>
        <v>13</v>
      </c>
      <c r="V257" s="110">
        <f t="shared" si="68"/>
        <v>13</v>
      </c>
      <c r="W257" s="110">
        <f t="shared" si="69"/>
        <v>13</v>
      </c>
      <c r="X257" s="110">
        <f t="shared" si="70"/>
        <v>0</v>
      </c>
      <c r="Y257" s="110">
        <f t="shared" si="75"/>
        <v>0</v>
      </c>
      <c r="Z257" s="114">
        <f t="shared" si="71"/>
        <v>0</v>
      </c>
      <c r="AA257" s="110">
        <f t="shared" si="72"/>
        <v>12.13875</v>
      </c>
      <c r="AB257" s="110">
        <f t="shared" si="76"/>
        <v>12.13875</v>
      </c>
      <c r="AC257" s="114">
        <f t="shared" si="73"/>
        <v>121.3875</v>
      </c>
      <c r="AD257" s="109"/>
    </row>
    <row r="258" spans="1:30" ht="20" customHeight="1">
      <c r="A258" s="109">
        <f t="shared" si="58"/>
        <v>253</v>
      </c>
      <c r="B258" s="109">
        <v>269520</v>
      </c>
      <c r="C258" s="110"/>
      <c r="D258" s="110">
        <v>1.0649999999999999</v>
      </c>
      <c r="E258" s="111">
        <v>2.5000000000000001E-2</v>
      </c>
      <c r="F258" s="112" t="str">
        <f>VLOOKUP(B256,'TCS Chainage As PER CA'!$B$4:$J$4,8,TRUE)</f>
        <v>MCW</v>
      </c>
      <c r="G258" s="112" t="str">
        <f>VLOOKUP(B258,'TCS Chainage As PER CA'!$B$4:$J$4,4,TRUE)</f>
        <v>TCS - 01</v>
      </c>
      <c r="H258" s="110">
        <f>VLOOKUP(B258,'TCS Chainage As PER CA'!$B$4:$J$4,6,TRUE)</f>
        <v>13</v>
      </c>
      <c r="I258" s="110">
        <f t="shared" si="59"/>
        <v>-1.0649999999999999</v>
      </c>
      <c r="J258" s="110">
        <f t="shared" si="60"/>
        <v>-0.80249999999999999</v>
      </c>
      <c r="K258" s="110">
        <f t="shared" si="61"/>
        <v>-0.93374999999999997</v>
      </c>
      <c r="L258" s="110"/>
      <c r="M258" s="110"/>
      <c r="N258" s="110">
        <f t="shared" si="62"/>
        <v>0</v>
      </c>
      <c r="O258" s="110">
        <f t="shared" si="63"/>
        <v>-0.93374999999999997</v>
      </c>
      <c r="P258" s="110">
        <f t="shared" si="64"/>
        <v>0</v>
      </c>
      <c r="Q258" s="110">
        <f t="shared" si="65"/>
        <v>-0.93374999999999997</v>
      </c>
      <c r="R258" s="109">
        <f t="shared" si="74"/>
        <v>10</v>
      </c>
      <c r="S258" s="109">
        <f>VLOOKUP(B258,'TCS Chainage As PER CA'!$B$4:$J$4,7,TRUE)</f>
        <v>0</v>
      </c>
      <c r="T258" s="113">
        <f t="shared" si="66"/>
        <v>0</v>
      </c>
      <c r="U258" s="110">
        <f t="shared" si="67"/>
        <v>13</v>
      </c>
      <c r="V258" s="110">
        <f t="shared" si="68"/>
        <v>13</v>
      </c>
      <c r="W258" s="110">
        <f t="shared" si="69"/>
        <v>13</v>
      </c>
      <c r="X258" s="110">
        <f t="shared" si="70"/>
        <v>0</v>
      </c>
      <c r="Y258" s="110">
        <f t="shared" si="75"/>
        <v>0</v>
      </c>
      <c r="Z258" s="114">
        <f t="shared" si="71"/>
        <v>0</v>
      </c>
      <c r="AA258" s="110">
        <f t="shared" si="72"/>
        <v>12.13875</v>
      </c>
      <c r="AB258" s="110">
        <f t="shared" si="76"/>
        <v>12.13875</v>
      </c>
      <c r="AC258" s="114">
        <f t="shared" si="73"/>
        <v>121.3875</v>
      </c>
      <c r="AD258" s="109"/>
    </row>
    <row r="259" spans="1:30" ht="20" customHeight="1">
      <c r="A259" s="109">
        <f t="shared" si="58"/>
        <v>254</v>
      </c>
      <c r="B259" s="109">
        <v>269530</v>
      </c>
      <c r="C259" s="110"/>
      <c r="D259" s="110">
        <v>1.0649999999999999</v>
      </c>
      <c r="E259" s="111">
        <v>2.5000000000000001E-2</v>
      </c>
      <c r="F259" s="112" t="str">
        <f>VLOOKUP(B257,'TCS Chainage As PER CA'!$B$4:$J$4,8,TRUE)</f>
        <v>MCW</v>
      </c>
      <c r="G259" s="112" t="str">
        <f>VLOOKUP(B259,'TCS Chainage As PER CA'!$B$4:$J$4,4,TRUE)</f>
        <v>TCS - 01</v>
      </c>
      <c r="H259" s="110">
        <f>VLOOKUP(B259,'TCS Chainage As PER CA'!$B$4:$J$4,6,TRUE)</f>
        <v>13</v>
      </c>
      <c r="I259" s="110">
        <f t="shared" si="59"/>
        <v>-1.0649999999999999</v>
      </c>
      <c r="J259" s="110">
        <f t="shared" si="60"/>
        <v>-0.80249999999999999</v>
      </c>
      <c r="K259" s="110">
        <f t="shared" si="61"/>
        <v>-0.93374999999999997</v>
      </c>
      <c r="L259" s="110"/>
      <c r="M259" s="110"/>
      <c r="N259" s="110">
        <f t="shared" si="62"/>
        <v>0</v>
      </c>
      <c r="O259" s="110">
        <f t="shared" si="63"/>
        <v>-0.93374999999999997</v>
      </c>
      <c r="P259" s="110">
        <f t="shared" si="64"/>
        <v>0</v>
      </c>
      <c r="Q259" s="110">
        <f t="shared" si="65"/>
        <v>-0.93374999999999997</v>
      </c>
      <c r="R259" s="109">
        <f t="shared" si="74"/>
        <v>10</v>
      </c>
      <c r="S259" s="109">
        <f>VLOOKUP(B259,'TCS Chainage As PER CA'!$B$4:$J$4,7,TRUE)</f>
        <v>0</v>
      </c>
      <c r="T259" s="113">
        <f t="shared" si="66"/>
        <v>0</v>
      </c>
      <c r="U259" s="110">
        <f t="shared" si="67"/>
        <v>13</v>
      </c>
      <c r="V259" s="110">
        <f t="shared" si="68"/>
        <v>13</v>
      </c>
      <c r="W259" s="110">
        <f t="shared" si="69"/>
        <v>13</v>
      </c>
      <c r="X259" s="110">
        <f t="shared" si="70"/>
        <v>0</v>
      </c>
      <c r="Y259" s="110">
        <f t="shared" si="75"/>
        <v>0</v>
      </c>
      <c r="Z259" s="114">
        <f t="shared" si="71"/>
        <v>0</v>
      </c>
      <c r="AA259" s="110">
        <f t="shared" si="72"/>
        <v>12.13875</v>
      </c>
      <c r="AB259" s="110">
        <f t="shared" si="76"/>
        <v>12.13875</v>
      </c>
      <c r="AC259" s="114">
        <f t="shared" si="73"/>
        <v>121.3875</v>
      </c>
      <c r="AD259" s="109"/>
    </row>
    <row r="260" spans="1:30" ht="20" customHeight="1">
      <c r="A260" s="109">
        <f t="shared" si="58"/>
        <v>255</v>
      </c>
      <c r="B260" s="109">
        <v>269540</v>
      </c>
      <c r="C260" s="110"/>
      <c r="D260" s="110">
        <v>1.0649999999999999</v>
      </c>
      <c r="E260" s="111">
        <v>2.5000000000000001E-2</v>
      </c>
      <c r="F260" s="112" t="str">
        <f>VLOOKUP(B258,'TCS Chainage As PER CA'!$B$4:$J$4,8,TRUE)</f>
        <v>MCW</v>
      </c>
      <c r="G260" s="112" t="str">
        <f>VLOOKUP(B260,'TCS Chainage As PER CA'!$B$4:$J$4,4,TRUE)</f>
        <v>TCS - 01</v>
      </c>
      <c r="H260" s="110">
        <f>VLOOKUP(B260,'TCS Chainage As PER CA'!$B$4:$J$4,6,TRUE)</f>
        <v>13</v>
      </c>
      <c r="I260" s="110">
        <f t="shared" si="59"/>
        <v>-1.0649999999999999</v>
      </c>
      <c r="J260" s="110">
        <f t="shared" si="60"/>
        <v>-0.80249999999999999</v>
      </c>
      <c r="K260" s="110">
        <f t="shared" si="61"/>
        <v>-0.93374999999999997</v>
      </c>
      <c r="L260" s="110"/>
      <c r="M260" s="110"/>
      <c r="N260" s="110">
        <f t="shared" si="62"/>
        <v>0</v>
      </c>
      <c r="O260" s="110">
        <f t="shared" si="63"/>
        <v>-0.93374999999999997</v>
      </c>
      <c r="P260" s="110">
        <f t="shared" si="64"/>
        <v>0</v>
      </c>
      <c r="Q260" s="110">
        <f t="shared" si="65"/>
        <v>-0.93374999999999997</v>
      </c>
      <c r="R260" s="109">
        <f t="shared" si="74"/>
        <v>10</v>
      </c>
      <c r="S260" s="109">
        <f>VLOOKUP(B260,'TCS Chainage As PER CA'!$B$4:$J$4,7,TRUE)</f>
        <v>0</v>
      </c>
      <c r="T260" s="113">
        <f t="shared" si="66"/>
        <v>0</v>
      </c>
      <c r="U260" s="110">
        <f t="shared" si="67"/>
        <v>13</v>
      </c>
      <c r="V260" s="110">
        <f t="shared" si="68"/>
        <v>13</v>
      </c>
      <c r="W260" s="110">
        <f t="shared" si="69"/>
        <v>13</v>
      </c>
      <c r="X260" s="110">
        <f t="shared" si="70"/>
        <v>0</v>
      </c>
      <c r="Y260" s="110">
        <f t="shared" si="75"/>
        <v>0</v>
      </c>
      <c r="Z260" s="114">
        <f t="shared" si="71"/>
        <v>0</v>
      </c>
      <c r="AA260" s="110">
        <f t="shared" si="72"/>
        <v>12.13875</v>
      </c>
      <c r="AB260" s="110">
        <f t="shared" si="76"/>
        <v>12.13875</v>
      </c>
      <c r="AC260" s="114">
        <f t="shared" si="73"/>
        <v>121.3875</v>
      </c>
      <c r="AD260" s="109"/>
    </row>
    <row r="261" spans="1:30" ht="20" customHeight="1">
      <c r="A261" s="109">
        <f t="shared" si="58"/>
        <v>256</v>
      </c>
      <c r="B261" s="109">
        <v>269550</v>
      </c>
      <c r="C261" s="110"/>
      <c r="D261" s="110">
        <v>1.0649999999999999</v>
      </c>
      <c r="E261" s="111">
        <v>2.5000000000000001E-2</v>
      </c>
      <c r="F261" s="112" t="str">
        <f>VLOOKUP(B259,'TCS Chainage As PER CA'!$B$4:$J$4,8,TRUE)</f>
        <v>MCW</v>
      </c>
      <c r="G261" s="112" t="str">
        <f>VLOOKUP(B261,'TCS Chainage As PER CA'!$B$4:$J$4,4,TRUE)</f>
        <v>TCS - 01</v>
      </c>
      <c r="H261" s="110">
        <f>VLOOKUP(B261,'TCS Chainage As PER CA'!$B$4:$J$4,6,TRUE)</f>
        <v>13</v>
      </c>
      <c r="I261" s="110">
        <f t="shared" si="59"/>
        <v>-1.0649999999999999</v>
      </c>
      <c r="J261" s="110">
        <f t="shared" si="60"/>
        <v>-0.80249999999999999</v>
      </c>
      <c r="K261" s="110">
        <f t="shared" si="61"/>
        <v>-0.93374999999999997</v>
      </c>
      <c r="L261" s="110"/>
      <c r="M261" s="110"/>
      <c r="N261" s="110">
        <f t="shared" si="62"/>
        <v>0</v>
      </c>
      <c r="O261" s="110">
        <f t="shared" si="63"/>
        <v>-0.93374999999999997</v>
      </c>
      <c r="P261" s="110">
        <f t="shared" si="64"/>
        <v>0</v>
      </c>
      <c r="Q261" s="110">
        <f t="shared" si="65"/>
        <v>-0.93374999999999997</v>
      </c>
      <c r="R261" s="109">
        <f t="shared" si="74"/>
        <v>10</v>
      </c>
      <c r="S261" s="109">
        <f>VLOOKUP(B261,'TCS Chainage As PER CA'!$B$4:$J$4,7,TRUE)</f>
        <v>0</v>
      </c>
      <c r="T261" s="113">
        <f t="shared" si="66"/>
        <v>0</v>
      </c>
      <c r="U261" s="110">
        <f t="shared" si="67"/>
        <v>13</v>
      </c>
      <c r="V261" s="110">
        <f t="shared" si="68"/>
        <v>13</v>
      </c>
      <c r="W261" s="110">
        <f t="shared" si="69"/>
        <v>13</v>
      </c>
      <c r="X261" s="110">
        <f t="shared" si="70"/>
        <v>0</v>
      </c>
      <c r="Y261" s="110">
        <f t="shared" si="75"/>
        <v>0</v>
      </c>
      <c r="Z261" s="114">
        <f t="shared" si="71"/>
        <v>0</v>
      </c>
      <c r="AA261" s="110">
        <f t="shared" si="72"/>
        <v>12.13875</v>
      </c>
      <c r="AB261" s="110">
        <f t="shared" si="76"/>
        <v>12.13875</v>
      </c>
      <c r="AC261" s="114">
        <f t="shared" si="73"/>
        <v>121.3875</v>
      </c>
      <c r="AD261" s="109"/>
    </row>
    <row r="262" spans="1:30" ht="20" customHeight="1">
      <c r="A262" s="109">
        <f t="shared" ref="A262:A306" si="77">+A261+1</f>
        <v>257</v>
      </c>
      <c r="B262" s="109">
        <v>269560</v>
      </c>
      <c r="C262" s="110"/>
      <c r="D262" s="110">
        <v>1.0649999999999999</v>
      </c>
      <c r="E262" s="111">
        <v>2.5000000000000001E-2</v>
      </c>
      <c r="F262" s="112" t="str">
        <f>VLOOKUP(B260,'TCS Chainage As PER CA'!$B$4:$J$4,8,TRUE)</f>
        <v>MCW</v>
      </c>
      <c r="G262" s="112" t="str">
        <f>VLOOKUP(B262,'TCS Chainage As PER CA'!$B$4:$J$4,4,TRUE)</f>
        <v>TCS - 01</v>
      </c>
      <c r="H262" s="110">
        <f>VLOOKUP(B262,'TCS Chainage As PER CA'!$B$4:$J$4,6,TRUE)</f>
        <v>13</v>
      </c>
      <c r="I262" s="110">
        <f t="shared" ref="I262:I306" si="78">C262-D262</f>
        <v>-1.0649999999999999</v>
      </c>
      <c r="J262" s="110">
        <f t="shared" ref="J262:J306" si="79">I262+(($H262-2.5)*E262)</f>
        <v>-0.80249999999999999</v>
      </c>
      <c r="K262" s="110">
        <f t="shared" ref="K262:K306" si="80">(I262+J262)/2</f>
        <v>-0.93374999999999997</v>
      </c>
      <c r="L262" s="110"/>
      <c r="M262" s="110"/>
      <c r="N262" s="110">
        <f t="shared" ref="N262:N306" si="81">(L262+M262)/2</f>
        <v>0</v>
      </c>
      <c r="O262" s="110">
        <f t="shared" ref="O262:O306" si="82">K262-N262</f>
        <v>-0.93374999999999997</v>
      </c>
      <c r="P262" s="110">
        <f t="shared" ref="P262:P306" si="83">+IF(O262&gt;0,O262,0)</f>
        <v>0</v>
      </c>
      <c r="Q262" s="110">
        <f t="shared" ref="Q262:Q306" si="84">+IF(O262&lt;0,O262,0)</f>
        <v>-0.93374999999999997</v>
      </c>
      <c r="R262" s="109">
        <f t="shared" si="74"/>
        <v>10</v>
      </c>
      <c r="S262" s="109">
        <f>VLOOKUP(B262,'TCS Chainage As PER CA'!$B$4:$J$4,7,TRUE)</f>
        <v>0</v>
      </c>
      <c r="T262" s="113">
        <f t="shared" ref="T262:T306" si="85">IF(S262&gt;0,(CONCATENATE(S262," : 1")),0)</f>
        <v>0</v>
      </c>
      <c r="U262" s="110">
        <f t="shared" ref="U262:U306" si="86">+H262</f>
        <v>13</v>
      </c>
      <c r="V262" s="110">
        <f t="shared" ref="V262:V306" si="87">U262+O262*S262</f>
        <v>13</v>
      </c>
      <c r="W262" s="110">
        <f t="shared" ref="W262:W306" si="88">(U262+V262)/2</f>
        <v>13</v>
      </c>
      <c r="X262" s="110">
        <f t="shared" ref="X262:X306" si="89">P262*W262</f>
        <v>0</v>
      </c>
      <c r="Y262" s="110">
        <f t="shared" si="75"/>
        <v>0</v>
      </c>
      <c r="Z262" s="114">
        <f t="shared" ref="Z262:Z306" si="90">Y262*R262</f>
        <v>0</v>
      </c>
      <c r="AA262" s="110">
        <f t="shared" ref="AA262:AA306" si="91">Q262*W262*-1</f>
        <v>12.13875</v>
      </c>
      <c r="AB262" s="110">
        <f t="shared" si="76"/>
        <v>12.13875</v>
      </c>
      <c r="AC262" s="114">
        <f t="shared" ref="AC262:AC306" si="92">AB262*R262</f>
        <v>121.3875</v>
      </c>
      <c r="AD262" s="109"/>
    </row>
    <row r="263" spans="1:30" ht="20" customHeight="1">
      <c r="A263" s="109">
        <f t="shared" si="77"/>
        <v>258</v>
      </c>
      <c r="B263" s="109">
        <v>269570</v>
      </c>
      <c r="C263" s="110"/>
      <c r="D263" s="110">
        <v>1.0649999999999999</v>
      </c>
      <c r="E263" s="111">
        <v>2.5000000000000001E-2</v>
      </c>
      <c r="F263" s="112" t="str">
        <f>VLOOKUP(B261,'TCS Chainage As PER CA'!$B$4:$J$4,8,TRUE)</f>
        <v>MCW</v>
      </c>
      <c r="G263" s="112" t="str">
        <f>VLOOKUP(B263,'TCS Chainage As PER CA'!$B$4:$J$4,4,TRUE)</f>
        <v>TCS - 01</v>
      </c>
      <c r="H263" s="110">
        <f>VLOOKUP(B263,'TCS Chainage As PER CA'!$B$4:$J$4,6,TRUE)</f>
        <v>13</v>
      </c>
      <c r="I263" s="110">
        <f t="shared" si="78"/>
        <v>-1.0649999999999999</v>
      </c>
      <c r="J263" s="110">
        <f t="shared" si="79"/>
        <v>-0.80249999999999999</v>
      </c>
      <c r="K263" s="110">
        <f t="shared" si="80"/>
        <v>-0.93374999999999997</v>
      </c>
      <c r="L263" s="110"/>
      <c r="M263" s="110"/>
      <c r="N263" s="110">
        <f t="shared" si="81"/>
        <v>0</v>
      </c>
      <c r="O263" s="110">
        <f t="shared" si="82"/>
        <v>-0.93374999999999997</v>
      </c>
      <c r="P263" s="110">
        <f t="shared" si="83"/>
        <v>0</v>
      </c>
      <c r="Q263" s="110">
        <f t="shared" si="84"/>
        <v>-0.93374999999999997</v>
      </c>
      <c r="R263" s="109">
        <f t="shared" ref="R263:R306" si="93">+B263-B262</f>
        <v>10</v>
      </c>
      <c r="S263" s="109">
        <f>VLOOKUP(B263,'TCS Chainage As PER CA'!$B$4:$J$4,7,TRUE)</f>
        <v>0</v>
      </c>
      <c r="T263" s="113">
        <f t="shared" si="85"/>
        <v>0</v>
      </c>
      <c r="U263" s="110">
        <f t="shared" si="86"/>
        <v>13</v>
      </c>
      <c r="V263" s="110">
        <f t="shared" si="87"/>
        <v>13</v>
      </c>
      <c r="W263" s="110">
        <f t="shared" si="88"/>
        <v>13</v>
      </c>
      <c r="X263" s="110">
        <f t="shared" si="89"/>
        <v>0</v>
      </c>
      <c r="Y263" s="110">
        <f t="shared" ref="Y263:Y306" si="94">(X263+X262)/2</f>
        <v>0</v>
      </c>
      <c r="Z263" s="114">
        <f t="shared" si="90"/>
        <v>0</v>
      </c>
      <c r="AA263" s="110">
        <f t="shared" si="91"/>
        <v>12.13875</v>
      </c>
      <c r="AB263" s="110">
        <f t="shared" ref="AB263:AB306" si="95">(AA263+AA262)/2</f>
        <v>12.13875</v>
      </c>
      <c r="AC263" s="114">
        <f t="shared" si="92"/>
        <v>121.3875</v>
      </c>
      <c r="AD263" s="109"/>
    </row>
    <row r="264" spans="1:30" ht="20" customHeight="1">
      <c r="A264" s="109">
        <f t="shared" si="77"/>
        <v>259</v>
      </c>
      <c r="B264" s="109">
        <v>269580</v>
      </c>
      <c r="C264" s="110"/>
      <c r="D264" s="110">
        <v>1.0649999999999999</v>
      </c>
      <c r="E264" s="111">
        <v>2.5000000000000001E-2</v>
      </c>
      <c r="F264" s="112" t="str">
        <f>VLOOKUP(B262,'TCS Chainage As PER CA'!$B$4:$J$4,8,TRUE)</f>
        <v>MCW</v>
      </c>
      <c r="G264" s="112" t="str">
        <f>VLOOKUP(B264,'TCS Chainage As PER CA'!$B$4:$J$4,4,TRUE)</f>
        <v>TCS - 01</v>
      </c>
      <c r="H264" s="110">
        <f>VLOOKUP(B264,'TCS Chainage As PER CA'!$B$4:$J$4,6,TRUE)</f>
        <v>13</v>
      </c>
      <c r="I264" s="110">
        <f t="shared" si="78"/>
        <v>-1.0649999999999999</v>
      </c>
      <c r="J264" s="110">
        <f t="shared" si="79"/>
        <v>-0.80249999999999999</v>
      </c>
      <c r="K264" s="110">
        <f t="shared" si="80"/>
        <v>-0.93374999999999997</v>
      </c>
      <c r="L264" s="110"/>
      <c r="M264" s="110"/>
      <c r="N264" s="110">
        <f t="shared" si="81"/>
        <v>0</v>
      </c>
      <c r="O264" s="110">
        <f t="shared" si="82"/>
        <v>-0.93374999999999997</v>
      </c>
      <c r="P264" s="110">
        <f t="shared" si="83"/>
        <v>0</v>
      </c>
      <c r="Q264" s="110">
        <f t="shared" si="84"/>
        <v>-0.93374999999999997</v>
      </c>
      <c r="R264" s="109">
        <f t="shared" si="93"/>
        <v>10</v>
      </c>
      <c r="S264" s="109">
        <f>VLOOKUP(B264,'TCS Chainage As PER CA'!$B$4:$J$4,7,TRUE)</f>
        <v>0</v>
      </c>
      <c r="T264" s="113">
        <f t="shared" si="85"/>
        <v>0</v>
      </c>
      <c r="U264" s="110">
        <f t="shared" si="86"/>
        <v>13</v>
      </c>
      <c r="V264" s="110">
        <f t="shared" si="87"/>
        <v>13</v>
      </c>
      <c r="W264" s="110">
        <f t="shared" si="88"/>
        <v>13</v>
      </c>
      <c r="X264" s="110">
        <f t="shared" si="89"/>
        <v>0</v>
      </c>
      <c r="Y264" s="110">
        <f t="shared" si="94"/>
        <v>0</v>
      </c>
      <c r="Z264" s="114">
        <f t="shared" si="90"/>
        <v>0</v>
      </c>
      <c r="AA264" s="110">
        <f t="shared" si="91"/>
        <v>12.13875</v>
      </c>
      <c r="AB264" s="110">
        <f t="shared" si="95"/>
        <v>12.13875</v>
      </c>
      <c r="AC264" s="114">
        <f t="shared" si="92"/>
        <v>121.3875</v>
      </c>
      <c r="AD264" s="109"/>
    </row>
    <row r="265" spans="1:30" ht="20" customHeight="1">
      <c r="A265" s="109">
        <f t="shared" si="77"/>
        <v>260</v>
      </c>
      <c r="B265" s="109">
        <v>269590</v>
      </c>
      <c r="C265" s="110"/>
      <c r="D265" s="110">
        <v>1.0649999999999999</v>
      </c>
      <c r="E265" s="111">
        <v>2.5000000000000001E-2</v>
      </c>
      <c r="F265" s="112" t="str">
        <f>VLOOKUP(B263,'TCS Chainage As PER CA'!$B$4:$J$4,8,TRUE)</f>
        <v>MCW</v>
      </c>
      <c r="G265" s="112" t="str">
        <f>VLOOKUP(B265,'TCS Chainage As PER CA'!$B$4:$J$4,4,TRUE)</f>
        <v>TCS - 01</v>
      </c>
      <c r="H265" s="110">
        <f>VLOOKUP(B265,'TCS Chainage As PER CA'!$B$4:$J$4,6,TRUE)</f>
        <v>13</v>
      </c>
      <c r="I265" s="110">
        <f t="shared" si="78"/>
        <v>-1.0649999999999999</v>
      </c>
      <c r="J265" s="110">
        <f t="shared" si="79"/>
        <v>-0.80249999999999999</v>
      </c>
      <c r="K265" s="110">
        <f t="shared" si="80"/>
        <v>-0.93374999999999997</v>
      </c>
      <c r="L265" s="110"/>
      <c r="M265" s="110"/>
      <c r="N265" s="110">
        <f t="shared" si="81"/>
        <v>0</v>
      </c>
      <c r="O265" s="110">
        <f t="shared" si="82"/>
        <v>-0.93374999999999997</v>
      </c>
      <c r="P265" s="110">
        <f t="shared" si="83"/>
        <v>0</v>
      </c>
      <c r="Q265" s="110">
        <f t="shared" si="84"/>
        <v>-0.93374999999999997</v>
      </c>
      <c r="R265" s="109">
        <f t="shared" si="93"/>
        <v>10</v>
      </c>
      <c r="S265" s="109">
        <f>VLOOKUP(B265,'TCS Chainage As PER CA'!$B$4:$J$4,7,TRUE)</f>
        <v>0</v>
      </c>
      <c r="T265" s="113">
        <f t="shared" si="85"/>
        <v>0</v>
      </c>
      <c r="U265" s="110">
        <f t="shared" si="86"/>
        <v>13</v>
      </c>
      <c r="V265" s="110">
        <f t="shared" si="87"/>
        <v>13</v>
      </c>
      <c r="W265" s="110">
        <f t="shared" si="88"/>
        <v>13</v>
      </c>
      <c r="X265" s="110">
        <f t="shared" si="89"/>
        <v>0</v>
      </c>
      <c r="Y265" s="110">
        <f t="shared" si="94"/>
        <v>0</v>
      </c>
      <c r="Z265" s="114">
        <f t="shared" si="90"/>
        <v>0</v>
      </c>
      <c r="AA265" s="110">
        <f t="shared" si="91"/>
        <v>12.13875</v>
      </c>
      <c r="AB265" s="110">
        <f t="shared" si="95"/>
        <v>12.13875</v>
      </c>
      <c r="AC265" s="114">
        <f t="shared" si="92"/>
        <v>121.3875</v>
      </c>
      <c r="AD265" s="109"/>
    </row>
    <row r="266" spans="1:30" ht="20" customHeight="1">
      <c r="A266" s="109">
        <f t="shared" si="77"/>
        <v>261</v>
      </c>
      <c r="B266" s="109">
        <v>269600</v>
      </c>
      <c r="C266" s="110"/>
      <c r="D266" s="110">
        <v>1.0649999999999999</v>
      </c>
      <c r="E266" s="111">
        <v>2.5000000000000001E-2</v>
      </c>
      <c r="F266" s="112" t="str">
        <f>VLOOKUP(B264,'TCS Chainage As PER CA'!$B$4:$J$4,8,TRUE)</f>
        <v>MCW</v>
      </c>
      <c r="G266" s="112" t="str">
        <f>VLOOKUP(B266,'TCS Chainage As PER CA'!$B$4:$J$4,4,TRUE)</f>
        <v>TCS - 01</v>
      </c>
      <c r="H266" s="110">
        <f>VLOOKUP(B266,'TCS Chainage As PER CA'!$B$4:$J$4,6,TRUE)</f>
        <v>13</v>
      </c>
      <c r="I266" s="110">
        <f t="shared" si="78"/>
        <v>-1.0649999999999999</v>
      </c>
      <c r="J266" s="110">
        <f t="shared" si="79"/>
        <v>-0.80249999999999999</v>
      </c>
      <c r="K266" s="110">
        <f t="shared" si="80"/>
        <v>-0.93374999999999997</v>
      </c>
      <c r="L266" s="110"/>
      <c r="M266" s="110"/>
      <c r="N266" s="110">
        <f t="shared" si="81"/>
        <v>0</v>
      </c>
      <c r="O266" s="110">
        <f t="shared" si="82"/>
        <v>-0.93374999999999997</v>
      </c>
      <c r="P266" s="110">
        <f t="shared" si="83"/>
        <v>0</v>
      </c>
      <c r="Q266" s="110">
        <f t="shared" si="84"/>
        <v>-0.93374999999999997</v>
      </c>
      <c r="R266" s="109">
        <f t="shared" si="93"/>
        <v>10</v>
      </c>
      <c r="S266" s="109">
        <f>VLOOKUP(B266,'TCS Chainage As PER CA'!$B$4:$J$4,7,TRUE)</f>
        <v>0</v>
      </c>
      <c r="T266" s="113">
        <f t="shared" si="85"/>
        <v>0</v>
      </c>
      <c r="U266" s="110">
        <f t="shared" si="86"/>
        <v>13</v>
      </c>
      <c r="V266" s="110">
        <f t="shared" si="87"/>
        <v>13</v>
      </c>
      <c r="W266" s="110">
        <f t="shared" si="88"/>
        <v>13</v>
      </c>
      <c r="X266" s="110">
        <f t="shared" si="89"/>
        <v>0</v>
      </c>
      <c r="Y266" s="110">
        <f t="shared" si="94"/>
        <v>0</v>
      </c>
      <c r="Z266" s="114">
        <f t="shared" si="90"/>
        <v>0</v>
      </c>
      <c r="AA266" s="110">
        <f t="shared" si="91"/>
        <v>12.13875</v>
      </c>
      <c r="AB266" s="110">
        <f t="shared" si="95"/>
        <v>12.13875</v>
      </c>
      <c r="AC266" s="114">
        <f t="shared" si="92"/>
        <v>121.3875</v>
      </c>
      <c r="AD266" s="109"/>
    </row>
    <row r="267" spans="1:30" ht="20" customHeight="1">
      <c r="A267" s="109">
        <f t="shared" si="77"/>
        <v>262</v>
      </c>
      <c r="B267" s="109">
        <v>269610</v>
      </c>
      <c r="C267" s="110"/>
      <c r="D267" s="110">
        <v>1.0649999999999999</v>
      </c>
      <c r="E267" s="111">
        <v>2.5000000000000001E-2</v>
      </c>
      <c r="F267" s="112" t="str">
        <f>VLOOKUP(B265,'TCS Chainage As PER CA'!$B$4:$J$4,8,TRUE)</f>
        <v>MCW</v>
      </c>
      <c r="G267" s="112" t="str">
        <f>VLOOKUP(B267,'TCS Chainage As PER CA'!$B$4:$J$4,4,TRUE)</f>
        <v>TCS - 01</v>
      </c>
      <c r="H267" s="110">
        <f>VLOOKUP(B267,'TCS Chainage As PER CA'!$B$4:$J$4,6,TRUE)</f>
        <v>13</v>
      </c>
      <c r="I267" s="110">
        <f t="shared" si="78"/>
        <v>-1.0649999999999999</v>
      </c>
      <c r="J267" s="110">
        <f t="shared" si="79"/>
        <v>-0.80249999999999999</v>
      </c>
      <c r="K267" s="110">
        <f t="shared" si="80"/>
        <v>-0.93374999999999997</v>
      </c>
      <c r="L267" s="110"/>
      <c r="M267" s="110"/>
      <c r="N267" s="110">
        <f t="shared" si="81"/>
        <v>0</v>
      </c>
      <c r="O267" s="110">
        <f t="shared" si="82"/>
        <v>-0.93374999999999997</v>
      </c>
      <c r="P267" s="110">
        <f t="shared" si="83"/>
        <v>0</v>
      </c>
      <c r="Q267" s="110">
        <f t="shared" si="84"/>
        <v>-0.93374999999999997</v>
      </c>
      <c r="R267" s="109">
        <f t="shared" si="93"/>
        <v>10</v>
      </c>
      <c r="S267" s="109">
        <f>VLOOKUP(B267,'TCS Chainage As PER CA'!$B$4:$J$4,7,TRUE)</f>
        <v>0</v>
      </c>
      <c r="T267" s="113">
        <f t="shared" si="85"/>
        <v>0</v>
      </c>
      <c r="U267" s="110">
        <f t="shared" si="86"/>
        <v>13</v>
      </c>
      <c r="V267" s="110">
        <f t="shared" si="87"/>
        <v>13</v>
      </c>
      <c r="W267" s="110">
        <f t="shared" si="88"/>
        <v>13</v>
      </c>
      <c r="X267" s="110">
        <f t="shared" si="89"/>
        <v>0</v>
      </c>
      <c r="Y267" s="110">
        <f t="shared" si="94"/>
        <v>0</v>
      </c>
      <c r="Z267" s="114">
        <f t="shared" si="90"/>
        <v>0</v>
      </c>
      <c r="AA267" s="110">
        <f t="shared" si="91"/>
        <v>12.13875</v>
      </c>
      <c r="AB267" s="110">
        <f t="shared" si="95"/>
        <v>12.13875</v>
      </c>
      <c r="AC267" s="114">
        <f t="shared" si="92"/>
        <v>121.3875</v>
      </c>
      <c r="AD267" s="109"/>
    </row>
    <row r="268" spans="1:30" ht="20" customHeight="1">
      <c r="A268" s="109">
        <f t="shared" si="77"/>
        <v>263</v>
      </c>
      <c r="B268" s="109">
        <v>269620</v>
      </c>
      <c r="C268" s="110"/>
      <c r="D268" s="110">
        <v>1.0649999999999999</v>
      </c>
      <c r="E268" s="111">
        <v>2.5000000000000001E-2</v>
      </c>
      <c r="F268" s="112" t="str">
        <f>VLOOKUP(B266,'TCS Chainage As PER CA'!$B$4:$J$4,8,TRUE)</f>
        <v>MCW</v>
      </c>
      <c r="G268" s="112" t="str">
        <f>VLOOKUP(B268,'TCS Chainage As PER CA'!$B$4:$J$4,4,TRUE)</f>
        <v>TCS - 01</v>
      </c>
      <c r="H268" s="110">
        <f>VLOOKUP(B268,'TCS Chainage As PER CA'!$B$4:$J$4,6,TRUE)</f>
        <v>13</v>
      </c>
      <c r="I268" s="110">
        <f t="shared" si="78"/>
        <v>-1.0649999999999999</v>
      </c>
      <c r="J268" s="110">
        <f t="shared" si="79"/>
        <v>-0.80249999999999999</v>
      </c>
      <c r="K268" s="110">
        <f t="shared" si="80"/>
        <v>-0.93374999999999997</v>
      </c>
      <c r="L268" s="110"/>
      <c r="M268" s="110"/>
      <c r="N268" s="110">
        <f t="shared" si="81"/>
        <v>0</v>
      </c>
      <c r="O268" s="110">
        <f t="shared" si="82"/>
        <v>-0.93374999999999997</v>
      </c>
      <c r="P268" s="110">
        <f t="shared" si="83"/>
        <v>0</v>
      </c>
      <c r="Q268" s="110">
        <f t="shared" si="84"/>
        <v>-0.93374999999999997</v>
      </c>
      <c r="R268" s="109">
        <f t="shared" si="93"/>
        <v>10</v>
      </c>
      <c r="S268" s="109">
        <f>VLOOKUP(B268,'TCS Chainage As PER CA'!$B$4:$J$4,7,TRUE)</f>
        <v>0</v>
      </c>
      <c r="T268" s="113">
        <f t="shared" si="85"/>
        <v>0</v>
      </c>
      <c r="U268" s="110">
        <f t="shared" si="86"/>
        <v>13</v>
      </c>
      <c r="V268" s="110">
        <f t="shared" si="87"/>
        <v>13</v>
      </c>
      <c r="W268" s="110">
        <f t="shared" si="88"/>
        <v>13</v>
      </c>
      <c r="X268" s="110">
        <f t="shared" si="89"/>
        <v>0</v>
      </c>
      <c r="Y268" s="110">
        <f t="shared" si="94"/>
        <v>0</v>
      </c>
      <c r="Z268" s="114">
        <f t="shared" si="90"/>
        <v>0</v>
      </c>
      <c r="AA268" s="110">
        <f t="shared" si="91"/>
        <v>12.13875</v>
      </c>
      <c r="AB268" s="110">
        <f t="shared" si="95"/>
        <v>12.13875</v>
      </c>
      <c r="AC268" s="114">
        <f t="shared" si="92"/>
        <v>121.3875</v>
      </c>
      <c r="AD268" s="109"/>
    </row>
    <row r="269" spans="1:30" ht="20" customHeight="1">
      <c r="A269" s="109">
        <f t="shared" si="77"/>
        <v>264</v>
      </c>
      <c r="B269" s="109">
        <v>269630</v>
      </c>
      <c r="C269" s="110"/>
      <c r="D269" s="110">
        <v>1.0649999999999999</v>
      </c>
      <c r="E269" s="111">
        <v>2.5000000000000001E-2</v>
      </c>
      <c r="F269" s="112" t="str">
        <f>VLOOKUP(B267,'TCS Chainage As PER CA'!$B$4:$J$4,8,TRUE)</f>
        <v>MCW</v>
      </c>
      <c r="G269" s="112" t="str">
        <f>VLOOKUP(B269,'TCS Chainage As PER CA'!$B$4:$J$4,4,TRUE)</f>
        <v>TCS - 01</v>
      </c>
      <c r="H269" s="110">
        <f>VLOOKUP(B269,'TCS Chainage As PER CA'!$B$4:$J$4,6,TRUE)</f>
        <v>13</v>
      </c>
      <c r="I269" s="110">
        <f t="shared" si="78"/>
        <v>-1.0649999999999999</v>
      </c>
      <c r="J269" s="110">
        <f t="shared" si="79"/>
        <v>-0.80249999999999999</v>
      </c>
      <c r="K269" s="110">
        <f t="shared" si="80"/>
        <v>-0.93374999999999997</v>
      </c>
      <c r="L269" s="110"/>
      <c r="M269" s="110"/>
      <c r="N269" s="110">
        <f t="shared" si="81"/>
        <v>0</v>
      </c>
      <c r="O269" s="110">
        <f t="shared" si="82"/>
        <v>-0.93374999999999997</v>
      </c>
      <c r="P269" s="110">
        <f t="shared" si="83"/>
        <v>0</v>
      </c>
      <c r="Q269" s="110">
        <f t="shared" si="84"/>
        <v>-0.93374999999999997</v>
      </c>
      <c r="R269" s="109">
        <f t="shared" si="93"/>
        <v>10</v>
      </c>
      <c r="S269" s="109">
        <f>VLOOKUP(B269,'TCS Chainage As PER CA'!$B$4:$J$4,7,TRUE)</f>
        <v>0</v>
      </c>
      <c r="T269" s="113">
        <f t="shared" si="85"/>
        <v>0</v>
      </c>
      <c r="U269" s="110">
        <f t="shared" si="86"/>
        <v>13</v>
      </c>
      <c r="V269" s="110">
        <f t="shared" si="87"/>
        <v>13</v>
      </c>
      <c r="W269" s="110">
        <f t="shared" si="88"/>
        <v>13</v>
      </c>
      <c r="X269" s="110">
        <f t="shared" si="89"/>
        <v>0</v>
      </c>
      <c r="Y269" s="110">
        <f t="shared" si="94"/>
        <v>0</v>
      </c>
      <c r="Z269" s="114">
        <f t="shared" si="90"/>
        <v>0</v>
      </c>
      <c r="AA269" s="110">
        <f t="shared" si="91"/>
        <v>12.13875</v>
      </c>
      <c r="AB269" s="110">
        <f t="shared" si="95"/>
        <v>12.13875</v>
      </c>
      <c r="AC269" s="114">
        <f t="shared" si="92"/>
        <v>121.3875</v>
      </c>
      <c r="AD269" s="109"/>
    </row>
    <row r="270" spans="1:30" ht="20" customHeight="1">
      <c r="A270" s="109">
        <f t="shared" si="77"/>
        <v>265</v>
      </c>
      <c r="B270" s="109">
        <v>269640</v>
      </c>
      <c r="C270" s="110"/>
      <c r="D270" s="110">
        <v>1.0649999999999999</v>
      </c>
      <c r="E270" s="111">
        <v>2.5000000000000001E-2</v>
      </c>
      <c r="F270" s="112" t="str">
        <f>VLOOKUP(B268,'TCS Chainage As PER CA'!$B$4:$J$4,8,TRUE)</f>
        <v>MCW</v>
      </c>
      <c r="G270" s="112" t="str">
        <f>VLOOKUP(B270,'TCS Chainage As PER CA'!$B$4:$J$4,4,TRUE)</f>
        <v>TCS - 01</v>
      </c>
      <c r="H270" s="110">
        <f>VLOOKUP(B270,'TCS Chainage As PER CA'!$B$4:$J$4,6,TRUE)</f>
        <v>13</v>
      </c>
      <c r="I270" s="110">
        <f t="shared" si="78"/>
        <v>-1.0649999999999999</v>
      </c>
      <c r="J270" s="110">
        <f t="shared" si="79"/>
        <v>-0.80249999999999999</v>
      </c>
      <c r="K270" s="110">
        <f t="shared" si="80"/>
        <v>-0.93374999999999997</v>
      </c>
      <c r="L270" s="110"/>
      <c r="M270" s="110"/>
      <c r="N270" s="110">
        <f t="shared" si="81"/>
        <v>0</v>
      </c>
      <c r="O270" s="110">
        <f t="shared" si="82"/>
        <v>-0.93374999999999997</v>
      </c>
      <c r="P270" s="110">
        <f t="shared" si="83"/>
        <v>0</v>
      </c>
      <c r="Q270" s="110">
        <f t="shared" si="84"/>
        <v>-0.93374999999999997</v>
      </c>
      <c r="R270" s="109">
        <f t="shared" si="93"/>
        <v>10</v>
      </c>
      <c r="S270" s="109">
        <f>VLOOKUP(B270,'TCS Chainage As PER CA'!$B$4:$J$4,7,TRUE)</f>
        <v>0</v>
      </c>
      <c r="T270" s="113">
        <f t="shared" si="85"/>
        <v>0</v>
      </c>
      <c r="U270" s="110">
        <f t="shared" si="86"/>
        <v>13</v>
      </c>
      <c r="V270" s="110">
        <f t="shared" si="87"/>
        <v>13</v>
      </c>
      <c r="W270" s="110">
        <f t="shared" si="88"/>
        <v>13</v>
      </c>
      <c r="X270" s="110">
        <f t="shared" si="89"/>
        <v>0</v>
      </c>
      <c r="Y270" s="110">
        <f t="shared" si="94"/>
        <v>0</v>
      </c>
      <c r="Z270" s="114">
        <f t="shared" si="90"/>
        <v>0</v>
      </c>
      <c r="AA270" s="110">
        <f t="shared" si="91"/>
        <v>12.13875</v>
      </c>
      <c r="AB270" s="110">
        <f t="shared" si="95"/>
        <v>12.13875</v>
      </c>
      <c r="AC270" s="114">
        <f t="shared" si="92"/>
        <v>121.3875</v>
      </c>
      <c r="AD270" s="109"/>
    </row>
    <row r="271" spans="1:30" ht="20" customHeight="1">
      <c r="A271" s="109">
        <f t="shared" si="77"/>
        <v>266</v>
      </c>
      <c r="B271" s="109">
        <v>269650</v>
      </c>
      <c r="C271" s="110"/>
      <c r="D271" s="110">
        <v>1.0649999999999999</v>
      </c>
      <c r="E271" s="111">
        <v>2.5000000000000001E-2</v>
      </c>
      <c r="F271" s="112" t="str">
        <f>VLOOKUP(B269,'TCS Chainage As PER CA'!$B$4:$J$4,8,TRUE)</f>
        <v>MCW</v>
      </c>
      <c r="G271" s="112" t="str">
        <f>VLOOKUP(B271,'TCS Chainage As PER CA'!$B$4:$J$4,4,TRUE)</f>
        <v>TCS - 01</v>
      </c>
      <c r="H271" s="110">
        <f>VLOOKUP(B271,'TCS Chainage As PER CA'!$B$4:$J$4,6,TRUE)</f>
        <v>13</v>
      </c>
      <c r="I271" s="110">
        <f t="shared" si="78"/>
        <v>-1.0649999999999999</v>
      </c>
      <c r="J271" s="110">
        <f t="shared" si="79"/>
        <v>-0.80249999999999999</v>
      </c>
      <c r="K271" s="110">
        <f t="shared" si="80"/>
        <v>-0.93374999999999997</v>
      </c>
      <c r="L271" s="110"/>
      <c r="M271" s="110"/>
      <c r="N271" s="110">
        <f t="shared" si="81"/>
        <v>0</v>
      </c>
      <c r="O271" s="110">
        <f t="shared" si="82"/>
        <v>-0.93374999999999997</v>
      </c>
      <c r="P271" s="110">
        <f t="shared" si="83"/>
        <v>0</v>
      </c>
      <c r="Q271" s="110">
        <f t="shared" si="84"/>
        <v>-0.93374999999999997</v>
      </c>
      <c r="R271" s="109">
        <f t="shared" si="93"/>
        <v>10</v>
      </c>
      <c r="S271" s="109">
        <f>VLOOKUP(B271,'TCS Chainage As PER CA'!$B$4:$J$4,7,TRUE)</f>
        <v>0</v>
      </c>
      <c r="T271" s="113">
        <f t="shared" si="85"/>
        <v>0</v>
      </c>
      <c r="U271" s="110">
        <f t="shared" si="86"/>
        <v>13</v>
      </c>
      <c r="V271" s="110">
        <f t="shared" si="87"/>
        <v>13</v>
      </c>
      <c r="W271" s="110">
        <f t="shared" si="88"/>
        <v>13</v>
      </c>
      <c r="X271" s="110">
        <f t="shared" si="89"/>
        <v>0</v>
      </c>
      <c r="Y271" s="110">
        <f t="shared" si="94"/>
        <v>0</v>
      </c>
      <c r="Z271" s="114">
        <f t="shared" si="90"/>
        <v>0</v>
      </c>
      <c r="AA271" s="110">
        <f t="shared" si="91"/>
        <v>12.13875</v>
      </c>
      <c r="AB271" s="110">
        <f t="shared" si="95"/>
        <v>12.13875</v>
      </c>
      <c r="AC271" s="114">
        <f t="shared" si="92"/>
        <v>121.3875</v>
      </c>
      <c r="AD271" s="109"/>
    </row>
    <row r="272" spans="1:30" ht="20" customHeight="1">
      <c r="A272" s="109">
        <f t="shared" si="77"/>
        <v>267</v>
      </c>
      <c r="B272" s="109">
        <v>269660</v>
      </c>
      <c r="C272" s="110"/>
      <c r="D272" s="110">
        <v>1.0649999999999999</v>
      </c>
      <c r="E272" s="111">
        <v>2.5000000000000001E-2</v>
      </c>
      <c r="F272" s="112" t="str">
        <f>VLOOKUP(B270,'TCS Chainage As PER CA'!$B$4:$J$4,8,TRUE)</f>
        <v>MCW</v>
      </c>
      <c r="G272" s="112" t="str">
        <f>VLOOKUP(B272,'TCS Chainage As PER CA'!$B$4:$J$4,4,TRUE)</f>
        <v>TCS - 01</v>
      </c>
      <c r="H272" s="110">
        <f>VLOOKUP(B272,'TCS Chainage As PER CA'!$B$4:$J$4,6,TRUE)</f>
        <v>13</v>
      </c>
      <c r="I272" s="110">
        <f t="shared" si="78"/>
        <v>-1.0649999999999999</v>
      </c>
      <c r="J272" s="110">
        <f t="shared" si="79"/>
        <v>-0.80249999999999999</v>
      </c>
      <c r="K272" s="110">
        <f t="shared" si="80"/>
        <v>-0.93374999999999997</v>
      </c>
      <c r="L272" s="110"/>
      <c r="M272" s="110"/>
      <c r="N272" s="110">
        <f t="shared" si="81"/>
        <v>0</v>
      </c>
      <c r="O272" s="110">
        <f t="shared" si="82"/>
        <v>-0.93374999999999997</v>
      </c>
      <c r="P272" s="110">
        <f t="shared" si="83"/>
        <v>0</v>
      </c>
      <c r="Q272" s="110">
        <f t="shared" si="84"/>
        <v>-0.93374999999999997</v>
      </c>
      <c r="R272" s="109">
        <f t="shared" si="93"/>
        <v>10</v>
      </c>
      <c r="S272" s="109">
        <f>VLOOKUP(B272,'TCS Chainage As PER CA'!$B$4:$J$4,7,TRUE)</f>
        <v>0</v>
      </c>
      <c r="T272" s="113">
        <f t="shared" si="85"/>
        <v>0</v>
      </c>
      <c r="U272" s="110">
        <f t="shared" si="86"/>
        <v>13</v>
      </c>
      <c r="V272" s="110">
        <f t="shared" si="87"/>
        <v>13</v>
      </c>
      <c r="W272" s="110">
        <f t="shared" si="88"/>
        <v>13</v>
      </c>
      <c r="X272" s="110">
        <f t="shared" si="89"/>
        <v>0</v>
      </c>
      <c r="Y272" s="110">
        <f t="shared" si="94"/>
        <v>0</v>
      </c>
      <c r="Z272" s="114">
        <f t="shared" si="90"/>
        <v>0</v>
      </c>
      <c r="AA272" s="110">
        <f t="shared" si="91"/>
        <v>12.13875</v>
      </c>
      <c r="AB272" s="110">
        <f t="shared" si="95"/>
        <v>12.13875</v>
      </c>
      <c r="AC272" s="114">
        <f t="shared" si="92"/>
        <v>121.3875</v>
      </c>
      <c r="AD272" s="109"/>
    </row>
    <row r="273" spans="1:30" ht="20" customHeight="1">
      <c r="A273" s="109">
        <f t="shared" si="77"/>
        <v>268</v>
      </c>
      <c r="B273" s="109">
        <v>269670</v>
      </c>
      <c r="C273" s="110"/>
      <c r="D273" s="110">
        <v>1.0649999999999999</v>
      </c>
      <c r="E273" s="111">
        <v>2.5000000000000001E-2</v>
      </c>
      <c r="F273" s="112" t="str">
        <f>VLOOKUP(B271,'TCS Chainage As PER CA'!$B$4:$J$4,8,TRUE)</f>
        <v>MCW</v>
      </c>
      <c r="G273" s="112" t="str">
        <f>VLOOKUP(B273,'TCS Chainage As PER CA'!$B$4:$J$4,4,TRUE)</f>
        <v>TCS - 01</v>
      </c>
      <c r="H273" s="110">
        <f>VLOOKUP(B273,'TCS Chainage As PER CA'!$B$4:$J$4,6,TRUE)</f>
        <v>13</v>
      </c>
      <c r="I273" s="110">
        <f t="shared" si="78"/>
        <v>-1.0649999999999999</v>
      </c>
      <c r="J273" s="110">
        <f t="shared" si="79"/>
        <v>-0.80249999999999999</v>
      </c>
      <c r="K273" s="110">
        <f t="shared" si="80"/>
        <v>-0.93374999999999997</v>
      </c>
      <c r="L273" s="110"/>
      <c r="M273" s="110"/>
      <c r="N273" s="110">
        <f t="shared" si="81"/>
        <v>0</v>
      </c>
      <c r="O273" s="110">
        <f t="shared" si="82"/>
        <v>-0.93374999999999997</v>
      </c>
      <c r="P273" s="110">
        <f t="shared" si="83"/>
        <v>0</v>
      </c>
      <c r="Q273" s="110">
        <f t="shared" si="84"/>
        <v>-0.93374999999999997</v>
      </c>
      <c r="R273" s="109">
        <f t="shared" si="93"/>
        <v>10</v>
      </c>
      <c r="S273" s="109">
        <f>VLOOKUP(B273,'TCS Chainage As PER CA'!$B$4:$J$4,7,TRUE)</f>
        <v>0</v>
      </c>
      <c r="T273" s="113">
        <f t="shared" si="85"/>
        <v>0</v>
      </c>
      <c r="U273" s="110">
        <f t="shared" si="86"/>
        <v>13</v>
      </c>
      <c r="V273" s="110">
        <f t="shared" si="87"/>
        <v>13</v>
      </c>
      <c r="W273" s="110">
        <f t="shared" si="88"/>
        <v>13</v>
      </c>
      <c r="X273" s="110">
        <f t="shared" si="89"/>
        <v>0</v>
      </c>
      <c r="Y273" s="110">
        <f t="shared" si="94"/>
        <v>0</v>
      </c>
      <c r="Z273" s="114">
        <f t="shared" si="90"/>
        <v>0</v>
      </c>
      <c r="AA273" s="110">
        <f t="shared" si="91"/>
        <v>12.13875</v>
      </c>
      <c r="AB273" s="110">
        <f t="shared" si="95"/>
        <v>12.13875</v>
      </c>
      <c r="AC273" s="114">
        <f t="shared" si="92"/>
        <v>121.3875</v>
      </c>
      <c r="AD273" s="109"/>
    </row>
    <row r="274" spans="1:30" ht="20" customHeight="1">
      <c r="A274" s="109">
        <f t="shared" si="77"/>
        <v>269</v>
      </c>
      <c r="B274" s="109">
        <v>269680</v>
      </c>
      <c r="C274" s="110"/>
      <c r="D274" s="110">
        <v>1.0649999999999999</v>
      </c>
      <c r="E274" s="111">
        <v>2.5000000000000001E-2</v>
      </c>
      <c r="F274" s="112" t="str">
        <f>VLOOKUP(B272,'TCS Chainage As PER CA'!$B$4:$J$4,8,TRUE)</f>
        <v>MCW</v>
      </c>
      <c r="G274" s="112" t="str">
        <f>VLOOKUP(B274,'TCS Chainage As PER CA'!$B$4:$J$4,4,TRUE)</f>
        <v>TCS - 01</v>
      </c>
      <c r="H274" s="110">
        <f>VLOOKUP(B274,'TCS Chainage As PER CA'!$B$4:$J$4,6,TRUE)</f>
        <v>13</v>
      </c>
      <c r="I274" s="110">
        <f t="shared" si="78"/>
        <v>-1.0649999999999999</v>
      </c>
      <c r="J274" s="110">
        <f t="shared" si="79"/>
        <v>-0.80249999999999999</v>
      </c>
      <c r="K274" s="110">
        <f t="shared" si="80"/>
        <v>-0.93374999999999997</v>
      </c>
      <c r="L274" s="110"/>
      <c r="M274" s="110"/>
      <c r="N274" s="110">
        <f t="shared" si="81"/>
        <v>0</v>
      </c>
      <c r="O274" s="110">
        <f t="shared" si="82"/>
        <v>-0.93374999999999997</v>
      </c>
      <c r="P274" s="110">
        <f t="shared" si="83"/>
        <v>0</v>
      </c>
      <c r="Q274" s="110">
        <f t="shared" si="84"/>
        <v>-0.93374999999999997</v>
      </c>
      <c r="R274" s="109">
        <f t="shared" si="93"/>
        <v>10</v>
      </c>
      <c r="S274" s="109">
        <f>VLOOKUP(B274,'TCS Chainage As PER CA'!$B$4:$J$4,7,TRUE)</f>
        <v>0</v>
      </c>
      <c r="T274" s="113">
        <f t="shared" si="85"/>
        <v>0</v>
      </c>
      <c r="U274" s="110">
        <f t="shared" si="86"/>
        <v>13</v>
      </c>
      <c r="V274" s="110">
        <f t="shared" si="87"/>
        <v>13</v>
      </c>
      <c r="W274" s="110">
        <f t="shared" si="88"/>
        <v>13</v>
      </c>
      <c r="X274" s="110">
        <f t="shared" si="89"/>
        <v>0</v>
      </c>
      <c r="Y274" s="110">
        <f t="shared" si="94"/>
        <v>0</v>
      </c>
      <c r="Z274" s="114">
        <f t="shared" si="90"/>
        <v>0</v>
      </c>
      <c r="AA274" s="110">
        <f t="shared" si="91"/>
        <v>12.13875</v>
      </c>
      <c r="AB274" s="110">
        <f t="shared" si="95"/>
        <v>12.13875</v>
      </c>
      <c r="AC274" s="114">
        <f t="shared" si="92"/>
        <v>121.3875</v>
      </c>
      <c r="AD274" s="109"/>
    </row>
    <row r="275" spans="1:30" ht="20" customHeight="1">
      <c r="A275" s="109">
        <f t="shared" si="77"/>
        <v>270</v>
      </c>
      <c r="B275" s="109">
        <v>269690</v>
      </c>
      <c r="C275" s="110"/>
      <c r="D275" s="110">
        <v>1.0649999999999999</v>
      </c>
      <c r="E275" s="111">
        <v>2.5000000000000001E-2</v>
      </c>
      <c r="F275" s="112" t="str">
        <f>VLOOKUP(B273,'TCS Chainage As PER CA'!$B$4:$J$4,8,TRUE)</f>
        <v>MCW</v>
      </c>
      <c r="G275" s="112" t="str">
        <f>VLOOKUP(B275,'TCS Chainage As PER CA'!$B$4:$J$4,4,TRUE)</f>
        <v>TCS - 01</v>
      </c>
      <c r="H275" s="110">
        <f>VLOOKUP(B275,'TCS Chainage As PER CA'!$B$4:$J$4,6,TRUE)</f>
        <v>13</v>
      </c>
      <c r="I275" s="110">
        <f t="shared" si="78"/>
        <v>-1.0649999999999999</v>
      </c>
      <c r="J275" s="110">
        <f t="shared" si="79"/>
        <v>-0.80249999999999999</v>
      </c>
      <c r="K275" s="110">
        <f t="shared" si="80"/>
        <v>-0.93374999999999997</v>
      </c>
      <c r="L275" s="110"/>
      <c r="M275" s="110"/>
      <c r="N275" s="110">
        <f t="shared" si="81"/>
        <v>0</v>
      </c>
      <c r="O275" s="110">
        <f t="shared" si="82"/>
        <v>-0.93374999999999997</v>
      </c>
      <c r="P275" s="110">
        <f t="shared" si="83"/>
        <v>0</v>
      </c>
      <c r="Q275" s="110">
        <f t="shared" si="84"/>
        <v>-0.93374999999999997</v>
      </c>
      <c r="R275" s="109">
        <f t="shared" si="93"/>
        <v>10</v>
      </c>
      <c r="S275" s="109">
        <f>VLOOKUP(B275,'TCS Chainage As PER CA'!$B$4:$J$4,7,TRUE)</f>
        <v>0</v>
      </c>
      <c r="T275" s="113">
        <f t="shared" si="85"/>
        <v>0</v>
      </c>
      <c r="U275" s="110">
        <f t="shared" si="86"/>
        <v>13</v>
      </c>
      <c r="V275" s="110">
        <f t="shared" si="87"/>
        <v>13</v>
      </c>
      <c r="W275" s="110">
        <f t="shared" si="88"/>
        <v>13</v>
      </c>
      <c r="X275" s="110">
        <f t="shared" si="89"/>
        <v>0</v>
      </c>
      <c r="Y275" s="110">
        <f t="shared" si="94"/>
        <v>0</v>
      </c>
      <c r="Z275" s="114">
        <f t="shared" si="90"/>
        <v>0</v>
      </c>
      <c r="AA275" s="110">
        <f t="shared" si="91"/>
        <v>12.13875</v>
      </c>
      <c r="AB275" s="110">
        <f t="shared" si="95"/>
        <v>12.13875</v>
      </c>
      <c r="AC275" s="114">
        <f t="shared" si="92"/>
        <v>121.3875</v>
      </c>
      <c r="AD275" s="109"/>
    </row>
    <row r="276" spans="1:30" ht="20" customHeight="1">
      <c r="A276" s="109">
        <f t="shared" si="77"/>
        <v>271</v>
      </c>
      <c r="B276" s="109">
        <v>269700</v>
      </c>
      <c r="C276" s="110"/>
      <c r="D276" s="110">
        <v>1.0649999999999999</v>
      </c>
      <c r="E276" s="111">
        <v>2.5000000000000001E-2</v>
      </c>
      <c r="F276" s="112" t="str">
        <f>VLOOKUP(B274,'TCS Chainage As PER CA'!$B$4:$J$4,8,TRUE)</f>
        <v>MCW</v>
      </c>
      <c r="G276" s="112" t="str">
        <f>VLOOKUP(B276,'TCS Chainage As PER CA'!$B$4:$J$4,4,TRUE)</f>
        <v>TCS - 01</v>
      </c>
      <c r="H276" s="110">
        <f>VLOOKUP(B276,'TCS Chainage As PER CA'!$B$4:$J$4,6,TRUE)</f>
        <v>13</v>
      </c>
      <c r="I276" s="110">
        <f t="shared" si="78"/>
        <v>-1.0649999999999999</v>
      </c>
      <c r="J276" s="110">
        <f t="shared" si="79"/>
        <v>-0.80249999999999999</v>
      </c>
      <c r="K276" s="110">
        <f t="shared" si="80"/>
        <v>-0.93374999999999997</v>
      </c>
      <c r="L276" s="110"/>
      <c r="M276" s="110"/>
      <c r="N276" s="110">
        <f t="shared" si="81"/>
        <v>0</v>
      </c>
      <c r="O276" s="110">
        <f t="shared" si="82"/>
        <v>-0.93374999999999997</v>
      </c>
      <c r="P276" s="110">
        <f t="shared" si="83"/>
        <v>0</v>
      </c>
      <c r="Q276" s="110">
        <f t="shared" si="84"/>
        <v>-0.93374999999999997</v>
      </c>
      <c r="R276" s="109">
        <f t="shared" si="93"/>
        <v>10</v>
      </c>
      <c r="S276" s="109">
        <f>VLOOKUP(B276,'TCS Chainage As PER CA'!$B$4:$J$4,7,TRUE)</f>
        <v>0</v>
      </c>
      <c r="T276" s="113">
        <f t="shared" si="85"/>
        <v>0</v>
      </c>
      <c r="U276" s="110">
        <f t="shared" si="86"/>
        <v>13</v>
      </c>
      <c r="V276" s="110">
        <f t="shared" si="87"/>
        <v>13</v>
      </c>
      <c r="W276" s="110">
        <f t="shared" si="88"/>
        <v>13</v>
      </c>
      <c r="X276" s="110">
        <f t="shared" si="89"/>
        <v>0</v>
      </c>
      <c r="Y276" s="110">
        <f t="shared" si="94"/>
        <v>0</v>
      </c>
      <c r="Z276" s="114">
        <f t="shared" si="90"/>
        <v>0</v>
      </c>
      <c r="AA276" s="110">
        <f t="shared" si="91"/>
        <v>12.13875</v>
      </c>
      <c r="AB276" s="110">
        <f t="shared" si="95"/>
        <v>12.13875</v>
      </c>
      <c r="AC276" s="114">
        <f t="shared" si="92"/>
        <v>121.3875</v>
      </c>
      <c r="AD276" s="109"/>
    </row>
    <row r="277" spans="1:30" ht="20" customHeight="1">
      <c r="A277" s="109">
        <f t="shared" si="77"/>
        <v>272</v>
      </c>
      <c r="B277" s="109">
        <v>269710</v>
      </c>
      <c r="C277" s="110"/>
      <c r="D277" s="110">
        <v>1.0649999999999999</v>
      </c>
      <c r="E277" s="111">
        <v>2.5000000000000001E-2</v>
      </c>
      <c r="F277" s="112" t="str">
        <f>VLOOKUP(B275,'TCS Chainage As PER CA'!$B$4:$J$4,8,TRUE)</f>
        <v>MCW</v>
      </c>
      <c r="G277" s="112" t="str">
        <f>VLOOKUP(B277,'TCS Chainage As PER CA'!$B$4:$J$4,4,TRUE)</f>
        <v>TCS - 01</v>
      </c>
      <c r="H277" s="110">
        <f>VLOOKUP(B277,'TCS Chainage As PER CA'!$B$4:$J$4,6,TRUE)</f>
        <v>13</v>
      </c>
      <c r="I277" s="110">
        <f t="shared" si="78"/>
        <v>-1.0649999999999999</v>
      </c>
      <c r="J277" s="110">
        <f t="shared" si="79"/>
        <v>-0.80249999999999999</v>
      </c>
      <c r="K277" s="110">
        <f t="shared" si="80"/>
        <v>-0.93374999999999997</v>
      </c>
      <c r="L277" s="110"/>
      <c r="M277" s="110"/>
      <c r="N277" s="110">
        <f t="shared" si="81"/>
        <v>0</v>
      </c>
      <c r="O277" s="110">
        <f t="shared" si="82"/>
        <v>-0.93374999999999997</v>
      </c>
      <c r="P277" s="110">
        <f t="shared" si="83"/>
        <v>0</v>
      </c>
      <c r="Q277" s="110">
        <f t="shared" si="84"/>
        <v>-0.93374999999999997</v>
      </c>
      <c r="R277" s="109">
        <f t="shared" si="93"/>
        <v>10</v>
      </c>
      <c r="S277" s="109">
        <f>VLOOKUP(B277,'TCS Chainage As PER CA'!$B$4:$J$4,7,TRUE)</f>
        <v>0</v>
      </c>
      <c r="T277" s="113">
        <f t="shared" si="85"/>
        <v>0</v>
      </c>
      <c r="U277" s="110">
        <f t="shared" si="86"/>
        <v>13</v>
      </c>
      <c r="V277" s="110">
        <f t="shared" si="87"/>
        <v>13</v>
      </c>
      <c r="W277" s="110">
        <f t="shared" si="88"/>
        <v>13</v>
      </c>
      <c r="X277" s="110">
        <f t="shared" si="89"/>
        <v>0</v>
      </c>
      <c r="Y277" s="110">
        <f t="shared" si="94"/>
        <v>0</v>
      </c>
      <c r="Z277" s="114">
        <f t="shared" si="90"/>
        <v>0</v>
      </c>
      <c r="AA277" s="110">
        <f t="shared" si="91"/>
        <v>12.13875</v>
      </c>
      <c r="AB277" s="110">
        <f t="shared" si="95"/>
        <v>12.13875</v>
      </c>
      <c r="AC277" s="114">
        <f t="shared" si="92"/>
        <v>121.3875</v>
      </c>
      <c r="AD277" s="109"/>
    </row>
    <row r="278" spans="1:30" ht="20" customHeight="1">
      <c r="A278" s="109">
        <f t="shared" si="77"/>
        <v>273</v>
      </c>
      <c r="B278" s="109">
        <v>269720</v>
      </c>
      <c r="C278" s="110"/>
      <c r="D278" s="110">
        <v>1.0649999999999999</v>
      </c>
      <c r="E278" s="111">
        <v>2.5000000000000001E-2</v>
      </c>
      <c r="F278" s="112" t="str">
        <f>VLOOKUP(B276,'TCS Chainage As PER CA'!$B$4:$J$4,8,TRUE)</f>
        <v>MCW</v>
      </c>
      <c r="G278" s="112" t="str">
        <f>VLOOKUP(B278,'TCS Chainage As PER CA'!$B$4:$J$4,4,TRUE)</f>
        <v>TCS - 01</v>
      </c>
      <c r="H278" s="110">
        <f>VLOOKUP(B278,'TCS Chainage As PER CA'!$B$4:$J$4,6,TRUE)</f>
        <v>13</v>
      </c>
      <c r="I278" s="110">
        <f t="shared" si="78"/>
        <v>-1.0649999999999999</v>
      </c>
      <c r="J278" s="110">
        <f t="shared" si="79"/>
        <v>-0.80249999999999999</v>
      </c>
      <c r="K278" s="110">
        <f t="shared" si="80"/>
        <v>-0.93374999999999997</v>
      </c>
      <c r="L278" s="110"/>
      <c r="M278" s="110"/>
      <c r="N278" s="110">
        <f t="shared" si="81"/>
        <v>0</v>
      </c>
      <c r="O278" s="110">
        <f t="shared" si="82"/>
        <v>-0.93374999999999997</v>
      </c>
      <c r="P278" s="110">
        <f t="shared" si="83"/>
        <v>0</v>
      </c>
      <c r="Q278" s="110">
        <f t="shared" si="84"/>
        <v>-0.93374999999999997</v>
      </c>
      <c r="R278" s="109">
        <f t="shared" si="93"/>
        <v>10</v>
      </c>
      <c r="S278" s="109">
        <f>VLOOKUP(B278,'TCS Chainage As PER CA'!$B$4:$J$4,7,TRUE)</f>
        <v>0</v>
      </c>
      <c r="T278" s="113">
        <f t="shared" si="85"/>
        <v>0</v>
      </c>
      <c r="U278" s="110">
        <f t="shared" si="86"/>
        <v>13</v>
      </c>
      <c r="V278" s="110">
        <f t="shared" si="87"/>
        <v>13</v>
      </c>
      <c r="W278" s="110">
        <f t="shared" si="88"/>
        <v>13</v>
      </c>
      <c r="X278" s="110">
        <f t="shared" si="89"/>
        <v>0</v>
      </c>
      <c r="Y278" s="110">
        <f t="shared" si="94"/>
        <v>0</v>
      </c>
      <c r="Z278" s="114">
        <f t="shared" si="90"/>
        <v>0</v>
      </c>
      <c r="AA278" s="110">
        <f t="shared" si="91"/>
        <v>12.13875</v>
      </c>
      <c r="AB278" s="110">
        <f t="shared" si="95"/>
        <v>12.13875</v>
      </c>
      <c r="AC278" s="114">
        <f t="shared" si="92"/>
        <v>121.3875</v>
      </c>
      <c r="AD278" s="109"/>
    </row>
    <row r="279" spans="1:30" ht="20" customHeight="1">
      <c r="A279" s="109">
        <f t="shared" si="77"/>
        <v>274</v>
      </c>
      <c r="B279" s="109">
        <v>269730</v>
      </c>
      <c r="C279" s="110"/>
      <c r="D279" s="110">
        <v>1.0649999999999999</v>
      </c>
      <c r="E279" s="111">
        <v>2.5000000000000001E-2</v>
      </c>
      <c r="F279" s="112" t="str">
        <f>VLOOKUP(B277,'TCS Chainage As PER CA'!$B$4:$J$4,8,TRUE)</f>
        <v>MCW</v>
      </c>
      <c r="G279" s="112" t="str">
        <f>VLOOKUP(B279,'TCS Chainage As PER CA'!$B$4:$J$4,4,TRUE)</f>
        <v>TCS - 01</v>
      </c>
      <c r="H279" s="110">
        <f>VLOOKUP(B279,'TCS Chainage As PER CA'!$B$4:$J$4,6,TRUE)</f>
        <v>13</v>
      </c>
      <c r="I279" s="110">
        <f t="shared" si="78"/>
        <v>-1.0649999999999999</v>
      </c>
      <c r="J279" s="110">
        <f t="shared" si="79"/>
        <v>-0.80249999999999999</v>
      </c>
      <c r="K279" s="110">
        <f t="shared" si="80"/>
        <v>-0.93374999999999997</v>
      </c>
      <c r="L279" s="110"/>
      <c r="M279" s="110"/>
      <c r="N279" s="110">
        <f t="shared" si="81"/>
        <v>0</v>
      </c>
      <c r="O279" s="110">
        <f t="shared" si="82"/>
        <v>-0.93374999999999997</v>
      </c>
      <c r="P279" s="110">
        <f t="shared" si="83"/>
        <v>0</v>
      </c>
      <c r="Q279" s="110">
        <f t="shared" si="84"/>
        <v>-0.93374999999999997</v>
      </c>
      <c r="R279" s="109">
        <f t="shared" si="93"/>
        <v>10</v>
      </c>
      <c r="S279" s="109">
        <f>VLOOKUP(B279,'TCS Chainage As PER CA'!$B$4:$J$4,7,TRUE)</f>
        <v>0</v>
      </c>
      <c r="T279" s="113">
        <f t="shared" si="85"/>
        <v>0</v>
      </c>
      <c r="U279" s="110">
        <f t="shared" si="86"/>
        <v>13</v>
      </c>
      <c r="V279" s="110">
        <f t="shared" si="87"/>
        <v>13</v>
      </c>
      <c r="W279" s="110">
        <f t="shared" si="88"/>
        <v>13</v>
      </c>
      <c r="X279" s="110">
        <f t="shared" si="89"/>
        <v>0</v>
      </c>
      <c r="Y279" s="110">
        <f t="shared" si="94"/>
        <v>0</v>
      </c>
      <c r="Z279" s="114">
        <f t="shared" si="90"/>
        <v>0</v>
      </c>
      <c r="AA279" s="110">
        <f t="shared" si="91"/>
        <v>12.13875</v>
      </c>
      <c r="AB279" s="110">
        <f t="shared" si="95"/>
        <v>12.13875</v>
      </c>
      <c r="AC279" s="114">
        <f t="shared" si="92"/>
        <v>121.3875</v>
      </c>
      <c r="AD279" s="109"/>
    </row>
    <row r="280" spans="1:30" ht="20" customHeight="1">
      <c r="A280" s="109">
        <f t="shared" si="77"/>
        <v>275</v>
      </c>
      <c r="B280" s="109">
        <v>269740</v>
      </c>
      <c r="C280" s="110"/>
      <c r="D280" s="110">
        <v>1.0649999999999999</v>
      </c>
      <c r="E280" s="111">
        <v>2.5000000000000001E-2</v>
      </c>
      <c r="F280" s="112" t="str">
        <f>VLOOKUP(B278,'TCS Chainage As PER CA'!$B$4:$J$4,8,TRUE)</f>
        <v>MCW</v>
      </c>
      <c r="G280" s="112" t="str">
        <f>VLOOKUP(B280,'TCS Chainage As PER CA'!$B$4:$J$4,4,TRUE)</f>
        <v>TCS - 01</v>
      </c>
      <c r="H280" s="110">
        <f>VLOOKUP(B280,'TCS Chainage As PER CA'!$B$4:$J$4,6,TRUE)</f>
        <v>13</v>
      </c>
      <c r="I280" s="110">
        <f t="shared" si="78"/>
        <v>-1.0649999999999999</v>
      </c>
      <c r="J280" s="110">
        <f t="shared" si="79"/>
        <v>-0.80249999999999999</v>
      </c>
      <c r="K280" s="110">
        <f t="shared" si="80"/>
        <v>-0.93374999999999997</v>
      </c>
      <c r="L280" s="110"/>
      <c r="M280" s="110"/>
      <c r="N280" s="110">
        <f t="shared" si="81"/>
        <v>0</v>
      </c>
      <c r="O280" s="110">
        <f t="shared" si="82"/>
        <v>-0.93374999999999997</v>
      </c>
      <c r="P280" s="110">
        <f t="shared" si="83"/>
        <v>0</v>
      </c>
      <c r="Q280" s="110">
        <f t="shared" si="84"/>
        <v>-0.93374999999999997</v>
      </c>
      <c r="R280" s="109">
        <f t="shared" si="93"/>
        <v>10</v>
      </c>
      <c r="S280" s="109">
        <f>VLOOKUP(B280,'TCS Chainage As PER CA'!$B$4:$J$4,7,TRUE)</f>
        <v>0</v>
      </c>
      <c r="T280" s="113">
        <f t="shared" si="85"/>
        <v>0</v>
      </c>
      <c r="U280" s="110">
        <f t="shared" si="86"/>
        <v>13</v>
      </c>
      <c r="V280" s="110">
        <f t="shared" si="87"/>
        <v>13</v>
      </c>
      <c r="W280" s="110">
        <f t="shared" si="88"/>
        <v>13</v>
      </c>
      <c r="X280" s="110">
        <f t="shared" si="89"/>
        <v>0</v>
      </c>
      <c r="Y280" s="110">
        <f t="shared" si="94"/>
        <v>0</v>
      </c>
      <c r="Z280" s="114">
        <f t="shared" si="90"/>
        <v>0</v>
      </c>
      <c r="AA280" s="110">
        <f t="shared" si="91"/>
        <v>12.13875</v>
      </c>
      <c r="AB280" s="110">
        <f t="shared" si="95"/>
        <v>12.13875</v>
      </c>
      <c r="AC280" s="114">
        <f t="shared" si="92"/>
        <v>121.3875</v>
      </c>
      <c r="AD280" s="109"/>
    </row>
    <row r="281" spans="1:30" ht="20" customHeight="1">
      <c r="A281" s="109">
        <f t="shared" si="77"/>
        <v>276</v>
      </c>
      <c r="B281" s="109">
        <v>269750</v>
      </c>
      <c r="C281" s="110"/>
      <c r="D281" s="110">
        <v>1.0649999999999999</v>
      </c>
      <c r="E281" s="111">
        <v>2.5000000000000001E-2</v>
      </c>
      <c r="F281" s="112" t="str">
        <f>VLOOKUP(B279,'TCS Chainage As PER CA'!$B$4:$J$4,8,TRUE)</f>
        <v>MCW</v>
      </c>
      <c r="G281" s="112" t="str">
        <f>VLOOKUP(B281,'TCS Chainage As PER CA'!$B$4:$J$4,4,TRUE)</f>
        <v>TCS - 01</v>
      </c>
      <c r="H281" s="110">
        <f>VLOOKUP(B281,'TCS Chainage As PER CA'!$B$4:$J$4,6,TRUE)</f>
        <v>13</v>
      </c>
      <c r="I281" s="110">
        <f t="shared" si="78"/>
        <v>-1.0649999999999999</v>
      </c>
      <c r="J281" s="110">
        <f t="shared" si="79"/>
        <v>-0.80249999999999999</v>
      </c>
      <c r="K281" s="110">
        <f t="shared" si="80"/>
        <v>-0.93374999999999997</v>
      </c>
      <c r="L281" s="110"/>
      <c r="M281" s="110"/>
      <c r="N281" s="110">
        <f t="shared" si="81"/>
        <v>0</v>
      </c>
      <c r="O281" s="110">
        <f t="shared" si="82"/>
        <v>-0.93374999999999997</v>
      </c>
      <c r="P281" s="110">
        <f t="shared" si="83"/>
        <v>0</v>
      </c>
      <c r="Q281" s="110">
        <f t="shared" si="84"/>
        <v>-0.93374999999999997</v>
      </c>
      <c r="R281" s="109">
        <f t="shared" si="93"/>
        <v>10</v>
      </c>
      <c r="S281" s="109">
        <f>VLOOKUP(B281,'TCS Chainage As PER CA'!$B$4:$J$4,7,TRUE)</f>
        <v>0</v>
      </c>
      <c r="T281" s="113">
        <f t="shared" si="85"/>
        <v>0</v>
      </c>
      <c r="U281" s="110">
        <f t="shared" si="86"/>
        <v>13</v>
      </c>
      <c r="V281" s="110">
        <f t="shared" si="87"/>
        <v>13</v>
      </c>
      <c r="W281" s="110">
        <f t="shared" si="88"/>
        <v>13</v>
      </c>
      <c r="X281" s="110">
        <f t="shared" si="89"/>
        <v>0</v>
      </c>
      <c r="Y281" s="110">
        <f t="shared" si="94"/>
        <v>0</v>
      </c>
      <c r="Z281" s="114">
        <f t="shared" si="90"/>
        <v>0</v>
      </c>
      <c r="AA281" s="110">
        <f t="shared" si="91"/>
        <v>12.13875</v>
      </c>
      <c r="AB281" s="110">
        <f t="shared" si="95"/>
        <v>12.13875</v>
      </c>
      <c r="AC281" s="114">
        <f t="shared" si="92"/>
        <v>121.3875</v>
      </c>
      <c r="AD281" s="109"/>
    </row>
    <row r="282" spans="1:30" ht="20" customHeight="1">
      <c r="A282" s="109">
        <f t="shared" si="77"/>
        <v>277</v>
      </c>
      <c r="B282" s="109">
        <v>269760</v>
      </c>
      <c r="C282" s="110"/>
      <c r="D282" s="110">
        <v>1.0649999999999999</v>
      </c>
      <c r="E282" s="111">
        <v>2.5000000000000001E-2</v>
      </c>
      <c r="F282" s="112" t="str">
        <f>VLOOKUP(B280,'TCS Chainage As PER CA'!$B$4:$J$4,8,TRUE)</f>
        <v>MCW</v>
      </c>
      <c r="G282" s="112" t="str">
        <f>VLOOKUP(B282,'TCS Chainage As PER CA'!$B$4:$J$4,4,TRUE)</f>
        <v>TCS - 01</v>
      </c>
      <c r="H282" s="110">
        <f>VLOOKUP(B282,'TCS Chainage As PER CA'!$B$4:$J$4,6,TRUE)</f>
        <v>13</v>
      </c>
      <c r="I282" s="110">
        <f t="shared" si="78"/>
        <v>-1.0649999999999999</v>
      </c>
      <c r="J282" s="110">
        <f t="shared" si="79"/>
        <v>-0.80249999999999999</v>
      </c>
      <c r="K282" s="110">
        <f t="shared" si="80"/>
        <v>-0.93374999999999997</v>
      </c>
      <c r="L282" s="110"/>
      <c r="M282" s="110"/>
      <c r="N282" s="110">
        <f t="shared" si="81"/>
        <v>0</v>
      </c>
      <c r="O282" s="110">
        <f t="shared" si="82"/>
        <v>-0.93374999999999997</v>
      </c>
      <c r="P282" s="110">
        <f t="shared" si="83"/>
        <v>0</v>
      </c>
      <c r="Q282" s="110">
        <f t="shared" si="84"/>
        <v>-0.93374999999999997</v>
      </c>
      <c r="R282" s="109">
        <f t="shared" si="93"/>
        <v>10</v>
      </c>
      <c r="S282" s="109">
        <f>VLOOKUP(B282,'TCS Chainage As PER CA'!$B$4:$J$4,7,TRUE)</f>
        <v>0</v>
      </c>
      <c r="T282" s="113">
        <f t="shared" si="85"/>
        <v>0</v>
      </c>
      <c r="U282" s="110">
        <f t="shared" si="86"/>
        <v>13</v>
      </c>
      <c r="V282" s="110">
        <f t="shared" si="87"/>
        <v>13</v>
      </c>
      <c r="W282" s="110">
        <f t="shared" si="88"/>
        <v>13</v>
      </c>
      <c r="X282" s="110">
        <f t="shared" si="89"/>
        <v>0</v>
      </c>
      <c r="Y282" s="110">
        <f t="shared" si="94"/>
        <v>0</v>
      </c>
      <c r="Z282" s="114">
        <f t="shared" si="90"/>
        <v>0</v>
      </c>
      <c r="AA282" s="110">
        <f t="shared" si="91"/>
        <v>12.13875</v>
      </c>
      <c r="AB282" s="110">
        <f t="shared" si="95"/>
        <v>12.13875</v>
      </c>
      <c r="AC282" s="114">
        <f t="shared" si="92"/>
        <v>121.3875</v>
      </c>
      <c r="AD282" s="109"/>
    </row>
    <row r="283" spans="1:30" ht="20" customHeight="1">
      <c r="A283" s="109">
        <f t="shared" si="77"/>
        <v>278</v>
      </c>
      <c r="B283" s="109">
        <v>269770</v>
      </c>
      <c r="C283" s="110"/>
      <c r="D283" s="110">
        <v>1.0649999999999999</v>
      </c>
      <c r="E283" s="111">
        <v>2.5000000000000001E-2</v>
      </c>
      <c r="F283" s="112" t="str">
        <f>VLOOKUP(B281,'TCS Chainage As PER CA'!$B$4:$J$4,8,TRUE)</f>
        <v>MCW</v>
      </c>
      <c r="G283" s="112" t="str">
        <f>VLOOKUP(B283,'TCS Chainage As PER CA'!$B$4:$J$4,4,TRUE)</f>
        <v>TCS - 01</v>
      </c>
      <c r="H283" s="110">
        <f>VLOOKUP(B283,'TCS Chainage As PER CA'!$B$4:$J$4,6,TRUE)</f>
        <v>13</v>
      </c>
      <c r="I283" s="110">
        <f t="shared" si="78"/>
        <v>-1.0649999999999999</v>
      </c>
      <c r="J283" s="110">
        <f t="shared" si="79"/>
        <v>-0.80249999999999999</v>
      </c>
      <c r="K283" s="110">
        <f t="shared" si="80"/>
        <v>-0.93374999999999997</v>
      </c>
      <c r="L283" s="110"/>
      <c r="M283" s="110"/>
      <c r="N283" s="110">
        <f t="shared" si="81"/>
        <v>0</v>
      </c>
      <c r="O283" s="110">
        <f t="shared" si="82"/>
        <v>-0.93374999999999997</v>
      </c>
      <c r="P283" s="110">
        <f t="shared" si="83"/>
        <v>0</v>
      </c>
      <c r="Q283" s="110">
        <f t="shared" si="84"/>
        <v>-0.93374999999999997</v>
      </c>
      <c r="R283" s="109">
        <f t="shared" si="93"/>
        <v>10</v>
      </c>
      <c r="S283" s="109">
        <f>VLOOKUP(B283,'TCS Chainage As PER CA'!$B$4:$J$4,7,TRUE)</f>
        <v>0</v>
      </c>
      <c r="T283" s="113">
        <f t="shared" si="85"/>
        <v>0</v>
      </c>
      <c r="U283" s="110">
        <f t="shared" si="86"/>
        <v>13</v>
      </c>
      <c r="V283" s="110">
        <f t="shared" si="87"/>
        <v>13</v>
      </c>
      <c r="W283" s="110">
        <f t="shared" si="88"/>
        <v>13</v>
      </c>
      <c r="X283" s="110">
        <f t="shared" si="89"/>
        <v>0</v>
      </c>
      <c r="Y283" s="110">
        <f t="shared" si="94"/>
        <v>0</v>
      </c>
      <c r="Z283" s="114">
        <f t="shared" si="90"/>
        <v>0</v>
      </c>
      <c r="AA283" s="110">
        <f t="shared" si="91"/>
        <v>12.13875</v>
      </c>
      <c r="AB283" s="110">
        <f t="shared" si="95"/>
        <v>12.13875</v>
      </c>
      <c r="AC283" s="114">
        <f t="shared" si="92"/>
        <v>121.3875</v>
      </c>
      <c r="AD283" s="109"/>
    </row>
    <row r="284" spans="1:30" ht="20" customHeight="1">
      <c r="A284" s="109">
        <f t="shared" si="77"/>
        <v>279</v>
      </c>
      <c r="B284" s="109">
        <v>269780</v>
      </c>
      <c r="C284" s="110"/>
      <c r="D284" s="110">
        <v>1.0649999999999999</v>
      </c>
      <c r="E284" s="111">
        <v>2.5000000000000001E-2</v>
      </c>
      <c r="F284" s="112" t="str">
        <f>VLOOKUP(B282,'TCS Chainage As PER CA'!$B$4:$J$4,8,TRUE)</f>
        <v>MCW</v>
      </c>
      <c r="G284" s="112" t="str">
        <f>VLOOKUP(B284,'TCS Chainage As PER CA'!$B$4:$J$4,4,TRUE)</f>
        <v>TCS - 01</v>
      </c>
      <c r="H284" s="110">
        <f>VLOOKUP(B284,'TCS Chainage As PER CA'!$B$4:$J$4,6,TRUE)</f>
        <v>13</v>
      </c>
      <c r="I284" s="110">
        <f t="shared" si="78"/>
        <v>-1.0649999999999999</v>
      </c>
      <c r="J284" s="110">
        <f t="shared" si="79"/>
        <v>-0.80249999999999999</v>
      </c>
      <c r="K284" s="110">
        <f t="shared" si="80"/>
        <v>-0.93374999999999997</v>
      </c>
      <c r="L284" s="110"/>
      <c r="M284" s="110"/>
      <c r="N284" s="110">
        <f t="shared" si="81"/>
        <v>0</v>
      </c>
      <c r="O284" s="110">
        <f t="shared" si="82"/>
        <v>-0.93374999999999997</v>
      </c>
      <c r="P284" s="110">
        <f t="shared" si="83"/>
        <v>0</v>
      </c>
      <c r="Q284" s="110">
        <f t="shared" si="84"/>
        <v>-0.93374999999999997</v>
      </c>
      <c r="R284" s="109">
        <f t="shared" si="93"/>
        <v>10</v>
      </c>
      <c r="S284" s="109">
        <f>VLOOKUP(B284,'TCS Chainage As PER CA'!$B$4:$J$4,7,TRUE)</f>
        <v>0</v>
      </c>
      <c r="T284" s="113">
        <f t="shared" si="85"/>
        <v>0</v>
      </c>
      <c r="U284" s="110">
        <f t="shared" si="86"/>
        <v>13</v>
      </c>
      <c r="V284" s="110">
        <f t="shared" si="87"/>
        <v>13</v>
      </c>
      <c r="W284" s="110">
        <f t="shared" si="88"/>
        <v>13</v>
      </c>
      <c r="X284" s="110">
        <f t="shared" si="89"/>
        <v>0</v>
      </c>
      <c r="Y284" s="110">
        <f t="shared" si="94"/>
        <v>0</v>
      </c>
      <c r="Z284" s="114">
        <f t="shared" si="90"/>
        <v>0</v>
      </c>
      <c r="AA284" s="110">
        <f t="shared" si="91"/>
        <v>12.13875</v>
      </c>
      <c r="AB284" s="110">
        <f t="shared" si="95"/>
        <v>12.13875</v>
      </c>
      <c r="AC284" s="114">
        <f t="shared" si="92"/>
        <v>121.3875</v>
      </c>
      <c r="AD284" s="109"/>
    </row>
    <row r="285" spans="1:30" ht="20" customHeight="1">
      <c r="A285" s="109">
        <f t="shared" si="77"/>
        <v>280</v>
      </c>
      <c r="B285" s="109">
        <v>269790</v>
      </c>
      <c r="C285" s="110"/>
      <c r="D285" s="110">
        <v>1.0649999999999999</v>
      </c>
      <c r="E285" s="111">
        <v>2.5000000000000001E-2</v>
      </c>
      <c r="F285" s="112" t="str">
        <f>VLOOKUP(B283,'TCS Chainage As PER CA'!$B$4:$J$4,8,TRUE)</f>
        <v>MCW</v>
      </c>
      <c r="G285" s="112" t="str">
        <f>VLOOKUP(B285,'TCS Chainage As PER CA'!$B$4:$J$4,4,TRUE)</f>
        <v>TCS - 01</v>
      </c>
      <c r="H285" s="110">
        <f>VLOOKUP(B285,'TCS Chainage As PER CA'!$B$4:$J$4,6,TRUE)</f>
        <v>13</v>
      </c>
      <c r="I285" s="110">
        <f t="shared" si="78"/>
        <v>-1.0649999999999999</v>
      </c>
      <c r="J285" s="110">
        <f t="shared" si="79"/>
        <v>-0.80249999999999999</v>
      </c>
      <c r="K285" s="110">
        <f t="shared" si="80"/>
        <v>-0.93374999999999997</v>
      </c>
      <c r="L285" s="110"/>
      <c r="M285" s="110"/>
      <c r="N285" s="110">
        <f t="shared" si="81"/>
        <v>0</v>
      </c>
      <c r="O285" s="110">
        <f t="shared" si="82"/>
        <v>-0.93374999999999997</v>
      </c>
      <c r="P285" s="110">
        <f t="shared" si="83"/>
        <v>0</v>
      </c>
      <c r="Q285" s="110">
        <f t="shared" si="84"/>
        <v>-0.93374999999999997</v>
      </c>
      <c r="R285" s="109">
        <f t="shared" si="93"/>
        <v>10</v>
      </c>
      <c r="S285" s="109">
        <f>VLOOKUP(B285,'TCS Chainage As PER CA'!$B$4:$J$4,7,TRUE)</f>
        <v>0</v>
      </c>
      <c r="T285" s="113">
        <f t="shared" si="85"/>
        <v>0</v>
      </c>
      <c r="U285" s="110">
        <f t="shared" si="86"/>
        <v>13</v>
      </c>
      <c r="V285" s="110">
        <f t="shared" si="87"/>
        <v>13</v>
      </c>
      <c r="W285" s="110">
        <f t="shared" si="88"/>
        <v>13</v>
      </c>
      <c r="X285" s="110">
        <f t="shared" si="89"/>
        <v>0</v>
      </c>
      <c r="Y285" s="110">
        <f t="shared" si="94"/>
        <v>0</v>
      </c>
      <c r="Z285" s="114">
        <f t="shared" si="90"/>
        <v>0</v>
      </c>
      <c r="AA285" s="110">
        <f t="shared" si="91"/>
        <v>12.13875</v>
      </c>
      <c r="AB285" s="110">
        <f t="shared" si="95"/>
        <v>12.13875</v>
      </c>
      <c r="AC285" s="114">
        <f t="shared" si="92"/>
        <v>121.3875</v>
      </c>
      <c r="AD285" s="109"/>
    </row>
    <row r="286" spans="1:30" ht="20" customHeight="1">
      <c r="A286" s="109">
        <f t="shared" si="77"/>
        <v>281</v>
      </c>
      <c r="B286" s="109">
        <v>269800</v>
      </c>
      <c r="C286" s="110"/>
      <c r="D286" s="110">
        <v>1.0649999999999999</v>
      </c>
      <c r="E286" s="111">
        <v>2.5000000000000001E-2</v>
      </c>
      <c r="F286" s="112" t="str">
        <f>VLOOKUP(B284,'TCS Chainage As PER CA'!$B$4:$J$4,8,TRUE)</f>
        <v>MCW</v>
      </c>
      <c r="G286" s="112" t="str">
        <f>VLOOKUP(B286,'TCS Chainage As PER CA'!$B$4:$J$4,4,TRUE)</f>
        <v>TCS - 01</v>
      </c>
      <c r="H286" s="110">
        <f>VLOOKUP(B286,'TCS Chainage As PER CA'!$B$4:$J$4,6,TRUE)</f>
        <v>13</v>
      </c>
      <c r="I286" s="110">
        <f t="shared" si="78"/>
        <v>-1.0649999999999999</v>
      </c>
      <c r="J286" s="110">
        <f t="shared" si="79"/>
        <v>-0.80249999999999999</v>
      </c>
      <c r="K286" s="110">
        <f t="shared" si="80"/>
        <v>-0.93374999999999997</v>
      </c>
      <c r="L286" s="110"/>
      <c r="M286" s="110"/>
      <c r="N286" s="110">
        <f t="shared" si="81"/>
        <v>0</v>
      </c>
      <c r="O286" s="110">
        <f t="shared" si="82"/>
        <v>-0.93374999999999997</v>
      </c>
      <c r="P286" s="110">
        <f t="shared" si="83"/>
        <v>0</v>
      </c>
      <c r="Q286" s="110">
        <f t="shared" si="84"/>
        <v>-0.93374999999999997</v>
      </c>
      <c r="R286" s="109">
        <f t="shared" si="93"/>
        <v>10</v>
      </c>
      <c r="S286" s="109">
        <f>VLOOKUP(B286,'TCS Chainage As PER CA'!$B$4:$J$4,7,TRUE)</f>
        <v>0</v>
      </c>
      <c r="T286" s="113">
        <f t="shared" si="85"/>
        <v>0</v>
      </c>
      <c r="U286" s="110">
        <f t="shared" si="86"/>
        <v>13</v>
      </c>
      <c r="V286" s="110">
        <f t="shared" si="87"/>
        <v>13</v>
      </c>
      <c r="W286" s="110">
        <f t="shared" si="88"/>
        <v>13</v>
      </c>
      <c r="X286" s="110">
        <f t="shared" si="89"/>
        <v>0</v>
      </c>
      <c r="Y286" s="110">
        <f t="shared" si="94"/>
        <v>0</v>
      </c>
      <c r="Z286" s="114">
        <f t="shared" si="90"/>
        <v>0</v>
      </c>
      <c r="AA286" s="110">
        <f t="shared" si="91"/>
        <v>12.13875</v>
      </c>
      <c r="AB286" s="110">
        <f t="shared" si="95"/>
        <v>12.13875</v>
      </c>
      <c r="AC286" s="114">
        <f t="shared" si="92"/>
        <v>121.3875</v>
      </c>
      <c r="AD286" s="109"/>
    </row>
    <row r="287" spans="1:30" ht="20" customHeight="1">
      <c r="A287" s="109">
        <f t="shared" si="77"/>
        <v>282</v>
      </c>
      <c r="B287" s="109">
        <v>269810</v>
      </c>
      <c r="C287" s="110"/>
      <c r="D287" s="110">
        <v>1.0649999999999999</v>
      </c>
      <c r="E287" s="111">
        <v>2.5000000000000001E-2</v>
      </c>
      <c r="F287" s="112" t="str">
        <f>VLOOKUP(B285,'TCS Chainage As PER CA'!$B$4:$J$4,8,TRUE)</f>
        <v>MCW</v>
      </c>
      <c r="G287" s="112" t="str">
        <f>VLOOKUP(B287,'TCS Chainage As PER CA'!$B$4:$J$4,4,TRUE)</f>
        <v>TCS - 01</v>
      </c>
      <c r="H287" s="110">
        <f>VLOOKUP(B287,'TCS Chainage As PER CA'!$B$4:$J$4,6,TRUE)</f>
        <v>13</v>
      </c>
      <c r="I287" s="110">
        <f t="shared" si="78"/>
        <v>-1.0649999999999999</v>
      </c>
      <c r="J287" s="110">
        <f t="shared" si="79"/>
        <v>-0.80249999999999999</v>
      </c>
      <c r="K287" s="110">
        <f t="shared" si="80"/>
        <v>-0.93374999999999997</v>
      </c>
      <c r="L287" s="110"/>
      <c r="M287" s="110"/>
      <c r="N287" s="110">
        <f t="shared" si="81"/>
        <v>0</v>
      </c>
      <c r="O287" s="110">
        <f t="shared" si="82"/>
        <v>-0.93374999999999997</v>
      </c>
      <c r="P287" s="110">
        <f t="shared" si="83"/>
        <v>0</v>
      </c>
      <c r="Q287" s="110">
        <f t="shared" si="84"/>
        <v>-0.93374999999999997</v>
      </c>
      <c r="R287" s="109">
        <f t="shared" si="93"/>
        <v>10</v>
      </c>
      <c r="S287" s="109">
        <f>VLOOKUP(B287,'TCS Chainage As PER CA'!$B$4:$J$4,7,TRUE)</f>
        <v>0</v>
      </c>
      <c r="T287" s="113">
        <f t="shared" si="85"/>
        <v>0</v>
      </c>
      <c r="U287" s="110">
        <f t="shared" si="86"/>
        <v>13</v>
      </c>
      <c r="V287" s="110">
        <f t="shared" si="87"/>
        <v>13</v>
      </c>
      <c r="W287" s="110">
        <f t="shared" si="88"/>
        <v>13</v>
      </c>
      <c r="X287" s="110">
        <f t="shared" si="89"/>
        <v>0</v>
      </c>
      <c r="Y287" s="110">
        <f t="shared" si="94"/>
        <v>0</v>
      </c>
      <c r="Z287" s="114">
        <f t="shared" si="90"/>
        <v>0</v>
      </c>
      <c r="AA287" s="110">
        <f t="shared" si="91"/>
        <v>12.13875</v>
      </c>
      <c r="AB287" s="110">
        <f t="shared" si="95"/>
        <v>12.13875</v>
      </c>
      <c r="AC287" s="114">
        <f t="shared" si="92"/>
        <v>121.3875</v>
      </c>
      <c r="AD287" s="109"/>
    </row>
    <row r="288" spans="1:30" ht="20" customHeight="1">
      <c r="A288" s="109">
        <f t="shared" si="77"/>
        <v>283</v>
      </c>
      <c r="B288" s="109">
        <v>269820</v>
      </c>
      <c r="C288" s="110"/>
      <c r="D288" s="110">
        <v>1.0649999999999999</v>
      </c>
      <c r="E288" s="111">
        <v>2.5000000000000001E-2</v>
      </c>
      <c r="F288" s="112" t="str">
        <f>VLOOKUP(B286,'TCS Chainage As PER CA'!$B$4:$J$4,8,TRUE)</f>
        <v>MCW</v>
      </c>
      <c r="G288" s="112" t="str">
        <f>VLOOKUP(B288,'TCS Chainage As PER CA'!$B$4:$J$4,4,TRUE)</f>
        <v>TCS - 01</v>
      </c>
      <c r="H288" s="110">
        <f>VLOOKUP(B288,'TCS Chainage As PER CA'!$B$4:$J$4,6,TRUE)</f>
        <v>13</v>
      </c>
      <c r="I288" s="110">
        <f t="shared" si="78"/>
        <v>-1.0649999999999999</v>
      </c>
      <c r="J288" s="110">
        <f t="shared" si="79"/>
        <v>-0.80249999999999999</v>
      </c>
      <c r="K288" s="110">
        <f t="shared" si="80"/>
        <v>-0.93374999999999997</v>
      </c>
      <c r="L288" s="110"/>
      <c r="M288" s="110"/>
      <c r="N288" s="110">
        <f t="shared" si="81"/>
        <v>0</v>
      </c>
      <c r="O288" s="110">
        <f t="shared" si="82"/>
        <v>-0.93374999999999997</v>
      </c>
      <c r="P288" s="110">
        <f t="shared" si="83"/>
        <v>0</v>
      </c>
      <c r="Q288" s="110">
        <f t="shared" si="84"/>
        <v>-0.93374999999999997</v>
      </c>
      <c r="R288" s="109">
        <f t="shared" si="93"/>
        <v>10</v>
      </c>
      <c r="S288" s="109">
        <f>VLOOKUP(B288,'TCS Chainage As PER CA'!$B$4:$J$4,7,TRUE)</f>
        <v>0</v>
      </c>
      <c r="T288" s="113">
        <f t="shared" si="85"/>
        <v>0</v>
      </c>
      <c r="U288" s="110">
        <f t="shared" si="86"/>
        <v>13</v>
      </c>
      <c r="V288" s="110">
        <f t="shared" si="87"/>
        <v>13</v>
      </c>
      <c r="W288" s="110">
        <f t="shared" si="88"/>
        <v>13</v>
      </c>
      <c r="X288" s="110">
        <f t="shared" si="89"/>
        <v>0</v>
      </c>
      <c r="Y288" s="110">
        <f t="shared" si="94"/>
        <v>0</v>
      </c>
      <c r="Z288" s="114">
        <f t="shared" si="90"/>
        <v>0</v>
      </c>
      <c r="AA288" s="110">
        <f t="shared" si="91"/>
        <v>12.13875</v>
      </c>
      <c r="AB288" s="110">
        <f t="shared" si="95"/>
        <v>12.13875</v>
      </c>
      <c r="AC288" s="114">
        <f t="shared" si="92"/>
        <v>121.3875</v>
      </c>
      <c r="AD288" s="109"/>
    </row>
    <row r="289" spans="1:30" ht="20" customHeight="1">
      <c r="A289" s="109">
        <f t="shared" si="77"/>
        <v>284</v>
      </c>
      <c r="B289" s="109">
        <v>269830</v>
      </c>
      <c r="C289" s="110"/>
      <c r="D289" s="110">
        <v>1.0649999999999999</v>
      </c>
      <c r="E289" s="111">
        <v>2.5000000000000001E-2</v>
      </c>
      <c r="F289" s="112" t="str">
        <f>VLOOKUP(B287,'TCS Chainage As PER CA'!$B$4:$J$4,8,TRUE)</f>
        <v>MCW</v>
      </c>
      <c r="G289" s="112" t="str">
        <f>VLOOKUP(B289,'TCS Chainage As PER CA'!$B$4:$J$4,4,TRUE)</f>
        <v>TCS - 01</v>
      </c>
      <c r="H289" s="110">
        <f>VLOOKUP(B289,'TCS Chainage As PER CA'!$B$4:$J$4,6,TRUE)</f>
        <v>13</v>
      </c>
      <c r="I289" s="110">
        <f t="shared" si="78"/>
        <v>-1.0649999999999999</v>
      </c>
      <c r="J289" s="110">
        <f t="shared" si="79"/>
        <v>-0.80249999999999999</v>
      </c>
      <c r="K289" s="110">
        <f t="shared" si="80"/>
        <v>-0.93374999999999997</v>
      </c>
      <c r="L289" s="110"/>
      <c r="M289" s="110"/>
      <c r="N289" s="110">
        <f t="shared" si="81"/>
        <v>0</v>
      </c>
      <c r="O289" s="110">
        <f t="shared" si="82"/>
        <v>-0.93374999999999997</v>
      </c>
      <c r="P289" s="110">
        <f t="shared" si="83"/>
        <v>0</v>
      </c>
      <c r="Q289" s="110">
        <f t="shared" si="84"/>
        <v>-0.93374999999999997</v>
      </c>
      <c r="R289" s="109">
        <f t="shared" si="93"/>
        <v>10</v>
      </c>
      <c r="S289" s="109">
        <f>VLOOKUP(B289,'TCS Chainage As PER CA'!$B$4:$J$4,7,TRUE)</f>
        <v>0</v>
      </c>
      <c r="T289" s="113">
        <f t="shared" si="85"/>
        <v>0</v>
      </c>
      <c r="U289" s="110">
        <f t="shared" si="86"/>
        <v>13</v>
      </c>
      <c r="V289" s="110">
        <f t="shared" si="87"/>
        <v>13</v>
      </c>
      <c r="W289" s="110">
        <f t="shared" si="88"/>
        <v>13</v>
      </c>
      <c r="X289" s="110">
        <f t="shared" si="89"/>
        <v>0</v>
      </c>
      <c r="Y289" s="110">
        <f t="shared" si="94"/>
        <v>0</v>
      </c>
      <c r="Z289" s="114">
        <f t="shared" si="90"/>
        <v>0</v>
      </c>
      <c r="AA289" s="110">
        <f t="shared" si="91"/>
        <v>12.13875</v>
      </c>
      <c r="AB289" s="110">
        <f t="shared" si="95"/>
        <v>12.13875</v>
      </c>
      <c r="AC289" s="114">
        <f t="shared" si="92"/>
        <v>121.3875</v>
      </c>
      <c r="AD289" s="109"/>
    </row>
    <row r="290" spans="1:30" ht="20" customHeight="1">
      <c r="A290" s="109">
        <f t="shared" si="77"/>
        <v>285</v>
      </c>
      <c r="B290" s="109">
        <v>269840</v>
      </c>
      <c r="C290" s="110"/>
      <c r="D290" s="110">
        <v>1.0649999999999999</v>
      </c>
      <c r="E290" s="111">
        <v>2.5000000000000001E-2</v>
      </c>
      <c r="F290" s="112" t="str">
        <f>VLOOKUP(B288,'TCS Chainage As PER CA'!$B$4:$J$4,8,TRUE)</f>
        <v>MCW</v>
      </c>
      <c r="G290" s="112" t="str">
        <f>VLOOKUP(B290,'TCS Chainage As PER CA'!$B$4:$J$4,4,TRUE)</f>
        <v>TCS - 01</v>
      </c>
      <c r="H290" s="110">
        <f>VLOOKUP(B290,'TCS Chainage As PER CA'!$B$4:$J$4,6,TRUE)</f>
        <v>13</v>
      </c>
      <c r="I290" s="110">
        <f t="shared" si="78"/>
        <v>-1.0649999999999999</v>
      </c>
      <c r="J290" s="110">
        <f t="shared" si="79"/>
        <v>-0.80249999999999999</v>
      </c>
      <c r="K290" s="110">
        <f t="shared" si="80"/>
        <v>-0.93374999999999997</v>
      </c>
      <c r="L290" s="110"/>
      <c r="M290" s="110"/>
      <c r="N290" s="110">
        <f t="shared" si="81"/>
        <v>0</v>
      </c>
      <c r="O290" s="110">
        <f t="shared" si="82"/>
        <v>-0.93374999999999997</v>
      </c>
      <c r="P290" s="110">
        <f t="shared" si="83"/>
        <v>0</v>
      </c>
      <c r="Q290" s="110">
        <f t="shared" si="84"/>
        <v>-0.93374999999999997</v>
      </c>
      <c r="R290" s="109">
        <f t="shared" si="93"/>
        <v>10</v>
      </c>
      <c r="S290" s="109">
        <f>VLOOKUP(B290,'TCS Chainage As PER CA'!$B$4:$J$4,7,TRUE)</f>
        <v>0</v>
      </c>
      <c r="T290" s="113">
        <f t="shared" si="85"/>
        <v>0</v>
      </c>
      <c r="U290" s="110">
        <f t="shared" si="86"/>
        <v>13</v>
      </c>
      <c r="V290" s="110">
        <f t="shared" si="87"/>
        <v>13</v>
      </c>
      <c r="W290" s="110">
        <f t="shared" si="88"/>
        <v>13</v>
      </c>
      <c r="X290" s="110">
        <f t="shared" si="89"/>
        <v>0</v>
      </c>
      <c r="Y290" s="110">
        <f t="shared" si="94"/>
        <v>0</v>
      </c>
      <c r="Z290" s="114">
        <f t="shared" si="90"/>
        <v>0</v>
      </c>
      <c r="AA290" s="110">
        <f t="shared" si="91"/>
        <v>12.13875</v>
      </c>
      <c r="AB290" s="110">
        <f t="shared" si="95"/>
        <v>12.13875</v>
      </c>
      <c r="AC290" s="114">
        <f t="shared" si="92"/>
        <v>121.3875</v>
      </c>
      <c r="AD290" s="109"/>
    </row>
    <row r="291" spans="1:30" ht="20" customHeight="1">
      <c r="A291" s="109">
        <f t="shared" si="77"/>
        <v>286</v>
      </c>
      <c r="B291" s="109">
        <v>269850</v>
      </c>
      <c r="C291" s="110"/>
      <c r="D291" s="110">
        <v>1.0649999999999999</v>
      </c>
      <c r="E291" s="111">
        <v>2.5000000000000001E-2</v>
      </c>
      <c r="F291" s="112" t="str">
        <f>VLOOKUP(B289,'TCS Chainage As PER CA'!$B$4:$J$4,8,TRUE)</f>
        <v>MCW</v>
      </c>
      <c r="G291" s="112" t="str">
        <f>VLOOKUP(B291,'TCS Chainage As PER CA'!$B$4:$J$4,4,TRUE)</f>
        <v>TCS - 01</v>
      </c>
      <c r="H291" s="110">
        <f>VLOOKUP(B291,'TCS Chainage As PER CA'!$B$4:$J$4,6,TRUE)</f>
        <v>13</v>
      </c>
      <c r="I291" s="110">
        <f t="shared" si="78"/>
        <v>-1.0649999999999999</v>
      </c>
      <c r="J291" s="110">
        <f t="shared" si="79"/>
        <v>-0.80249999999999999</v>
      </c>
      <c r="K291" s="110">
        <f t="shared" si="80"/>
        <v>-0.93374999999999997</v>
      </c>
      <c r="L291" s="110"/>
      <c r="M291" s="110"/>
      <c r="N291" s="110">
        <f t="shared" si="81"/>
        <v>0</v>
      </c>
      <c r="O291" s="110">
        <f t="shared" si="82"/>
        <v>-0.93374999999999997</v>
      </c>
      <c r="P291" s="110">
        <f t="shared" si="83"/>
        <v>0</v>
      </c>
      <c r="Q291" s="110">
        <f t="shared" si="84"/>
        <v>-0.93374999999999997</v>
      </c>
      <c r="R291" s="109">
        <f t="shared" si="93"/>
        <v>10</v>
      </c>
      <c r="S291" s="109">
        <f>VLOOKUP(B291,'TCS Chainage As PER CA'!$B$4:$J$4,7,TRUE)</f>
        <v>0</v>
      </c>
      <c r="T291" s="113">
        <f t="shared" si="85"/>
        <v>0</v>
      </c>
      <c r="U291" s="110">
        <f t="shared" si="86"/>
        <v>13</v>
      </c>
      <c r="V291" s="110">
        <f t="shared" si="87"/>
        <v>13</v>
      </c>
      <c r="W291" s="110">
        <f t="shared" si="88"/>
        <v>13</v>
      </c>
      <c r="X291" s="110">
        <f t="shared" si="89"/>
        <v>0</v>
      </c>
      <c r="Y291" s="110">
        <f t="shared" si="94"/>
        <v>0</v>
      </c>
      <c r="Z291" s="114">
        <f t="shared" si="90"/>
        <v>0</v>
      </c>
      <c r="AA291" s="110">
        <f t="shared" si="91"/>
        <v>12.13875</v>
      </c>
      <c r="AB291" s="110">
        <f t="shared" si="95"/>
        <v>12.13875</v>
      </c>
      <c r="AC291" s="114">
        <f t="shared" si="92"/>
        <v>121.3875</v>
      </c>
      <c r="AD291" s="109"/>
    </row>
    <row r="292" spans="1:30" ht="20" customHeight="1">
      <c r="A292" s="109">
        <f t="shared" si="77"/>
        <v>287</v>
      </c>
      <c r="B292" s="109">
        <v>269860</v>
      </c>
      <c r="C292" s="110"/>
      <c r="D292" s="110">
        <v>1.0649999999999999</v>
      </c>
      <c r="E292" s="111">
        <v>2.5000000000000001E-2</v>
      </c>
      <c r="F292" s="112" t="str">
        <f>VLOOKUP(B290,'TCS Chainage As PER CA'!$B$4:$J$4,8,TRUE)</f>
        <v>MCW</v>
      </c>
      <c r="G292" s="112" t="str">
        <f>VLOOKUP(B292,'TCS Chainage As PER CA'!$B$4:$J$4,4,TRUE)</f>
        <v>TCS - 01</v>
      </c>
      <c r="H292" s="110">
        <f>VLOOKUP(B292,'TCS Chainage As PER CA'!$B$4:$J$4,6,TRUE)</f>
        <v>13</v>
      </c>
      <c r="I292" s="110">
        <f t="shared" si="78"/>
        <v>-1.0649999999999999</v>
      </c>
      <c r="J292" s="110">
        <f t="shared" si="79"/>
        <v>-0.80249999999999999</v>
      </c>
      <c r="K292" s="110">
        <f t="shared" si="80"/>
        <v>-0.93374999999999997</v>
      </c>
      <c r="L292" s="110"/>
      <c r="M292" s="110"/>
      <c r="N292" s="110">
        <f t="shared" si="81"/>
        <v>0</v>
      </c>
      <c r="O292" s="110">
        <f t="shared" si="82"/>
        <v>-0.93374999999999997</v>
      </c>
      <c r="P292" s="110">
        <f t="shared" si="83"/>
        <v>0</v>
      </c>
      <c r="Q292" s="110">
        <f t="shared" si="84"/>
        <v>-0.93374999999999997</v>
      </c>
      <c r="R292" s="109">
        <f t="shared" si="93"/>
        <v>10</v>
      </c>
      <c r="S292" s="109">
        <f>VLOOKUP(B292,'TCS Chainage As PER CA'!$B$4:$J$4,7,TRUE)</f>
        <v>0</v>
      </c>
      <c r="T292" s="113">
        <f t="shared" si="85"/>
        <v>0</v>
      </c>
      <c r="U292" s="110">
        <f t="shared" si="86"/>
        <v>13</v>
      </c>
      <c r="V292" s="110">
        <f t="shared" si="87"/>
        <v>13</v>
      </c>
      <c r="W292" s="110">
        <f t="shared" si="88"/>
        <v>13</v>
      </c>
      <c r="X292" s="110">
        <f t="shared" si="89"/>
        <v>0</v>
      </c>
      <c r="Y292" s="110">
        <f t="shared" si="94"/>
        <v>0</v>
      </c>
      <c r="Z292" s="114">
        <f t="shared" si="90"/>
        <v>0</v>
      </c>
      <c r="AA292" s="110">
        <f t="shared" si="91"/>
        <v>12.13875</v>
      </c>
      <c r="AB292" s="110">
        <f t="shared" si="95"/>
        <v>12.13875</v>
      </c>
      <c r="AC292" s="114">
        <f t="shared" si="92"/>
        <v>121.3875</v>
      </c>
      <c r="AD292" s="109"/>
    </row>
    <row r="293" spans="1:30" ht="20" customHeight="1">
      <c r="A293" s="109">
        <f t="shared" si="77"/>
        <v>288</v>
      </c>
      <c r="B293" s="109">
        <v>269870</v>
      </c>
      <c r="C293" s="110"/>
      <c r="D293" s="110">
        <v>1.0649999999999999</v>
      </c>
      <c r="E293" s="111">
        <v>2.5000000000000001E-2</v>
      </c>
      <c r="F293" s="112" t="str">
        <f>VLOOKUP(B291,'TCS Chainage As PER CA'!$B$4:$J$4,8,TRUE)</f>
        <v>MCW</v>
      </c>
      <c r="G293" s="112" t="str">
        <f>VLOOKUP(B293,'TCS Chainage As PER CA'!$B$4:$J$4,4,TRUE)</f>
        <v>TCS - 01</v>
      </c>
      <c r="H293" s="110">
        <f>VLOOKUP(B293,'TCS Chainage As PER CA'!$B$4:$J$4,6,TRUE)</f>
        <v>13</v>
      </c>
      <c r="I293" s="110">
        <f t="shared" si="78"/>
        <v>-1.0649999999999999</v>
      </c>
      <c r="J293" s="110">
        <f t="shared" si="79"/>
        <v>-0.80249999999999999</v>
      </c>
      <c r="K293" s="110">
        <f t="shared" si="80"/>
        <v>-0.93374999999999997</v>
      </c>
      <c r="L293" s="110"/>
      <c r="M293" s="110"/>
      <c r="N293" s="110">
        <f t="shared" si="81"/>
        <v>0</v>
      </c>
      <c r="O293" s="110">
        <f t="shared" si="82"/>
        <v>-0.93374999999999997</v>
      </c>
      <c r="P293" s="110">
        <f t="shared" si="83"/>
        <v>0</v>
      </c>
      <c r="Q293" s="110">
        <f t="shared" si="84"/>
        <v>-0.93374999999999997</v>
      </c>
      <c r="R293" s="109">
        <f t="shared" si="93"/>
        <v>10</v>
      </c>
      <c r="S293" s="109">
        <f>VLOOKUP(B293,'TCS Chainage As PER CA'!$B$4:$J$4,7,TRUE)</f>
        <v>0</v>
      </c>
      <c r="T293" s="113">
        <f t="shared" si="85"/>
        <v>0</v>
      </c>
      <c r="U293" s="110">
        <f t="shared" si="86"/>
        <v>13</v>
      </c>
      <c r="V293" s="110">
        <f t="shared" si="87"/>
        <v>13</v>
      </c>
      <c r="W293" s="110">
        <f t="shared" si="88"/>
        <v>13</v>
      </c>
      <c r="X293" s="110">
        <f t="shared" si="89"/>
        <v>0</v>
      </c>
      <c r="Y293" s="110">
        <f t="shared" si="94"/>
        <v>0</v>
      </c>
      <c r="Z293" s="114">
        <f t="shared" si="90"/>
        <v>0</v>
      </c>
      <c r="AA293" s="110">
        <f t="shared" si="91"/>
        <v>12.13875</v>
      </c>
      <c r="AB293" s="110">
        <f t="shared" si="95"/>
        <v>12.13875</v>
      </c>
      <c r="AC293" s="114">
        <f t="shared" si="92"/>
        <v>121.3875</v>
      </c>
      <c r="AD293" s="109"/>
    </row>
    <row r="294" spans="1:30" ht="20" customHeight="1">
      <c r="A294" s="109">
        <f t="shared" si="77"/>
        <v>289</v>
      </c>
      <c r="B294" s="109">
        <v>269880</v>
      </c>
      <c r="C294" s="110"/>
      <c r="D294" s="110">
        <v>1.0649999999999999</v>
      </c>
      <c r="E294" s="111">
        <v>2.5000000000000001E-2</v>
      </c>
      <c r="F294" s="112" t="str">
        <f>VLOOKUP(B292,'TCS Chainage As PER CA'!$B$4:$J$4,8,TRUE)</f>
        <v>MCW</v>
      </c>
      <c r="G294" s="112" t="str">
        <f>VLOOKUP(B294,'TCS Chainage As PER CA'!$B$4:$J$4,4,TRUE)</f>
        <v>TCS - 01</v>
      </c>
      <c r="H294" s="110">
        <f>VLOOKUP(B294,'TCS Chainage As PER CA'!$B$4:$J$4,6,TRUE)</f>
        <v>13</v>
      </c>
      <c r="I294" s="110">
        <f t="shared" si="78"/>
        <v>-1.0649999999999999</v>
      </c>
      <c r="J294" s="110">
        <f t="shared" si="79"/>
        <v>-0.80249999999999999</v>
      </c>
      <c r="K294" s="110">
        <f t="shared" si="80"/>
        <v>-0.93374999999999997</v>
      </c>
      <c r="L294" s="110"/>
      <c r="M294" s="110"/>
      <c r="N294" s="110">
        <f t="shared" si="81"/>
        <v>0</v>
      </c>
      <c r="O294" s="110">
        <f t="shared" si="82"/>
        <v>-0.93374999999999997</v>
      </c>
      <c r="P294" s="110">
        <f t="shared" si="83"/>
        <v>0</v>
      </c>
      <c r="Q294" s="110">
        <f t="shared" si="84"/>
        <v>-0.93374999999999997</v>
      </c>
      <c r="R294" s="109">
        <f t="shared" si="93"/>
        <v>10</v>
      </c>
      <c r="S294" s="109">
        <f>VLOOKUP(B294,'TCS Chainage As PER CA'!$B$4:$J$4,7,TRUE)</f>
        <v>0</v>
      </c>
      <c r="T294" s="113">
        <f t="shared" si="85"/>
        <v>0</v>
      </c>
      <c r="U294" s="110">
        <f t="shared" si="86"/>
        <v>13</v>
      </c>
      <c r="V294" s="110">
        <f t="shared" si="87"/>
        <v>13</v>
      </c>
      <c r="W294" s="110">
        <f t="shared" si="88"/>
        <v>13</v>
      </c>
      <c r="X294" s="110">
        <f t="shared" si="89"/>
        <v>0</v>
      </c>
      <c r="Y294" s="110">
        <f t="shared" si="94"/>
        <v>0</v>
      </c>
      <c r="Z294" s="114">
        <f t="shared" si="90"/>
        <v>0</v>
      </c>
      <c r="AA294" s="110">
        <f t="shared" si="91"/>
        <v>12.13875</v>
      </c>
      <c r="AB294" s="110">
        <f t="shared" si="95"/>
        <v>12.13875</v>
      </c>
      <c r="AC294" s="114">
        <f t="shared" si="92"/>
        <v>121.3875</v>
      </c>
      <c r="AD294" s="109"/>
    </row>
    <row r="295" spans="1:30" ht="20" customHeight="1">
      <c r="A295" s="109">
        <f t="shared" si="77"/>
        <v>290</v>
      </c>
      <c r="B295" s="109">
        <v>269890</v>
      </c>
      <c r="C295" s="110"/>
      <c r="D295" s="110">
        <v>1.0649999999999999</v>
      </c>
      <c r="E295" s="111">
        <v>2.5000000000000001E-2</v>
      </c>
      <c r="F295" s="112" t="str">
        <f>VLOOKUP(B293,'TCS Chainage As PER CA'!$B$4:$J$4,8,TRUE)</f>
        <v>MCW</v>
      </c>
      <c r="G295" s="112" t="str">
        <f>VLOOKUP(B295,'TCS Chainage As PER CA'!$B$4:$J$4,4,TRUE)</f>
        <v>TCS - 01</v>
      </c>
      <c r="H295" s="110">
        <f>VLOOKUP(B295,'TCS Chainage As PER CA'!$B$4:$J$4,6,TRUE)</f>
        <v>13</v>
      </c>
      <c r="I295" s="110">
        <f t="shared" si="78"/>
        <v>-1.0649999999999999</v>
      </c>
      <c r="J295" s="110">
        <f t="shared" si="79"/>
        <v>-0.80249999999999999</v>
      </c>
      <c r="K295" s="110">
        <f t="shared" si="80"/>
        <v>-0.93374999999999997</v>
      </c>
      <c r="L295" s="110"/>
      <c r="M295" s="110"/>
      <c r="N295" s="110">
        <f t="shared" si="81"/>
        <v>0</v>
      </c>
      <c r="O295" s="110">
        <f t="shared" si="82"/>
        <v>-0.93374999999999997</v>
      </c>
      <c r="P295" s="110">
        <f t="shared" si="83"/>
        <v>0</v>
      </c>
      <c r="Q295" s="110">
        <f t="shared" si="84"/>
        <v>-0.93374999999999997</v>
      </c>
      <c r="R295" s="109">
        <f t="shared" si="93"/>
        <v>10</v>
      </c>
      <c r="S295" s="109">
        <f>VLOOKUP(B295,'TCS Chainage As PER CA'!$B$4:$J$4,7,TRUE)</f>
        <v>0</v>
      </c>
      <c r="T295" s="113">
        <f t="shared" si="85"/>
        <v>0</v>
      </c>
      <c r="U295" s="110">
        <f t="shared" si="86"/>
        <v>13</v>
      </c>
      <c r="V295" s="110">
        <f t="shared" si="87"/>
        <v>13</v>
      </c>
      <c r="W295" s="110">
        <f t="shared" si="88"/>
        <v>13</v>
      </c>
      <c r="X295" s="110">
        <f t="shared" si="89"/>
        <v>0</v>
      </c>
      <c r="Y295" s="110">
        <f t="shared" si="94"/>
        <v>0</v>
      </c>
      <c r="Z295" s="114">
        <f t="shared" si="90"/>
        <v>0</v>
      </c>
      <c r="AA295" s="110">
        <f t="shared" si="91"/>
        <v>12.13875</v>
      </c>
      <c r="AB295" s="110">
        <f t="shared" si="95"/>
        <v>12.13875</v>
      </c>
      <c r="AC295" s="114">
        <f t="shared" si="92"/>
        <v>121.3875</v>
      </c>
      <c r="AD295" s="109"/>
    </row>
    <row r="296" spans="1:30" ht="20" customHeight="1">
      <c r="A296" s="109">
        <f t="shared" si="77"/>
        <v>291</v>
      </c>
      <c r="B296" s="109">
        <v>269900</v>
      </c>
      <c r="C296" s="110"/>
      <c r="D296" s="110">
        <v>1.0649999999999999</v>
      </c>
      <c r="E296" s="111">
        <v>2.5000000000000001E-2</v>
      </c>
      <c r="F296" s="112" t="str">
        <f>VLOOKUP(B294,'TCS Chainage As PER CA'!$B$4:$J$4,8,TRUE)</f>
        <v>MCW</v>
      </c>
      <c r="G296" s="112" t="str">
        <f>VLOOKUP(B296,'TCS Chainage As PER CA'!$B$4:$J$4,4,TRUE)</f>
        <v>TCS - 01</v>
      </c>
      <c r="H296" s="110">
        <f>VLOOKUP(B296,'TCS Chainage As PER CA'!$B$4:$J$4,6,TRUE)</f>
        <v>13</v>
      </c>
      <c r="I296" s="110">
        <f t="shared" si="78"/>
        <v>-1.0649999999999999</v>
      </c>
      <c r="J296" s="110">
        <f t="shared" si="79"/>
        <v>-0.80249999999999999</v>
      </c>
      <c r="K296" s="110">
        <f t="shared" si="80"/>
        <v>-0.93374999999999997</v>
      </c>
      <c r="L296" s="110"/>
      <c r="M296" s="110"/>
      <c r="N296" s="110">
        <f t="shared" si="81"/>
        <v>0</v>
      </c>
      <c r="O296" s="110">
        <f t="shared" si="82"/>
        <v>-0.93374999999999997</v>
      </c>
      <c r="P296" s="110">
        <f t="shared" si="83"/>
        <v>0</v>
      </c>
      <c r="Q296" s="110">
        <f t="shared" si="84"/>
        <v>-0.93374999999999997</v>
      </c>
      <c r="R296" s="109">
        <f t="shared" si="93"/>
        <v>10</v>
      </c>
      <c r="S296" s="109">
        <f>VLOOKUP(B296,'TCS Chainage As PER CA'!$B$4:$J$4,7,TRUE)</f>
        <v>0</v>
      </c>
      <c r="T296" s="113">
        <f t="shared" si="85"/>
        <v>0</v>
      </c>
      <c r="U296" s="110">
        <f t="shared" si="86"/>
        <v>13</v>
      </c>
      <c r="V296" s="110">
        <f t="shared" si="87"/>
        <v>13</v>
      </c>
      <c r="W296" s="110">
        <f t="shared" si="88"/>
        <v>13</v>
      </c>
      <c r="X296" s="110">
        <f t="shared" si="89"/>
        <v>0</v>
      </c>
      <c r="Y296" s="110">
        <f t="shared" si="94"/>
        <v>0</v>
      </c>
      <c r="Z296" s="114">
        <f t="shared" si="90"/>
        <v>0</v>
      </c>
      <c r="AA296" s="110">
        <f t="shared" si="91"/>
        <v>12.13875</v>
      </c>
      <c r="AB296" s="110">
        <f t="shared" si="95"/>
        <v>12.13875</v>
      </c>
      <c r="AC296" s="114">
        <f t="shared" si="92"/>
        <v>121.3875</v>
      </c>
      <c r="AD296" s="109"/>
    </row>
    <row r="297" spans="1:30" ht="20" customHeight="1">
      <c r="A297" s="109">
        <f t="shared" si="77"/>
        <v>292</v>
      </c>
      <c r="B297" s="109">
        <v>269910</v>
      </c>
      <c r="C297" s="110"/>
      <c r="D297" s="110">
        <v>1.0649999999999999</v>
      </c>
      <c r="E297" s="111">
        <v>2.5000000000000001E-2</v>
      </c>
      <c r="F297" s="112" t="str">
        <f>VLOOKUP(B295,'TCS Chainage As PER CA'!$B$4:$J$4,8,TRUE)</f>
        <v>MCW</v>
      </c>
      <c r="G297" s="112" t="str">
        <f>VLOOKUP(B297,'TCS Chainage As PER CA'!$B$4:$J$4,4,TRUE)</f>
        <v>TCS - 01</v>
      </c>
      <c r="H297" s="110">
        <f>VLOOKUP(B297,'TCS Chainage As PER CA'!$B$4:$J$4,6,TRUE)</f>
        <v>13</v>
      </c>
      <c r="I297" s="110">
        <f t="shared" si="78"/>
        <v>-1.0649999999999999</v>
      </c>
      <c r="J297" s="110">
        <f t="shared" si="79"/>
        <v>-0.80249999999999999</v>
      </c>
      <c r="K297" s="110">
        <f t="shared" si="80"/>
        <v>-0.93374999999999997</v>
      </c>
      <c r="L297" s="110"/>
      <c r="M297" s="110"/>
      <c r="N297" s="110">
        <f t="shared" si="81"/>
        <v>0</v>
      </c>
      <c r="O297" s="110">
        <f t="shared" si="82"/>
        <v>-0.93374999999999997</v>
      </c>
      <c r="P297" s="110">
        <f t="shared" si="83"/>
        <v>0</v>
      </c>
      <c r="Q297" s="110">
        <f t="shared" si="84"/>
        <v>-0.93374999999999997</v>
      </c>
      <c r="R297" s="109">
        <f t="shared" si="93"/>
        <v>10</v>
      </c>
      <c r="S297" s="109">
        <f>VLOOKUP(B297,'TCS Chainage As PER CA'!$B$4:$J$4,7,TRUE)</f>
        <v>0</v>
      </c>
      <c r="T297" s="113">
        <f t="shared" si="85"/>
        <v>0</v>
      </c>
      <c r="U297" s="110">
        <f t="shared" si="86"/>
        <v>13</v>
      </c>
      <c r="V297" s="110">
        <f t="shared" si="87"/>
        <v>13</v>
      </c>
      <c r="W297" s="110">
        <f t="shared" si="88"/>
        <v>13</v>
      </c>
      <c r="X297" s="110">
        <f t="shared" si="89"/>
        <v>0</v>
      </c>
      <c r="Y297" s="110">
        <f t="shared" si="94"/>
        <v>0</v>
      </c>
      <c r="Z297" s="114">
        <f t="shared" si="90"/>
        <v>0</v>
      </c>
      <c r="AA297" s="110">
        <f t="shared" si="91"/>
        <v>12.13875</v>
      </c>
      <c r="AB297" s="110">
        <f t="shared" si="95"/>
        <v>12.13875</v>
      </c>
      <c r="AC297" s="114">
        <f t="shared" si="92"/>
        <v>121.3875</v>
      </c>
      <c r="AD297" s="109"/>
    </row>
    <row r="298" spans="1:30" ht="20" customHeight="1">
      <c r="A298" s="109">
        <f t="shared" si="77"/>
        <v>293</v>
      </c>
      <c r="B298" s="109">
        <v>269920</v>
      </c>
      <c r="C298" s="110"/>
      <c r="D298" s="110">
        <v>1.0649999999999999</v>
      </c>
      <c r="E298" s="111">
        <v>2.5000000000000001E-2</v>
      </c>
      <c r="F298" s="112" t="str">
        <f>VLOOKUP(B296,'TCS Chainage As PER CA'!$B$4:$J$4,8,TRUE)</f>
        <v>MCW</v>
      </c>
      <c r="G298" s="112" t="str">
        <f>VLOOKUP(B298,'TCS Chainage As PER CA'!$B$4:$J$4,4,TRUE)</f>
        <v>TCS - 01</v>
      </c>
      <c r="H298" s="110">
        <f>VLOOKUP(B298,'TCS Chainage As PER CA'!$B$4:$J$4,6,TRUE)</f>
        <v>13</v>
      </c>
      <c r="I298" s="110">
        <f t="shared" si="78"/>
        <v>-1.0649999999999999</v>
      </c>
      <c r="J298" s="110">
        <f t="shared" si="79"/>
        <v>-0.80249999999999999</v>
      </c>
      <c r="K298" s="110">
        <f t="shared" si="80"/>
        <v>-0.93374999999999997</v>
      </c>
      <c r="L298" s="110"/>
      <c r="M298" s="110"/>
      <c r="N298" s="110">
        <f t="shared" si="81"/>
        <v>0</v>
      </c>
      <c r="O298" s="110">
        <f t="shared" si="82"/>
        <v>-0.93374999999999997</v>
      </c>
      <c r="P298" s="110">
        <f t="shared" si="83"/>
        <v>0</v>
      </c>
      <c r="Q298" s="110">
        <f t="shared" si="84"/>
        <v>-0.93374999999999997</v>
      </c>
      <c r="R298" s="109">
        <f t="shared" si="93"/>
        <v>10</v>
      </c>
      <c r="S298" s="109">
        <f>VLOOKUP(B298,'TCS Chainage As PER CA'!$B$4:$J$4,7,TRUE)</f>
        <v>0</v>
      </c>
      <c r="T298" s="113">
        <f t="shared" si="85"/>
        <v>0</v>
      </c>
      <c r="U298" s="110">
        <f t="shared" si="86"/>
        <v>13</v>
      </c>
      <c r="V298" s="110">
        <f t="shared" si="87"/>
        <v>13</v>
      </c>
      <c r="W298" s="110">
        <f t="shared" si="88"/>
        <v>13</v>
      </c>
      <c r="X298" s="110">
        <f t="shared" si="89"/>
        <v>0</v>
      </c>
      <c r="Y298" s="110">
        <f t="shared" si="94"/>
        <v>0</v>
      </c>
      <c r="Z298" s="114">
        <f t="shared" si="90"/>
        <v>0</v>
      </c>
      <c r="AA298" s="110">
        <f t="shared" si="91"/>
        <v>12.13875</v>
      </c>
      <c r="AB298" s="110">
        <f t="shared" si="95"/>
        <v>12.13875</v>
      </c>
      <c r="AC298" s="114">
        <f t="shared" si="92"/>
        <v>121.3875</v>
      </c>
      <c r="AD298" s="109"/>
    </row>
    <row r="299" spans="1:30" ht="20" customHeight="1">
      <c r="A299" s="109">
        <f t="shared" si="77"/>
        <v>294</v>
      </c>
      <c r="B299" s="109">
        <v>269930</v>
      </c>
      <c r="C299" s="110"/>
      <c r="D299" s="110">
        <v>1.0649999999999999</v>
      </c>
      <c r="E299" s="111">
        <v>2.5000000000000001E-2</v>
      </c>
      <c r="F299" s="112" t="str">
        <f>VLOOKUP(B297,'TCS Chainage As PER CA'!$B$4:$J$4,8,TRUE)</f>
        <v>MCW</v>
      </c>
      <c r="G299" s="112" t="str">
        <f>VLOOKUP(B299,'TCS Chainage As PER CA'!$B$4:$J$4,4,TRUE)</f>
        <v>TCS - 01</v>
      </c>
      <c r="H299" s="110">
        <f>VLOOKUP(B299,'TCS Chainage As PER CA'!$B$4:$J$4,6,TRUE)</f>
        <v>13</v>
      </c>
      <c r="I299" s="110">
        <f t="shared" si="78"/>
        <v>-1.0649999999999999</v>
      </c>
      <c r="J299" s="110">
        <f t="shared" si="79"/>
        <v>-0.80249999999999999</v>
      </c>
      <c r="K299" s="110">
        <f t="shared" si="80"/>
        <v>-0.93374999999999997</v>
      </c>
      <c r="L299" s="110"/>
      <c r="M299" s="110"/>
      <c r="N299" s="110">
        <f t="shared" si="81"/>
        <v>0</v>
      </c>
      <c r="O299" s="110">
        <f t="shared" si="82"/>
        <v>-0.93374999999999997</v>
      </c>
      <c r="P299" s="110">
        <f t="shared" si="83"/>
        <v>0</v>
      </c>
      <c r="Q299" s="110">
        <f t="shared" si="84"/>
        <v>-0.93374999999999997</v>
      </c>
      <c r="R299" s="109">
        <f t="shared" si="93"/>
        <v>10</v>
      </c>
      <c r="S299" s="109">
        <f>VLOOKUP(B299,'TCS Chainage As PER CA'!$B$4:$J$4,7,TRUE)</f>
        <v>0</v>
      </c>
      <c r="T299" s="113">
        <f t="shared" si="85"/>
        <v>0</v>
      </c>
      <c r="U299" s="110">
        <f t="shared" si="86"/>
        <v>13</v>
      </c>
      <c r="V299" s="110">
        <f t="shared" si="87"/>
        <v>13</v>
      </c>
      <c r="W299" s="110">
        <f t="shared" si="88"/>
        <v>13</v>
      </c>
      <c r="X299" s="110">
        <f t="shared" si="89"/>
        <v>0</v>
      </c>
      <c r="Y299" s="110">
        <f t="shared" si="94"/>
        <v>0</v>
      </c>
      <c r="Z299" s="114">
        <f t="shared" si="90"/>
        <v>0</v>
      </c>
      <c r="AA299" s="110">
        <f t="shared" si="91"/>
        <v>12.13875</v>
      </c>
      <c r="AB299" s="110">
        <f t="shared" si="95"/>
        <v>12.13875</v>
      </c>
      <c r="AC299" s="114">
        <f t="shared" si="92"/>
        <v>121.3875</v>
      </c>
      <c r="AD299" s="109"/>
    </row>
    <row r="300" spans="1:30" ht="20" customHeight="1">
      <c r="A300" s="109">
        <f t="shared" si="77"/>
        <v>295</v>
      </c>
      <c r="B300" s="109">
        <v>269940</v>
      </c>
      <c r="C300" s="110"/>
      <c r="D300" s="110">
        <v>1.0649999999999999</v>
      </c>
      <c r="E300" s="111">
        <v>2.5000000000000001E-2</v>
      </c>
      <c r="F300" s="112" t="str">
        <f>VLOOKUP(B298,'TCS Chainage As PER CA'!$B$4:$J$4,8,TRUE)</f>
        <v>MCW</v>
      </c>
      <c r="G300" s="112" t="str">
        <f>VLOOKUP(B300,'TCS Chainage As PER CA'!$B$4:$J$4,4,TRUE)</f>
        <v>TCS - 01</v>
      </c>
      <c r="H300" s="110">
        <f>VLOOKUP(B300,'TCS Chainage As PER CA'!$B$4:$J$4,6,TRUE)</f>
        <v>13</v>
      </c>
      <c r="I300" s="110">
        <f t="shared" si="78"/>
        <v>-1.0649999999999999</v>
      </c>
      <c r="J300" s="110">
        <f t="shared" si="79"/>
        <v>-0.80249999999999999</v>
      </c>
      <c r="K300" s="110">
        <f t="shared" si="80"/>
        <v>-0.93374999999999997</v>
      </c>
      <c r="L300" s="110"/>
      <c r="M300" s="110"/>
      <c r="N300" s="110">
        <f t="shared" si="81"/>
        <v>0</v>
      </c>
      <c r="O300" s="110">
        <f t="shared" si="82"/>
        <v>-0.93374999999999997</v>
      </c>
      <c r="P300" s="110">
        <f t="shared" si="83"/>
        <v>0</v>
      </c>
      <c r="Q300" s="110">
        <f t="shared" si="84"/>
        <v>-0.93374999999999997</v>
      </c>
      <c r="R300" s="109">
        <f t="shared" si="93"/>
        <v>10</v>
      </c>
      <c r="S300" s="109">
        <f>VLOOKUP(B300,'TCS Chainage As PER CA'!$B$4:$J$4,7,TRUE)</f>
        <v>0</v>
      </c>
      <c r="T300" s="113">
        <f t="shared" si="85"/>
        <v>0</v>
      </c>
      <c r="U300" s="110">
        <f t="shared" si="86"/>
        <v>13</v>
      </c>
      <c r="V300" s="110">
        <f t="shared" si="87"/>
        <v>13</v>
      </c>
      <c r="W300" s="110">
        <f t="shared" si="88"/>
        <v>13</v>
      </c>
      <c r="X300" s="110">
        <f t="shared" si="89"/>
        <v>0</v>
      </c>
      <c r="Y300" s="110">
        <f t="shared" si="94"/>
        <v>0</v>
      </c>
      <c r="Z300" s="114">
        <f t="shared" si="90"/>
        <v>0</v>
      </c>
      <c r="AA300" s="110">
        <f t="shared" si="91"/>
        <v>12.13875</v>
      </c>
      <c r="AB300" s="110">
        <f t="shared" si="95"/>
        <v>12.13875</v>
      </c>
      <c r="AC300" s="114">
        <f t="shared" si="92"/>
        <v>121.3875</v>
      </c>
      <c r="AD300" s="109"/>
    </row>
    <row r="301" spans="1:30" ht="20" customHeight="1">
      <c r="A301" s="109">
        <f t="shared" si="77"/>
        <v>296</v>
      </c>
      <c r="B301" s="109">
        <v>269950</v>
      </c>
      <c r="C301" s="110"/>
      <c r="D301" s="110">
        <v>1.0649999999999999</v>
      </c>
      <c r="E301" s="111">
        <v>2.5000000000000001E-2</v>
      </c>
      <c r="F301" s="112" t="str">
        <f>VLOOKUP(B299,'TCS Chainage As PER CA'!$B$4:$J$4,8,TRUE)</f>
        <v>MCW</v>
      </c>
      <c r="G301" s="112" t="str">
        <f>VLOOKUP(B301,'TCS Chainage As PER CA'!$B$4:$J$4,4,TRUE)</f>
        <v>TCS - 01</v>
      </c>
      <c r="H301" s="110">
        <f>VLOOKUP(B301,'TCS Chainage As PER CA'!$B$4:$J$4,6,TRUE)</f>
        <v>13</v>
      </c>
      <c r="I301" s="110">
        <f t="shared" si="78"/>
        <v>-1.0649999999999999</v>
      </c>
      <c r="J301" s="110">
        <f t="shared" si="79"/>
        <v>-0.80249999999999999</v>
      </c>
      <c r="K301" s="110">
        <f t="shared" si="80"/>
        <v>-0.93374999999999997</v>
      </c>
      <c r="L301" s="110"/>
      <c r="M301" s="110"/>
      <c r="N301" s="110">
        <f t="shared" si="81"/>
        <v>0</v>
      </c>
      <c r="O301" s="110">
        <f t="shared" si="82"/>
        <v>-0.93374999999999997</v>
      </c>
      <c r="P301" s="110">
        <f t="shared" si="83"/>
        <v>0</v>
      </c>
      <c r="Q301" s="110">
        <f t="shared" si="84"/>
        <v>-0.93374999999999997</v>
      </c>
      <c r="R301" s="109">
        <f t="shared" si="93"/>
        <v>10</v>
      </c>
      <c r="S301" s="109">
        <f>VLOOKUP(B301,'TCS Chainage As PER CA'!$B$4:$J$4,7,TRUE)</f>
        <v>0</v>
      </c>
      <c r="T301" s="113">
        <f t="shared" si="85"/>
        <v>0</v>
      </c>
      <c r="U301" s="110">
        <f t="shared" si="86"/>
        <v>13</v>
      </c>
      <c r="V301" s="110">
        <f t="shared" si="87"/>
        <v>13</v>
      </c>
      <c r="W301" s="110">
        <f t="shared" si="88"/>
        <v>13</v>
      </c>
      <c r="X301" s="110">
        <f t="shared" si="89"/>
        <v>0</v>
      </c>
      <c r="Y301" s="110">
        <f t="shared" si="94"/>
        <v>0</v>
      </c>
      <c r="Z301" s="114">
        <f t="shared" si="90"/>
        <v>0</v>
      </c>
      <c r="AA301" s="110">
        <f t="shared" si="91"/>
        <v>12.13875</v>
      </c>
      <c r="AB301" s="110">
        <f t="shared" si="95"/>
        <v>12.13875</v>
      </c>
      <c r="AC301" s="114">
        <f t="shared" si="92"/>
        <v>121.3875</v>
      </c>
      <c r="AD301" s="109"/>
    </row>
    <row r="302" spans="1:30" ht="20" customHeight="1">
      <c r="A302" s="109">
        <f t="shared" si="77"/>
        <v>297</v>
      </c>
      <c r="B302" s="109">
        <v>269960</v>
      </c>
      <c r="C302" s="110"/>
      <c r="D302" s="110">
        <v>1.0649999999999999</v>
      </c>
      <c r="E302" s="111">
        <v>2.5000000000000001E-2</v>
      </c>
      <c r="F302" s="112" t="str">
        <f>VLOOKUP(B300,'TCS Chainage As PER CA'!$B$4:$J$4,8,TRUE)</f>
        <v>MCW</v>
      </c>
      <c r="G302" s="112" t="str">
        <f>VLOOKUP(B302,'TCS Chainage As PER CA'!$B$4:$J$4,4,TRUE)</f>
        <v>TCS - 01</v>
      </c>
      <c r="H302" s="110">
        <f>VLOOKUP(B302,'TCS Chainage As PER CA'!$B$4:$J$4,6,TRUE)</f>
        <v>13</v>
      </c>
      <c r="I302" s="110">
        <f t="shared" si="78"/>
        <v>-1.0649999999999999</v>
      </c>
      <c r="J302" s="110">
        <f t="shared" si="79"/>
        <v>-0.80249999999999999</v>
      </c>
      <c r="K302" s="110">
        <f t="shared" si="80"/>
        <v>-0.93374999999999997</v>
      </c>
      <c r="L302" s="110"/>
      <c r="M302" s="110"/>
      <c r="N302" s="110">
        <f t="shared" si="81"/>
        <v>0</v>
      </c>
      <c r="O302" s="110">
        <f t="shared" si="82"/>
        <v>-0.93374999999999997</v>
      </c>
      <c r="P302" s="110">
        <f t="shared" si="83"/>
        <v>0</v>
      </c>
      <c r="Q302" s="110">
        <f t="shared" si="84"/>
        <v>-0.93374999999999997</v>
      </c>
      <c r="R302" s="109">
        <f t="shared" si="93"/>
        <v>10</v>
      </c>
      <c r="S302" s="109">
        <f>VLOOKUP(B302,'TCS Chainage As PER CA'!$B$4:$J$4,7,TRUE)</f>
        <v>0</v>
      </c>
      <c r="T302" s="113">
        <f t="shared" si="85"/>
        <v>0</v>
      </c>
      <c r="U302" s="110">
        <f t="shared" si="86"/>
        <v>13</v>
      </c>
      <c r="V302" s="110">
        <f t="shared" si="87"/>
        <v>13</v>
      </c>
      <c r="W302" s="110">
        <f t="shared" si="88"/>
        <v>13</v>
      </c>
      <c r="X302" s="110">
        <f t="shared" si="89"/>
        <v>0</v>
      </c>
      <c r="Y302" s="110">
        <f t="shared" si="94"/>
        <v>0</v>
      </c>
      <c r="Z302" s="114">
        <f t="shared" si="90"/>
        <v>0</v>
      </c>
      <c r="AA302" s="110">
        <f t="shared" si="91"/>
        <v>12.13875</v>
      </c>
      <c r="AB302" s="110">
        <f t="shared" si="95"/>
        <v>12.13875</v>
      </c>
      <c r="AC302" s="114">
        <f t="shared" si="92"/>
        <v>121.3875</v>
      </c>
      <c r="AD302" s="109"/>
    </row>
    <row r="303" spans="1:30" ht="20" customHeight="1">
      <c r="A303" s="109">
        <f t="shared" si="77"/>
        <v>298</v>
      </c>
      <c r="B303" s="109">
        <v>269970</v>
      </c>
      <c r="C303" s="110"/>
      <c r="D303" s="110">
        <v>1.0649999999999999</v>
      </c>
      <c r="E303" s="111">
        <v>2.5000000000000001E-2</v>
      </c>
      <c r="F303" s="112" t="str">
        <f>VLOOKUP(B301,'TCS Chainage As PER CA'!$B$4:$J$4,8,TRUE)</f>
        <v>MCW</v>
      </c>
      <c r="G303" s="112" t="str">
        <f>VLOOKUP(B303,'TCS Chainage As PER CA'!$B$4:$J$4,4,TRUE)</f>
        <v>TCS - 01</v>
      </c>
      <c r="H303" s="110">
        <f>VLOOKUP(B303,'TCS Chainage As PER CA'!$B$4:$J$4,6,TRUE)</f>
        <v>13</v>
      </c>
      <c r="I303" s="110">
        <f t="shared" si="78"/>
        <v>-1.0649999999999999</v>
      </c>
      <c r="J303" s="110">
        <f t="shared" si="79"/>
        <v>-0.80249999999999999</v>
      </c>
      <c r="K303" s="110">
        <f t="shared" si="80"/>
        <v>-0.93374999999999997</v>
      </c>
      <c r="L303" s="110"/>
      <c r="M303" s="110"/>
      <c r="N303" s="110">
        <f t="shared" si="81"/>
        <v>0</v>
      </c>
      <c r="O303" s="110">
        <f t="shared" si="82"/>
        <v>-0.93374999999999997</v>
      </c>
      <c r="P303" s="110">
        <f t="shared" si="83"/>
        <v>0</v>
      </c>
      <c r="Q303" s="110">
        <f t="shared" si="84"/>
        <v>-0.93374999999999997</v>
      </c>
      <c r="R303" s="109">
        <f t="shared" si="93"/>
        <v>10</v>
      </c>
      <c r="S303" s="109">
        <f>VLOOKUP(B303,'TCS Chainage As PER CA'!$B$4:$J$4,7,TRUE)</f>
        <v>0</v>
      </c>
      <c r="T303" s="113">
        <f t="shared" si="85"/>
        <v>0</v>
      </c>
      <c r="U303" s="110">
        <f t="shared" si="86"/>
        <v>13</v>
      </c>
      <c r="V303" s="110">
        <f t="shared" si="87"/>
        <v>13</v>
      </c>
      <c r="W303" s="110">
        <f t="shared" si="88"/>
        <v>13</v>
      </c>
      <c r="X303" s="110">
        <f t="shared" si="89"/>
        <v>0</v>
      </c>
      <c r="Y303" s="110">
        <f t="shared" si="94"/>
        <v>0</v>
      </c>
      <c r="Z303" s="114">
        <f t="shared" si="90"/>
        <v>0</v>
      </c>
      <c r="AA303" s="110">
        <f t="shared" si="91"/>
        <v>12.13875</v>
      </c>
      <c r="AB303" s="110">
        <f t="shared" si="95"/>
        <v>12.13875</v>
      </c>
      <c r="AC303" s="114">
        <f t="shared" si="92"/>
        <v>121.3875</v>
      </c>
      <c r="AD303" s="109"/>
    </row>
    <row r="304" spans="1:30" ht="20" customHeight="1">
      <c r="A304" s="109">
        <f t="shared" si="77"/>
        <v>299</v>
      </c>
      <c r="B304" s="109">
        <v>269980</v>
      </c>
      <c r="C304" s="110"/>
      <c r="D304" s="110">
        <v>1.0649999999999999</v>
      </c>
      <c r="E304" s="111">
        <v>2.5000000000000001E-2</v>
      </c>
      <c r="F304" s="112" t="str">
        <f>VLOOKUP(B302,'TCS Chainage As PER CA'!$B$4:$J$4,8,TRUE)</f>
        <v>MCW</v>
      </c>
      <c r="G304" s="112" t="str">
        <f>VLOOKUP(B304,'TCS Chainage As PER CA'!$B$4:$J$4,4,TRUE)</f>
        <v>TCS - 01</v>
      </c>
      <c r="H304" s="110">
        <f>VLOOKUP(B304,'TCS Chainage As PER CA'!$B$4:$J$4,6,TRUE)</f>
        <v>13</v>
      </c>
      <c r="I304" s="110">
        <f t="shared" si="78"/>
        <v>-1.0649999999999999</v>
      </c>
      <c r="J304" s="110">
        <f t="shared" si="79"/>
        <v>-0.80249999999999999</v>
      </c>
      <c r="K304" s="110">
        <f t="shared" si="80"/>
        <v>-0.93374999999999997</v>
      </c>
      <c r="L304" s="110"/>
      <c r="M304" s="110"/>
      <c r="N304" s="110">
        <f t="shared" si="81"/>
        <v>0</v>
      </c>
      <c r="O304" s="110">
        <f t="shared" si="82"/>
        <v>-0.93374999999999997</v>
      </c>
      <c r="P304" s="110">
        <f t="shared" si="83"/>
        <v>0</v>
      </c>
      <c r="Q304" s="110">
        <f t="shared" si="84"/>
        <v>-0.93374999999999997</v>
      </c>
      <c r="R304" s="109">
        <f t="shared" si="93"/>
        <v>10</v>
      </c>
      <c r="S304" s="109">
        <f>VLOOKUP(B304,'TCS Chainage As PER CA'!$B$4:$J$4,7,TRUE)</f>
        <v>0</v>
      </c>
      <c r="T304" s="113">
        <f t="shared" si="85"/>
        <v>0</v>
      </c>
      <c r="U304" s="110">
        <f t="shared" si="86"/>
        <v>13</v>
      </c>
      <c r="V304" s="110">
        <f t="shared" si="87"/>
        <v>13</v>
      </c>
      <c r="W304" s="110">
        <f t="shared" si="88"/>
        <v>13</v>
      </c>
      <c r="X304" s="110">
        <f t="shared" si="89"/>
        <v>0</v>
      </c>
      <c r="Y304" s="110">
        <f t="shared" si="94"/>
        <v>0</v>
      </c>
      <c r="Z304" s="114">
        <f t="shared" si="90"/>
        <v>0</v>
      </c>
      <c r="AA304" s="110">
        <f t="shared" si="91"/>
        <v>12.13875</v>
      </c>
      <c r="AB304" s="110">
        <f t="shared" si="95"/>
        <v>12.13875</v>
      </c>
      <c r="AC304" s="114">
        <f t="shared" si="92"/>
        <v>121.3875</v>
      </c>
      <c r="AD304" s="109"/>
    </row>
    <row r="305" spans="1:33" ht="20" customHeight="1">
      <c r="A305" s="109">
        <f t="shared" si="77"/>
        <v>300</v>
      </c>
      <c r="B305" s="109">
        <v>269990</v>
      </c>
      <c r="C305" s="110"/>
      <c r="D305" s="110">
        <v>1.0649999999999999</v>
      </c>
      <c r="E305" s="111">
        <v>2.5000000000000001E-2</v>
      </c>
      <c r="F305" s="112" t="str">
        <f>VLOOKUP(B303,'TCS Chainage As PER CA'!$B$4:$J$4,8,TRUE)</f>
        <v>MCW</v>
      </c>
      <c r="G305" s="112" t="str">
        <f>VLOOKUP(B305,'TCS Chainage As PER CA'!$B$4:$J$4,4,TRUE)</f>
        <v>TCS - 01</v>
      </c>
      <c r="H305" s="110">
        <f>VLOOKUP(B305,'TCS Chainage As PER CA'!$B$4:$J$4,6,TRUE)</f>
        <v>13</v>
      </c>
      <c r="I305" s="110">
        <f t="shared" si="78"/>
        <v>-1.0649999999999999</v>
      </c>
      <c r="J305" s="110">
        <f t="shared" si="79"/>
        <v>-0.80249999999999999</v>
      </c>
      <c r="K305" s="110">
        <f t="shared" si="80"/>
        <v>-0.93374999999999997</v>
      </c>
      <c r="L305" s="110"/>
      <c r="M305" s="110"/>
      <c r="N305" s="110">
        <f t="shared" si="81"/>
        <v>0</v>
      </c>
      <c r="O305" s="110">
        <f t="shared" si="82"/>
        <v>-0.93374999999999997</v>
      </c>
      <c r="P305" s="110">
        <f t="shared" si="83"/>
        <v>0</v>
      </c>
      <c r="Q305" s="110">
        <f t="shared" si="84"/>
        <v>-0.93374999999999997</v>
      </c>
      <c r="R305" s="109">
        <f t="shared" si="93"/>
        <v>10</v>
      </c>
      <c r="S305" s="109">
        <f>VLOOKUP(B305,'TCS Chainage As PER CA'!$B$4:$J$4,7,TRUE)</f>
        <v>0</v>
      </c>
      <c r="T305" s="113">
        <f t="shared" si="85"/>
        <v>0</v>
      </c>
      <c r="U305" s="110">
        <f t="shared" si="86"/>
        <v>13</v>
      </c>
      <c r="V305" s="110">
        <f t="shared" si="87"/>
        <v>13</v>
      </c>
      <c r="W305" s="110">
        <f t="shared" si="88"/>
        <v>13</v>
      </c>
      <c r="X305" s="110">
        <f t="shared" si="89"/>
        <v>0</v>
      </c>
      <c r="Y305" s="110">
        <f t="shared" si="94"/>
        <v>0</v>
      </c>
      <c r="Z305" s="114">
        <f t="shared" si="90"/>
        <v>0</v>
      </c>
      <c r="AA305" s="110">
        <f t="shared" si="91"/>
        <v>12.13875</v>
      </c>
      <c r="AB305" s="110">
        <f t="shared" si="95"/>
        <v>12.13875</v>
      </c>
      <c r="AC305" s="114">
        <f t="shared" si="92"/>
        <v>121.3875</v>
      </c>
      <c r="AD305" s="109"/>
    </row>
    <row r="306" spans="1:33" ht="20" customHeight="1">
      <c r="A306" s="109">
        <f t="shared" si="77"/>
        <v>301</v>
      </c>
      <c r="B306" s="109">
        <v>270000</v>
      </c>
      <c r="C306" s="110"/>
      <c r="D306" s="110">
        <v>1.0649999999999999</v>
      </c>
      <c r="E306" s="111">
        <v>2.5000000000000001E-2</v>
      </c>
      <c r="F306" s="112" t="str">
        <f>VLOOKUP(B304,'TCS Chainage As PER CA'!$B$4:$J$4,8,TRUE)</f>
        <v>MCW</v>
      </c>
      <c r="G306" s="112" t="str">
        <f>VLOOKUP(B306,'TCS Chainage As PER CA'!$B$4:$J$4,4,TRUE)</f>
        <v>TCS - 01</v>
      </c>
      <c r="H306" s="110">
        <f>VLOOKUP(B306,'TCS Chainage As PER CA'!$B$4:$J$4,6,TRUE)</f>
        <v>13</v>
      </c>
      <c r="I306" s="110">
        <f t="shared" si="78"/>
        <v>-1.0649999999999999</v>
      </c>
      <c r="J306" s="110">
        <f t="shared" si="79"/>
        <v>-0.80249999999999999</v>
      </c>
      <c r="K306" s="110">
        <f t="shared" si="80"/>
        <v>-0.93374999999999997</v>
      </c>
      <c r="L306" s="110"/>
      <c r="M306" s="110"/>
      <c r="N306" s="110">
        <f t="shared" si="81"/>
        <v>0</v>
      </c>
      <c r="O306" s="110">
        <f t="shared" si="82"/>
        <v>-0.93374999999999997</v>
      </c>
      <c r="P306" s="110">
        <f t="shared" si="83"/>
        <v>0</v>
      </c>
      <c r="Q306" s="110">
        <f t="shared" si="84"/>
        <v>-0.93374999999999997</v>
      </c>
      <c r="R306" s="109">
        <f t="shared" si="93"/>
        <v>10</v>
      </c>
      <c r="S306" s="109">
        <f>VLOOKUP(B306,'TCS Chainage As PER CA'!$B$4:$J$4,7,TRUE)</f>
        <v>0</v>
      </c>
      <c r="T306" s="113">
        <f t="shared" si="85"/>
        <v>0</v>
      </c>
      <c r="U306" s="110">
        <f t="shared" si="86"/>
        <v>13</v>
      </c>
      <c r="V306" s="110">
        <f t="shared" si="87"/>
        <v>13</v>
      </c>
      <c r="W306" s="110">
        <f t="shared" si="88"/>
        <v>13</v>
      </c>
      <c r="X306" s="110">
        <f t="shared" si="89"/>
        <v>0</v>
      </c>
      <c r="Y306" s="110">
        <f t="shared" si="94"/>
        <v>0</v>
      </c>
      <c r="Z306" s="114">
        <f t="shared" si="90"/>
        <v>0</v>
      </c>
      <c r="AA306" s="110">
        <f t="shared" si="91"/>
        <v>12.13875</v>
      </c>
      <c r="AB306" s="110">
        <f t="shared" si="95"/>
        <v>12.13875</v>
      </c>
      <c r="AC306" s="114">
        <f t="shared" si="92"/>
        <v>121.3875</v>
      </c>
      <c r="AD306" s="109"/>
    </row>
    <row r="307" spans="1:33">
      <c r="C307" s="96"/>
    </row>
    <row r="308" spans="1:33">
      <c r="C308" s="96"/>
    </row>
    <row r="309" spans="1:33">
      <c r="C309" s="96"/>
    </row>
    <row r="310" spans="1:33" s="122" customFormat="1" ht="14.5">
      <c r="C310" s="96"/>
      <c r="E310" s="123"/>
      <c r="Z310" s="124">
        <f>SUM(Z6:Z309)</f>
        <v>6412426.9137499994</v>
      </c>
      <c r="AA310" s="124"/>
      <c r="AB310" s="124"/>
      <c r="AC310" s="124">
        <f>SUM(AC6:AC309)</f>
        <v>12078.056250000016</v>
      </c>
      <c r="AF310" s="124">
        <f>SUM(AF6:AF309)</f>
        <v>0</v>
      </c>
      <c r="AG310" s="124"/>
    </row>
  </sheetData>
  <autoFilter ref="A5:WWR306" xr:uid="{00000000-0009-0000-0000-00000E000000}"/>
  <mergeCells count="22">
    <mergeCell ref="AA3:AC3"/>
    <mergeCell ref="A2:AC2"/>
    <mergeCell ref="A3:A4"/>
    <mergeCell ref="L3:N3"/>
    <mergeCell ref="I3:K3"/>
    <mergeCell ref="B3:B4"/>
    <mergeCell ref="AD3:AD4"/>
    <mergeCell ref="AF3:AF4"/>
    <mergeCell ref="C3:C4"/>
    <mergeCell ref="P3:P4"/>
    <mergeCell ref="G3:G4"/>
    <mergeCell ref="E3:E4"/>
    <mergeCell ref="D3:D4"/>
    <mergeCell ref="T3:T4"/>
    <mergeCell ref="S3:S4"/>
    <mergeCell ref="R3:R4"/>
    <mergeCell ref="O3:O4"/>
    <mergeCell ref="H3:H4"/>
    <mergeCell ref="Q3:Q4"/>
    <mergeCell ref="U3:W3"/>
    <mergeCell ref="F3:F4"/>
    <mergeCell ref="X3:Z3"/>
  </mergeCells>
  <conditionalFormatting sqref="S6:S306">
    <cfRule type="cellIs" dxfId="3" priority="2" operator="equal">
      <formula>0</formula>
    </cfRule>
  </conditionalFormatting>
  <conditionalFormatting sqref="V1:V1048576">
    <cfRule type="cellIs" dxfId="2" priority="1" operator="greaterThan">
      <formula>25</formula>
    </cfRule>
  </conditionalFormatting>
  <printOptions horizontalCentered="1"/>
  <pageMargins left="0.47244094488188981" right="0.47244094488188981" top="0.47244094488188981" bottom="0.47244094488188981" header="0.23622047244094491" footer="0.23622047244094491"/>
  <pageSetup paperSize="9" scale="54" fitToHeight="8" orientation="landscape" blackAndWhite="1" r:id="rId1"/>
  <headerFooter>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L14"/>
  <sheetViews>
    <sheetView showZeros="0" view="pageBreakPreview" zoomScale="115" zoomScaleNormal="100" zoomScaleSheetLayoutView="115" workbookViewId="0">
      <pane xSplit="8" ySplit="1" topLeftCell="I9" activePane="bottomRight" state="frozen"/>
      <selection pane="topRight" activeCell="I1" sqref="I1"/>
      <selection pane="bottomLeft" activeCell="A2" sqref="A2"/>
      <selection pane="bottomRight" activeCell="I2" sqref="I2"/>
    </sheetView>
  </sheetViews>
  <sheetFormatPr defaultColWidth="0.7109375" defaultRowHeight="14.5"/>
  <cols>
    <col min="1" max="1" width="4" style="125" customWidth="1"/>
    <col min="2" max="3" width="7.42578125" style="125" customWidth="1"/>
    <col min="4" max="4" width="6" style="125" customWidth="1"/>
    <col min="5" max="5" width="6.78515625" style="125" customWidth="1"/>
    <col min="6" max="6" width="8.7109375" style="126" customWidth="1"/>
    <col min="7" max="7" width="9" style="125" customWidth="1"/>
    <col min="8" max="8" width="5.7109375" style="125" customWidth="1"/>
    <col min="9" max="9" width="6.42578125" style="125" customWidth="1"/>
    <col min="10" max="10" width="33.7109375" style="127" customWidth="1"/>
    <col min="11" max="11" width="0.7109375" style="125"/>
    <col min="12" max="12" width="4.28515625" style="125" bestFit="1" customWidth="1"/>
    <col min="13" max="16384" width="0.7109375" style="125"/>
  </cols>
  <sheetData>
    <row r="1" spans="1:12" s="128" customFormat="1" ht="29">
      <c r="A1" s="129" t="s">
        <v>40</v>
      </c>
      <c r="B1" s="130" t="s">
        <v>43</v>
      </c>
      <c r="C1" s="130" t="s">
        <v>43</v>
      </c>
      <c r="D1" s="130" t="s">
        <v>2</v>
      </c>
      <c r="E1" s="130" t="s">
        <v>60</v>
      </c>
      <c r="F1" s="129" t="s">
        <v>83</v>
      </c>
      <c r="G1" s="129" t="s">
        <v>84</v>
      </c>
      <c r="H1" s="129" t="s">
        <v>85</v>
      </c>
      <c r="I1" s="129" t="s">
        <v>86</v>
      </c>
      <c r="J1" s="131" t="s">
        <v>87</v>
      </c>
    </row>
    <row r="2" spans="1:12" s="128" customFormat="1">
      <c r="A2" s="130"/>
      <c r="B2" s="130" t="s">
        <v>88</v>
      </c>
      <c r="C2" s="130" t="s">
        <v>89</v>
      </c>
      <c r="D2" s="130"/>
      <c r="E2" s="130"/>
      <c r="F2" s="129"/>
      <c r="G2" s="130" t="s">
        <v>90</v>
      </c>
      <c r="H2" s="130"/>
      <c r="I2" s="130"/>
      <c r="J2" s="131"/>
    </row>
    <row r="3" spans="1:12">
      <c r="A3" s="132"/>
      <c r="B3" s="132"/>
      <c r="C3" s="132"/>
      <c r="D3" s="132"/>
      <c r="E3" s="132"/>
      <c r="F3" s="133"/>
      <c r="G3" s="132"/>
      <c r="H3" s="132"/>
      <c r="I3" s="132"/>
      <c r="J3" s="134"/>
      <c r="L3" s="125" t="s">
        <v>91</v>
      </c>
    </row>
    <row r="4" spans="1:12" ht="29">
      <c r="A4" s="132">
        <f>1+A3</f>
        <v>1</v>
      </c>
      <c r="B4" s="132">
        <v>264800</v>
      </c>
      <c r="C4" s="132">
        <v>274860</v>
      </c>
      <c r="D4" s="132">
        <f>+C4-B4</f>
        <v>10060</v>
      </c>
      <c r="E4" s="132" t="s">
        <v>92</v>
      </c>
      <c r="F4" s="133" t="s">
        <v>93</v>
      </c>
      <c r="G4" s="132">
        <f>2.25+0.25+7+1.5+2</f>
        <v>13</v>
      </c>
      <c r="H4" s="132">
        <v>0</v>
      </c>
      <c r="I4" s="132" t="s">
        <v>55</v>
      </c>
      <c r="J4" s="135" t="s">
        <v>94</v>
      </c>
    </row>
    <row r="8" spans="1:12" ht="26">
      <c r="A8" s="136" t="s">
        <v>95</v>
      </c>
    </row>
    <row r="9" spans="1:12" s="128" customFormat="1" ht="29">
      <c r="A9" s="129" t="s">
        <v>40</v>
      </c>
      <c r="B9" s="130" t="s">
        <v>43</v>
      </c>
      <c r="C9" s="130" t="s">
        <v>43</v>
      </c>
      <c r="D9" s="130" t="s">
        <v>2</v>
      </c>
      <c r="E9" s="130" t="s">
        <v>60</v>
      </c>
      <c r="F9" s="129" t="s">
        <v>83</v>
      </c>
      <c r="G9" s="129" t="s">
        <v>84</v>
      </c>
      <c r="H9" s="129" t="s">
        <v>85</v>
      </c>
      <c r="I9" s="129" t="s">
        <v>86</v>
      </c>
      <c r="J9" s="131" t="s">
        <v>87</v>
      </c>
    </row>
    <row r="10" spans="1:12" s="128" customFormat="1">
      <c r="A10" s="130"/>
      <c r="B10" s="130" t="s">
        <v>88</v>
      </c>
      <c r="C10" s="130" t="s">
        <v>89</v>
      </c>
      <c r="D10" s="130"/>
      <c r="E10" s="130"/>
      <c r="F10" s="129"/>
      <c r="G10" s="130" t="s">
        <v>90</v>
      </c>
      <c r="H10" s="130"/>
      <c r="I10" s="130"/>
      <c r="J10" s="131"/>
    </row>
    <row r="11" spans="1:12">
      <c r="A11" s="132"/>
      <c r="B11" s="132"/>
      <c r="C11" s="132"/>
      <c r="D11" s="132"/>
      <c r="E11" s="132"/>
      <c r="F11" s="133"/>
      <c r="G11" s="132"/>
      <c r="H11" s="132"/>
      <c r="I11" s="132"/>
      <c r="J11" s="134"/>
      <c r="L11" s="125" t="s">
        <v>91</v>
      </c>
    </row>
    <row r="12" spans="1:12">
      <c r="A12" s="132">
        <f>1+A11</f>
        <v>1</v>
      </c>
      <c r="B12" s="132"/>
      <c r="C12" s="132"/>
      <c r="D12" s="132">
        <f>+C12-B12</f>
        <v>0</v>
      </c>
      <c r="E12" s="132"/>
      <c r="F12" s="133"/>
      <c r="G12" s="132"/>
      <c r="H12" s="132"/>
      <c r="I12" s="132"/>
      <c r="J12" s="135"/>
    </row>
    <row r="13" spans="1:12">
      <c r="A13" s="132">
        <f>1+A12</f>
        <v>2</v>
      </c>
      <c r="B13" s="132"/>
      <c r="C13" s="132"/>
      <c r="D13" s="132">
        <f>+C13-B13</f>
        <v>0</v>
      </c>
      <c r="E13" s="132"/>
      <c r="F13" s="133"/>
      <c r="G13" s="132"/>
      <c r="H13" s="132"/>
      <c r="I13" s="132"/>
      <c r="J13" s="135"/>
    </row>
    <row r="14" spans="1:12">
      <c r="A14" s="132">
        <f>1+A13</f>
        <v>3</v>
      </c>
      <c r="B14" s="132"/>
      <c r="C14" s="132"/>
      <c r="D14" s="132">
        <f>+C14-B14</f>
        <v>0</v>
      </c>
      <c r="E14" s="132"/>
      <c r="F14" s="133"/>
      <c r="G14" s="132"/>
      <c r="H14" s="132"/>
      <c r="I14" s="132"/>
      <c r="J14" s="135"/>
    </row>
  </sheetData>
  <autoFilter ref="A3:L4" xr:uid="{00000000-0009-0000-0000-00000F000000}"/>
  <printOptions horizontalCentered="1"/>
  <pageMargins left="0.51181102362204722" right="0" top="0.74803149606299213" bottom="0.23622047244094491" header="0.31496062992125984" footer="0.31496062992125984"/>
  <pageSetup paperSize="9" fitToWidth="0" fitToHeight="0" orientation="landscape" r:id="rId1"/>
  <headerFooter>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18</vt:i4>
      </vt:variant>
    </vt:vector>
  </HeadingPairs>
  <TitlesOfParts>
    <vt:vector size="40" baseType="lpstr">
      <vt:lpstr>Abstract Sheet</vt:lpstr>
      <vt:lpstr>Measurments</vt:lpstr>
      <vt:lpstr>RHS</vt:lpstr>
      <vt:lpstr>LHS</vt:lpstr>
      <vt:lpstr>RA Plantation</vt:lpstr>
      <vt:lpstr>Structure details</vt:lpstr>
      <vt:lpstr>Height Sheet (New)</vt:lpstr>
      <vt:lpstr>Quantity RHS As Per CA</vt:lpstr>
      <vt:lpstr>TCS Chainage As PER CA</vt:lpstr>
      <vt:lpstr>FRL Level Sheet</vt:lpstr>
      <vt:lpstr>Quantity RHS As Per COS</vt:lpstr>
      <vt:lpstr>TCS Chainage As PER COS</vt:lpstr>
      <vt:lpstr>Crust Detail</vt:lpstr>
      <vt:lpstr>Sheet2</vt:lpstr>
      <vt:lpstr>Unit weight</vt:lpstr>
      <vt:lpstr>Rutting Locations</vt:lpstr>
      <vt:lpstr>Existing Carriagway</vt:lpstr>
      <vt:lpstr>Milling Strtech</vt:lpstr>
      <vt:lpstr>Comparison RHS </vt:lpstr>
      <vt:lpstr>Comparison LHS </vt:lpstr>
      <vt:lpstr>Lead Statement</vt:lpstr>
      <vt:lpstr>BC</vt:lpstr>
      <vt:lpstr>'Abstract Sheet'!Print_Area</vt:lpstr>
      <vt:lpstr>'Existing Carriagway'!Print_Area</vt:lpstr>
      <vt:lpstr>'FRL Level Sheet'!Print_Area</vt:lpstr>
      <vt:lpstr>LHS!Print_Area</vt:lpstr>
      <vt:lpstr>Measurments!Print_Area</vt:lpstr>
      <vt:lpstr>'Quantity RHS As Per CA'!Print_Area</vt:lpstr>
      <vt:lpstr>'Quantity RHS As Per COS'!Print_Area</vt:lpstr>
      <vt:lpstr>'RA Plantation'!Print_Area</vt:lpstr>
      <vt:lpstr>RHS!Print_Area</vt:lpstr>
      <vt:lpstr>'Rutting Locations'!Print_Area</vt:lpstr>
      <vt:lpstr>'TCS Chainage As PER CA'!Print_Area</vt:lpstr>
      <vt:lpstr>'TCS Chainage As PER COS'!Print_Area</vt:lpstr>
      <vt:lpstr>'Abstract Sheet'!Print_Titles</vt:lpstr>
      <vt:lpstr>LHS!Print_Titles</vt:lpstr>
      <vt:lpstr>'Quantity RHS As Per CA'!Print_Titles</vt:lpstr>
      <vt:lpstr>'Quantity RHS As Per COS'!Print_Titles</vt:lpstr>
      <vt:lpstr>'RA Plantation'!Print_Titles</vt:lpstr>
      <vt:lpstr>RHS!Print_Titles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Pravin</dc:creator>
  <cp:lastModifiedBy>Vinay Jindal</cp:lastModifiedBy>
  <cp:lastPrinted>2026-02-10T08:01:04Z</cp:lastPrinted>
  <dcterms:created xsi:type="dcterms:W3CDTF">2013-12-06T23:11:13Z</dcterms:created>
  <dcterms:modified xsi:type="dcterms:W3CDTF">2026-04-09T08:31:23Z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fe152ed8c3604adca3766f09225fbef4</vt:lpwstr>
  </property>
</Properties>
</file>